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65" windowWidth="15135" windowHeight="71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6" i="1" l="1"/>
  <c r="D11" i="1"/>
  <c r="G313" i="3" l="1"/>
  <c r="G312" i="3"/>
  <c r="G311" i="3" s="1"/>
  <c r="G310" i="3" s="1"/>
  <c r="G11" i="3"/>
  <c r="G85" i="3"/>
  <c r="G286" i="3"/>
  <c r="G328" i="3"/>
  <c r="G329" i="3"/>
  <c r="G330" i="3"/>
  <c r="G315" i="3"/>
  <c r="F315" i="3"/>
  <c r="F323" i="3"/>
  <c r="G323" i="3"/>
  <c r="F324" i="3"/>
  <c r="G324" i="3"/>
  <c r="F325" i="3"/>
  <c r="G325" i="3"/>
  <c r="F326" i="3"/>
  <c r="G326" i="3"/>
  <c r="F327" i="3"/>
  <c r="G327" i="3"/>
  <c r="C323" i="3"/>
  <c r="D323" i="3"/>
  <c r="E323" i="3"/>
  <c r="H323" i="3"/>
  <c r="B323" i="3"/>
  <c r="A323" i="3"/>
  <c r="A324" i="3"/>
  <c r="B324" i="3"/>
  <c r="C324" i="3"/>
  <c r="D324" i="3"/>
  <c r="E324" i="3"/>
  <c r="H324" i="3"/>
  <c r="F319" i="3"/>
  <c r="G319" i="3"/>
  <c r="F320" i="3"/>
  <c r="G320" i="3"/>
  <c r="F321" i="3"/>
  <c r="G321" i="3"/>
  <c r="F322" i="3"/>
  <c r="G322" i="3"/>
  <c r="F316" i="3"/>
  <c r="G316" i="3"/>
  <c r="F317" i="3"/>
  <c r="G317" i="3"/>
  <c r="F318" i="3"/>
  <c r="G318" i="3"/>
  <c r="G314" i="3"/>
  <c r="F314" i="3"/>
  <c r="F308" i="3"/>
  <c r="G308" i="3"/>
  <c r="F309" i="3"/>
  <c r="G309" i="3"/>
  <c r="F307" i="3"/>
  <c r="G307" i="3"/>
  <c r="C306" i="3"/>
  <c r="D306" i="3"/>
  <c r="E306" i="3"/>
  <c r="F306" i="3"/>
  <c r="G306" i="3"/>
  <c r="G305" i="3" s="1"/>
  <c r="G304" i="3" s="1"/>
  <c r="H306" i="3"/>
  <c r="B306" i="3"/>
  <c r="A306" i="3"/>
  <c r="G303" i="3"/>
  <c r="G302" i="3" s="1"/>
  <c r="G290" i="3" s="1"/>
  <c r="G273" i="3"/>
  <c r="F272" i="3"/>
  <c r="G272" i="3"/>
  <c r="F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G271" i="3"/>
  <c r="G270" i="3" s="1"/>
  <c r="G269" i="3" s="1"/>
  <c r="G268" i="3" s="1"/>
  <c r="F271" i="3"/>
  <c r="C263" i="3"/>
  <c r="D263" i="3"/>
  <c r="B263" i="3"/>
  <c r="A263" i="3"/>
  <c r="A262" i="3"/>
  <c r="F263" i="3"/>
  <c r="G263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55" i="3"/>
  <c r="G255" i="3"/>
  <c r="F256" i="3"/>
  <c r="G256" i="3"/>
  <c r="G254" i="3"/>
  <c r="F254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42" i="3"/>
  <c r="G242" i="3"/>
  <c r="F243" i="3"/>
  <c r="G243" i="3"/>
  <c r="F240" i="3"/>
  <c r="G240" i="3"/>
  <c r="F241" i="3"/>
  <c r="G241" i="3"/>
  <c r="G239" i="3"/>
  <c r="F239" i="3"/>
  <c r="F236" i="3"/>
  <c r="G236" i="3"/>
  <c r="G235" i="3"/>
  <c r="F235" i="3"/>
  <c r="F232" i="3"/>
  <c r="G232" i="3"/>
  <c r="F233" i="3"/>
  <c r="G233" i="3"/>
  <c r="G231" i="3"/>
  <c r="F231" i="3"/>
  <c r="C223" i="3"/>
  <c r="D223" i="3"/>
  <c r="E223" i="3"/>
  <c r="F223" i="3"/>
  <c r="G223" i="3"/>
  <c r="B223" i="3"/>
  <c r="A223" i="3"/>
  <c r="F221" i="3"/>
  <c r="G221" i="3"/>
  <c r="F222" i="3"/>
  <c r="G222" i="3"/>
  <c r="F217" i="3"/>
  <c r="G217" i="3"/>
  <c r="F218" i="3"/>
  <c r="G218" i="3"/>
  <c r="F219" i="3"/>
  <c r="G219" i="3"/>
  <c r="F220" i="3"/>
  <c r="G220" i="3"/>
  <c r="G216" i="3"/>
  <c r="F216" i="3"/>
  <c r="F201" i="3"/>
  <c r="G201" i="3"/>
  <c r="F202" i="3"/>
  <c r="G202" i="3"/>
  <c r="G200" i="3"/>
  <c r="F200" i="3"/>
  <c r="G187" i="3"/>
  <c r="F187" i="3"/>
  <c r="F188" i="3"/>
  <c r="F185" i="3"/>
  <c r="G185" i="3"/>
  <c r="F186" i="3"/>
  <c r="G186" i="3"/>
  <c r="F183" i="3"/>
  <c r="G183" i="3"/>
  <c r="F184" i="3"/>
  <c r="G184" i="3"/>
  <c r="F180" i="3"/>
  <c r="G180" i="3"/>
  <c r="F181" i="3"/>
  <c r="G181" i="3"/>
  <c r="F182" i="3"/>
  <c r="G182" i="3"/>
  <c r="F177" i="3"/>
  <c r="G177" i="3"/>
  <c r="F178" i="3"/>
  <c r="G178" i="3"/>
  <c r="F179" i="3"/>
  <c r="G179" i="3"/>
  <c r="F174" i="3"/>
  <c r="G174" i="3"/>
  <c r="F175" i="3"/>
  <c r="G175" i="3"/>
  <c r="F176" i="3"/>
  <c r="G176" i="3"/>
  <c r="F171" i="3"/>
  <c r="G171" i="3"/>
  <c r="F172" i="3"/>
  <c r="G172" i="3"/>
  <c r="F173" i="3"/>
  <c r="G173" i="3"/>
  <c r="G170" i="3"/>
  <c r="F170" i="3"/>
  <c r="F162" i="3"/>
  <c r="G162" i="3"/>
  <c r="G161" i="3"/>
  <c r="F161" i="3"/>
  <c r="F158" i="3"/>
  <c r="G158" i="3"/>
  <c r="F159" i="3"/>
  <c r="G159" i="3"/>
  <c r="F154" i="3"/>
  <c r="G154" i="3"/>
  <c r="F155" i="3"/>
  <c r="G155" i="3"/>
  <c r="F156" i="3"/>
  <c r="G156" i="3"/>
  <c r="F157" i="3"/>
  <c r="G157" i="3"/>
  <c r="G153" i="3"/>
  <c r="F15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43" i="3"/>
  <c r="F142" i="3"/>
  <c r="G142" i="3"/>
  <c r="G143" i="3"/>
  <c r="G141" i="3"/>
  <c r="F141" i="3"/>
  <c r="F133" i="3"/>
  <c r="G133" i="3"/>
  <c r="F134" i="3"/>
  <c r="G134" i="3"/>
  <c r="F131" i="3"/>
  <c r="G131" i="3"/>
  <c r="F132" i="3"/>
  <c r="G132" i="3"/>
  <c r="G130" i="3"/>
  <c r="G129" i="3" s="1"/>
  <c r="F130" i="3"/>
  <c r="F129" i="3" s="1"/>
  <c r="B127" i="3"/>
  <c r="C127" i="3"/>
  <c r="D127" i="3"/>
  <c r="E127" i="3"/>
  <c r="F127" i="3"/>
  <c r="G127" i="3"/>
  <c r="H127" i="3"/>
  <c r="C126" i="3"/>
  <c r="D126" i="3"/>
  <c r="F126" i="3"/>
  <c r="G126" i="3"/>
  <c r="H126" i="3"/>
  <c r="B126" i="3"/>
  <c r="A127" i="3"/>
  <c r="A126" i="3"/>
  <c r="F109" i="3"/>
  <c r="F122" i="3"/>
  <c r="G122" i="3"/>
  <c r="F123" i="3"/>
  <c r="G123" i="3"/>
  <c r="F119" i="3"/>
  <c r="G119" i="3"/>
  <c r="F120" i="3"/>
  <c r="G120" i="3"/>
  <c r="F121" i="3"/>
  <c r="G121" i="3"/>
  <c r="F117" i="3"/>
  <c r="G117" i="3"/>
  <c r="F118" i="3"/>
  <c r="G118" i="3"/>
  <c r="F112" i="3"/>
  <c r="G112" i="3"/>
  <c r="F113" i="3"/>
  <c r="G113" i="3"/>
  <c r="F114" i="3"/>
  <c r="G114" i="3"/>
  <c r="F115" i="3"/>
  <c r="G115" i="3"/>
  <c r="F116" i="3"/>
  <c r="G116" i="3"/>
  <c r="F111" i="3"/>
  <c r="G111" i="3"/>
  <c r="G110" i="3"/>
  <c r="F110" i="3"/>
  <c r="G105" i="3"/>
  <c r="F105" i="3"/>
  <c r="F106" i="3"/>
  <c r="G106" i="3"/>
  <c r="G100" i="3"/>
  <c r="G99" i="3" s="1"/>
  <c r="G94" i="3" s="1"/>
  <c r="F100" i="3"/>
  <c r="F99" i="3" s="1"/>
  <c r="G93" i="3"/>
  <c r="G92" i="3" s="1"/>
  <c r="G91" i="3" s="1"/>
  <c r="G90" i="3" s="1"/>
  <c r="G89" i="3" s="1"/>
  <c r="F93" i="3"/>
  <c r="F92" i="3" s="1"/>
  <c r="F91" i="3" s="1"/>
  <c r="F90" i="3" s="1"/>
  <c r="F89" i="3" s="1"/>
  <c r="G88" i="3"/>
  <c r="G87" i="3" s="1"/>
  <c r="G86" i="3" s="1"/>
  <c r="F88" i="3"/>
  <c r="F87" i="3" s="1"/>
  <c r="F86" i="3" s="1"/>
  <c r="F81" i="3"/>
  <c r="G81" i="3"/>
  <c r="F82" i="3"/>
  <c r="G82" i="3"/>
  <c r="F83" i="3"/>
  <c r="G83" i="3"/>
  <c r="F84" i="3"/>
  <c r="G84" i="3"/>
  <c r="G80" i="3"/>
  <c r="G79" i="3" s="1"/>
  <c r="F80" i="3"/>
  <c r="F79" i="3" s="1"/>
  <c r="G71" i="3"/>
  <c r="G70" i="3" s="1"/>
  <c r="G72" i="3"/>
  <c r="G73" i="3"/>
  <c r="G74" i="3"/>
  <c r="G75" i="3"/>
  <c r="F74" i="3"/>
  <c r="F75" i="3"/>
  <c r="F72" i="3"/>
  <c r="F73" i="3"/>
  <c r="F71" i="3"/>
  <c r="F70" i="3" s="1"/>
  <c r="F46" i="3"/>
  <c r="G46" i="3"/>
  <c r="G45" i="3"/>
  <c r="F45" i="3"/>
  <c r="G58" i="3"/>
  <c r="F58" i="3"/>
  <c r="F59" i="3"/>
  <c r="G59" i="3"/>
  <c r="G57" i="3"/>
  <c r="F57" i="3"/>
  <c r="G55" i="3"/>
  <c r="G54" i="3" s="1"/>
  <c r="F55" i="3"/>
  <c r="F54" i="3" s="1"/>
  <c r="F49" i="3"/>
  <c r="G49" i="3"/>
  <c r="G48" i="3"/>
  <c r="F48" i="3"/>
  <c r="F43" i="3"/>
  <c r="G43" i="3"/>
  <c r="G42" i="3"/>
  <c r="F42" i="3"/>
  <c r="F38" i="3"/>
  <c r="F35" i="3"/>
  <c r="F34" i="3"/>
  <c r="F33" i="3"/>
  <c r="F32" i="3"/>
  <c r="G32" i="3"/>
  <c r="G31" i="3"/>
  <c r="F31" i="3"/>
  <c r="F28" i="3"/>
  <c r="G28" i="3"/>
  <c r="F29" i="3"/>
  <c r="G29" i="3"/>
  <c r="G27" i="3"/>
  <c r="F27" i="3"/>
  <c r="F20" i="3"/>
  <c r="G20" i="3"/>
  <c r="G19" i="3"/>
  <c r="F19" i="3"/>
  <c r="F13" i="3"/>
  <c r="G13" i="3"/>
  <c r="F14" i="3"/>
  <c r="G14" i="3"/>
  <c r="F18" i="3"/>
  <c r="G18" i="3"/>
  <c r="F21" i="3"/>
  <c r="G21" i="3"/>
  <c r="F22" i="3"/>
  <c r="G22" i="3"/>
  <c r="F23" i="3"/>
  <c r="G23" i="3"/>
  <c r="G12" i="3"/>
  <c r="F12" i="3"/>
  <c r="G338" i="3" l="1"/>
  <c r="F305" i="3"/>
  <c r="F234" i="3"/>
  <c r="G234" i="3"/>
  <c r="G238" i="3"/>
  <c r="G237" i="3" s="1"/>
  <c r="H263" i="3"/>
  <c r="G230" i="3"/>
  <c r="G229" i="3" s="1"/>
  <c r="G253" i="3"/>
  <c r="G252" i="3" s="1"/>
  <c r="G251" i="3" s="1"/>
  <c r="G250" i="3" s="1"/>
  <c r="G199" i="3"/>
  <c r="G198" i="3" s="1"/>
  <c r="F238" i="3"/>
  <c r="F237" i="3" s="1"/>
  <c r="F160" i="3"/>
  <c r="F169" i="3"/>
  <c r="G215" i="3"/>
  <c r="G214" i="3" s="1"/>
  <c r="G213" i="3" s="1"/>
  <c r="H223" i="3"/>
  <c r="G128" i="3"/>
  <c r="G152" i="3"/>
  <c r="G151" i="3" s="1"/>
  <c r="G140" i="3"/>
  <c r="G139" i="3" s="1"/>
  <c r="G138" i="3" s="1"/>
  <c r="G160" i="3"/>
  <c r="H160" i="3" s="1"/>
  <c r="G169" i="3"/>
  <c r="G108" i="3"/>
  <c r="F152" i="3"/>
  <c r="F151" i="3" s="1"/>
  <c r="G104" i="3"/>
  <c r="G103" i="3" s="1"/>
  <c r="F78" i="3"/>
  <c r="G69" i="3"/>
  <c r="G17" i="3"/>
  <c r="G16" i="3" s="1"/>
  <c r="G15" i="3" s="1"/>
  <c r="G56" i="3"/>
  <c r="F17" i="3"/>
  <c r="F16" i="3" s="1"/>
  <c r="F15" i="3" s="1"/>
  <c r="F56" i="3"/>
  <c r="F26" i="3"/>
  <c r="G30" i="3"/>
  <c r="G47" i="3"/>
  <c r="G44" i="3"/>
  <c r="G26" i="3"/>
  <c r="G25" i="3" s="1"/>
  <c r="F30" i="3"/>
  <c r="F44" i="3"/>
  <c r="G78" i="3"/>
  <c r="G68" i="3" s="1"/>
  <c r="H12" i="3"/>
  <c r="H13" i="3"/>
  <c r="H14" i="3"/>
  <c r="H18" i="3"/>
  <c r="H19" i="3"/>
  <c r="H20" i="3"/>
  <c r="H21" i="3"/>
  <c r="H22" i="3"/>
  <c r="H23" i="3"/>
  <c r="H27" i="3"/>
  <c r="H28" i="3"/>
  <c r="H31" i="3"/>
  <c r="H32" i="3"/>
  <c r="H33" i="3"/>
  <c r="H34" i="3"/>
  <c r="H35" i="3"/>
  <c r="H38" i="3"/>
  <c r="H42" i="3"/>
  <c r="H45" i="3"/>
  <c r="H46" i="3"/>
  <c r="H48" i="3"/>
  <c r="H49" i="3"/>
  <c r="H54" i="3"/>
  <c r="H55" i="3"/>
  <c r="H57" i="3"/>
  <c r="H58" i="3"/>
  <c r="H59" i="3"/>
  <c r="H67" i="3"/>
  <c r="H70" i="3"/>
  <c r="H71" i="3"/>
  <c r="H72" i="3"/>
  <c r="H73" i="3"/>
  <c r="H74" i="3"/>
  <c r="H75" i="3"/>
  <c r="H79" i="3"/>
  <c r="H80" i="3"/>
  <c r="H81" i="3"/>
  <c r="H82" i="3"/>
  <c r="H83" i="3"/>
  <c r="H84" i="3"/>
  <c r="H86" i="3"/>
  <c r="H87" i="3"/>
  <c r="H88" i="3"/>
  <c r="H89" i="3"/>
  <c r="H90" i="3"/>
  <c r="H91" i="3"/>
  <c r="H92" i="3"/>
  <c r="H93" i="3"/>
  <c r="H99" i="3"/>
  <c r="H100" i="3"/>
  <c r="H105" i="3"/>
  <c r="H106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F337" i="3"/>
  <c r="H337" i="3" s="1"/>
  <c r="F336" i="3"/>
  <c r="H336" i="3" s="1"/>
  <c r="F335" i="3"/>
  <c r="F334" i="3" s="1"/>
  <c r="H334" i="3" s="1"/>
  <c r="F331" i="3"/>
  <c r="F330" i="3" s="1"/>
  <c r="H330" i="3" s="1"/>
  <c r="H327" i="3"/>
  <c r="E327" i="3"/>
  <c r="D327" i="3"/>
  <c r="C327" i="3"/>
  <c r="B327" i="3"/>
  <c r="A327" i="3"/>
  <c r="H326" i="3"/>
  <c r="D326" i="3"/>
  <c r="C326" i="3"/>
  <c r="B326" i="3"/>
  <c r="A326" i="3"/>
  <c r="H325" i="3"/>
  <c r="D325" i="3"/>
  <c r="C325" i="3"/>
  <c r="B325" i="3"/>
  <c r="A325" i="3"/>
  <c r="H322" i="3"/>
  <c r="E322" i="3"/>
  <c r="D322" i="3"/>
  <c r="C322" i="3"/>
  <c r="B322" i="3"/>
  <c r="A322" i="3"/>
  <c r="H321" i="3"/>
  <c r="E321" i="3"/>
  <c r="D321" i="3"/>
  <c r="C321" i="3"/>
  <c r="B321" i="3"/>
  <c r="A321" i="3"/>
  <c r="H320" i="3"/>
  <c r="D320" i="3"/>
  <c r="C320" i="3"/>
  <c r="B320" i="3"/>
  <c r="A320" i="3"/>
  <c r="H316" i="3"/>
  <c r="F313" i="3"/>
  <c r="F312" i="3" s="1"/>
  <c r="F311" i="3" s="1"/>
  <c r="H311" i="3" s="1"/>
  <c r="H309" i="3"/>
  <c r="H308" i="3"/>
  <c r="F303" i="3"/>
  <c r="H303" i="3" s="1"/>
  <c r="E303" i="3"/>
  <c r="D303" i="3"/>
  <c r="C303" i="3"/>
  <c r="B303" i="3"/>
  <c r="A303" i="3"/>
  <c r="F302" i="3"/>
  <c r="H302" i="3" s="1"/>
  <c r="D302" i="3"/>
  <c r="C302" i="3"/>
  <c r="B302" i="3"/>
  <c r="A302" i="3"/>
  <c r="F301" i="3"/>
  <c r="H301" i="3" s="1"/>
  <c r="E301" i="3"/>
  <c r="D301" i="3"/>
  <c r="C301" i="3"/>
  <c r="B301" i="3"/>
  <c r="A301" i="3"/>
  <c r="F300" i="3"/>
  <c r="H300" i="3" s="1"/>
  <c r="E300" i="3"/>
  <c r="D300" i="3"/>
  <c r="C300" i="3"/>
  <c r="B300" i="3"/>
  <c r="A300" i="3"/>
  <c r="F299" i="3"/>
  <c r="H299" i="3" s="1"/>
  <c r="D299" i="3"/>
  <c r="C299" i="3"/>
  <c r="B299" i="3"/>
  <c r="A299" i="3"/>
  <c r="F298" i="3"/>
  <c r="H298" i="3" s="1"/>
  <c r="E298" i="3"/>
  <c r="D298" i="3"/>
  <c r="C298" i="3"/>
  <c r="B298" i="3"/>
  <c r="A298" i="3"/>
  <c r="F297" i="3"/>
  <c r="H297" i="3" s="1"/>
  <c r="D297" i="3"/>
  <c r="C297" i="3"/>
  <c r="B297" i="3"/>
  <c r="A297" i="3"/>
  <c r="F296" i="3"/>
  <c r="H296" i="3" s="1"/>
  <c r="E296" i="3"/>
  <c r="D296" i="3"/>
  <c r="C296" i="3"/>
  <c r="B296" i="3"/>
  <c r="A296" i="3"/>
  <c r="F295" i="3"/>
  <c r="H295" i="3" s="1"/>
  <c r="D295" i="3"/>
  <c r="C295" i="3"/>
  <c r="B295" i="3"/>
  <c r="A295" i="3"/>
  <c r="F294" i="3"/>
  <c r="H294" i="3" s="1"/>
  <c r="E294" i="3"/>
  <c r="D294" i="3"/>
  <c r="C294" i="3"/>
  <c r="B294" i="3"/>
  <c r="A294" i="3"/>
  <c r="F293" i="3"/>
  <c r="H293" i="3" s="1"/>
  <c r="D293" i="3"/>
  <c r="C293" i="3"/>
  <c r="B293" i="3"/>
  <c r="A293" i="3"/>
  <c r="F292" i="3"/>
  <c r="H292" i="3" s="1"/>
  <c r="E292" i="3"/>
  <c r="D292" i="3"/>
  <c r="C292" i="3"/>
  <c r="B292" i="3"/>
  <c r="A292" i="3"/>
  <c r="F291" i="3"/>
  <c r="H291" i="3" s="1"/>
  <c r="D291" i="3"/>
  <c r="C291" i="3"/>
  <c r="B291" i="3"/>
  <c r="A291" i="3"/>
  <c r="C290" i="3"/>
  <c r="B290" i="3"/>
  <c r="A290" i="3"/>
  <c r="F289" i="3"/>
  <c r="F288" i="3" s="1"/>
  <c r="F287" i="3" s="1"/>
  <c r="H287" i="3" s="1"/>
  <c r="F285" i="3"/>
  <c r="H285" i="3" s="1"/>
  <c r="E285" i="3"/>
  <c r="D285" i="3"/>
  <c r="C285" i="3"/>
  <c r="B285" i="3"/>
  <c r="A285" i="3"/>
  <c r="F284" i="3"/>
  <c r="H284" i="3" s="1"/>
  <c r="D284" i="3"/>
  <c r="C284" i="3"/>
  <c r="B284" i="3"/>
  <c r="A284" i="3"/>
  <c r="H283" i="3"/>
  <c r="D283" i="3"/>
  <c r="C283" i="3"/>
  <c r="B283" i="3"/>
  <c r="A283" i="3"/>
  <c r="H282" i="3"/>
  <c r="D282" i="3"/>
  <c r="C282" i="3"/>
  <c r="B282" i="3"/>
  <c r="A282" i="3"/>
  <c r="H280" i="3"/>
  <c r="H279" i="3"/>
  <c r="H278" i="3"/>
  <c r="H277" i="3"/>
  <c r="E277" i="3"/>
  <c r="D277" i="3"/>
  <c r="C277" i="3"/>
  <c r="B277" i="3"/>
  <c r="A277" i="3"/>
  <c r="H276" i="3"/>
  <c r="E276" i="3"/>
  <c r="D276" i="3"/>
  <c r="C276" i="3"/>
  <c r="B276" i="3"/>
  <c r="A276" i="3"/>
  <c r="H275" i="3"/>
  <c r="E275" i="3"/>
  <c r="D275" i="3"/>
  <c r="C275" i="3"/>
  <c r="B275" i="3"/>
  <c r="A275" i="3"/>
  <c r="H274" i="3"/>
  <c r="D274" i="3"/>
  <c r="C274" i="3"/>
  <c r="B274" i="3"/>
  <c r="A274" i="3"/>
  <c r="H273" i="3"/>
  <c r="F270" i="3"/>
  <c r="F269" i="3" s="1"/>
  <c r="F267" i="3"/>
  <c r="F266" i="3" s="1"/>
  <c r="H266" i="3" s="1"/>
  <c r="F265" i="3"/>
  <c r="H265" i="3" s="1"/>
  <c r="E265" i="3"/>
  <c r="D265" i="3"/>
  <c r="C265" i="3"/>
  <c r="B265" i="3"/>
  <c r="A265" i="3"/>
  <c r="F264" i="3"/>
  <c r="H264" i="3" s="1"/>
  <c r="D264" i="3"/>
  <c r="C264" i="3"/>
  <c r="B264" i="3"/>
  <c r="A264" i="3"/>
  <c r="H262" i="3"/>
  <c r="D262" i="3"/>
  <c r="C262" i="3"/>
  <c r="B262" i="3"/>
  <c r="H261" i="3"/>
  <c r="D261" i="3"/>
  <c r="C261" i="3"/>
  <c r="B261" i="3"/>
  <c r="A261" i="3"/>
  <c r="H260" i="3"/>
  <c r="E260" i="3"/>
  <c r="D260" i="3"/>
  <c r="C260" i="3"/>
  <c r="B260" i="3"/>
  <c r="A260" i="3"/>
  <c r="H259" i="3"/>
  <c r="D259" i="3"/>
  <c r="C259" i="3"/>
  <c r="B259" i="3"/>
  <c r="A259" i="3"/>
  <c r="H258" i="3"/>
  <c r="E258" i="3"/>
  <c r="D258" i="3"/>
  <c r="C258" i="3"/>
  <c r="B258" i="3"/>
  <c r="A258" i="3"/>
  <c r="H257" i="3"/>
  <c r="D257" i="3"/>
  <c r="C257" i="3"/>
  <c r="B257" i="3"/>
  <c r="A257" i="3"/>
  <c r="H256" i="3"/>
  <c r="H255" i="3"/>
  <c r="H254" i="3"/>
  <c r="H249" i="3"/>
  <c r="E249" i="3"/>
  <c r="D249" i="3"/>
  <c r="C249" i="3"/>
  <c r="B249" i="3"/>
  <c r="A249" i="3"/>
  <c r="H248" i="3"/>
  <c r="D248" i="3"/>
  <c r="C248" i="3"/>
  <c r="B248" i="3"/>
  <c r="A248" i="3"/>
  <c r="H247" i="3"/>
  <c r="E247" i="3"/>
  <c r="D247" i="3"/>
  <c r="C247" i="3"/>
  <c r="B247" i="3"/>
  <c r="A247" i="3"/>
  <c r="H246" i="3"/>
  <c r="D246" i="3"/>
  <c r="C246" i="3"/>
  <c r="B246" i="3"/>
  <c r="A246" i="3"/>
  <c r="H245" i="3"/>
  <c r="E245" i="3"/>
  <c r="D245" i="3"/>
  <c r="C245" i="3"/>
  <c r="B245" i="3"/>
  <c r="A245" i="3"/>
  <c r="H244" i="3"/>
  <c r="D244" i="3"/>
  <c r="C244" i="3"/>
  <c r="B244" i="3"/>
  <c r="A244" i="3"/>
  <c r="H243" i="3"/>
  <c r="E243" i="3"/>
  <c r="D243" i="3"/>
  <c r="C243" i="3"/>
  <c r="B243" i="3"/>
  <c r="A243" i="3"/>
  <c r="H242" i="3"/>
  <c r="D242" i="3"/>
  <c r="C242" i="3"/>
  <c r="B242" i="3"/>
  <c r="A242" i="3"/>
  <c r="H241" i="3"/>
  <c r="H240" i="3"/>
  <c r="H239" i="3"/>
  <c r="H237" i="3"/>
  <c r="H236" i="3"/>
  <c r="H235" i="3"/>
  <c r="H232" i="3"/>
  <c r="H231" i="3"/>
  <c r="F227" i="3"/>
  <c r="H227" i="3" s="1"/>
  <c r="E227" i="3"/>
  <c r="D227" i="3"/>
  <c r="C227" i="3"/>
  <c r="B227" i="3"/>
  <c r="A227" i="3"/>
  <c r="F226" i="3"/>
  <c r="H226" i="3" s="1"/>
  <c r="D226" i="3"/>
  <c r="C226" i="3"/>
  <c r="B226" i="3"/>
  <c r="A226" i="3"/>
  <c r="F225" i="3"/>
  <c r="H225" i="3" s="1"/>
  <c r="E225" i="3"/>
  <c r="D225" i="3"/>
  <c r="C225" i="3"/>
  <c r="B225" i="3"/>
  <c r="A225" i="3"/>
  <c r="F224" i="3"/>
  <c r="H224" i="3" s="1"/>
  <c r="D224" i="3"/>
  <c r="C224" i="3"/>
  <c r="B224" i="3"/>
  <c r="A224" i="3"/>
  <c r="H222" i="3"/>
  <c r="E222" i="3"/>
  <c r="D222" i="3"/>
  <c r="C222" i="3"/>
  <c r="B222" i="3"/>
  <c r="A222" i="3"/>
  <c r="H221" i="3"/>
  <c r="D221" i="3"/>
  <c r="C221" i="3"/>
  <c r="B221" i="3"/>
  <c r="A221" i="3"/>
  <c r="H220" i="3"/>
  <c r="E220" i="3"/>
  <c r="D220" i="3"/>
  <c r="C220" i="3"/>
  <c r="B220" i="3"/>
  <c r="A220" i="3"/>
  <c r="H219" i="3"/>
  <c r="D219" i="3"/>
  <c r="C219" i="3"/>
  <c r="B219" i="3"/>
  <c r="A219" i="3"/>
  <c r="H216" i="3"/>
  <c r="F212" i="3"/>
  <c r="H212" i="3" s="1"/>
  <c r="E212" i="3"/>
  <c r="D212" i="3"/>
  <c r="C212" i="3"/>
  <c r="B212" i="3"/>
  <c r="A212" i="3"/>
  <c r="F211" i="3"/>
  <c r="H211" i="3" s="1"/>
  <c r="D211" i="3"/>
  <c r="C211" i="3"/>
  <c r="B211" i="3"/>
  <c r="A211" i="3"/>
  <c r="F210" i="3"/>
  <c r="H210" i="3" s="1"/>
  <c r="E210" i="3"/>
  <c r="D210" i="3"/>
  <c r="C210" i="3"/>
  <c r="B210" i="3"/>
  <c r="A210" i="3"/>
  <c r="F209" i="3"/>
  <c r="H209" i="3" s="1"/>
  <c r="D209" i="3"/>
  <c r="C209" i="3"/>
  <c r="B209" i="3"/>
  <c r="A209" i="3"/>
  <c r="F208" i="3"/>
  <c r="H208" i="3" s="1"/>
  <c r="E208" i="3"/>
  <c r="D208" i="3"/>
  <c r="C208" i="3"/>
  <c r="B208" i="3"/>
  <c r="A208" i="3"/>
  <c r="F207" i="3"/>
  <c r="H207" i="3" s="1"/>
  <c r="D207" i="3"/>
  <c r="C207" i="3"/>
  <c r="B207" i="3"/>
  <c r="A207" i="3"/>
  <c r="F206" i="3"/>
  <c r="H206" i="3" s="1"/>
  <c r="E206" i="3"/>
  <c r="D206" i="3"/>
  <c r="C206" i="3"/>
  <c r="B206" i="3"/>
  <c r="A206" i="3"/>
  <c r="F205" i="3"/>
  <c r="H205" i="3" s="1"/>
  <c r="D205" i="3"/>
  <c r="C205" i="3"/>
  <c r="B205" i="3"/>
  <c r="A205" i="3"/>
  <c r="F204" i="3"/>
  <c r="H204" i="3" s="1"/>
  <c r="E204" i="3"/>
  <c r="D204" i="3"/>
  <c r="C204" i="3"/>
  <c r="B204" i="3"/>
  <c r="A204" i="3"/>
  <c r="D203" i="3"/>
  <c r="C203" i="3"/>
  <c r="B203" i="3"/>
  <c r="A203" i="3"/>
  <c r="H202" i="3"/>
  <c r="E202" i="3"/>
  <c r="D202" i="3"/>
  <c r="C202" i="3"/>
  <c r="B202" i="3"/>
  <c r="A202" i="3"/>
  <c r="H201" i="3"/>
  <c r="E201" i="3"/>
  <c r="D201" i="3"/>
  <c r="C201" i="3"/>
  <c r="B201" i="3"/>
  <c r="A201" i="3"/>
  <c r="H200" i="3"/>
  <c r="E200" i="3"/>
  <c r="D200" i="3"/>
  <c r="C200" i="3"/>
  <c r="B200" i="3"/>
  <c r="A200" i="3"/>
  <c r="D199" i="3"/>
  <c r="C199" i="3"/>
  <c r="B199" i="3"/>
  <c r="A199" i="3"/>
  <c r="C198" i="3"/>
  <c r="B198" i="3"/>
  <c r="A198" i="3"/>
  <c r="F197" i="3"/>
  <c r="H197" i="3" s="1"/>
  <c r="E197" i="3"/>
  <c r="D197" i="3"/>
  <c r="C197" i="3"/>
  <c r="B197" i="3"/>
  <c r="A197" i="3"/>
  <c r="F196" i="3"/>
  <c r="H196" i="3" s="1"/>
  <c r="D196" i="3"/>
  <c r="C196" i="3"/>
  <c r="B196" i="3"/>
  <c r="A196" i="3"/>
  <c r="F195" i="3"/>
  <c r="H195" i="3" s="1"/>
  <c r="E195" i="3"/>
  <c r="D195" i="3"/>
  <c r="C195" i="3"/>
  <c r="B195" i="3"/>
  <c r="A195" i="3"/>
  <c r="F194" i="3"/>
  <c r="E194" i="3"/>
  <c r="D194" i="3"/>
  <c r="C194" i="3"/>
  <c r="B194" i="3"/>
  <c r="A194" i="3"/>
  <c r="D193" i="3"/>
  <c r="C193" i="3"/>
  <c r="B193" i="3"/>
  <c r="A193" i="3"/>
  <c r="F192" i="3"/>
  <c r="H192" i="3" s="1"/>
  <c r="E192" i="3"/>
  <c r="D192" i="3"/>
  <c r="C192" i="3"/>
  <c r="B192" i="3"/>
  <c r="A192" i="3"/>
  <c r="F191" i="3"/>
  <c r="H191" i="3" s="1"/>
  <c r="D191" i="3"/>
  <c r="C191" i="3"/>
  <c r="B191" i="3"/>
  <c r="A191" i="3"/>
  <c r="F190" i="3"/>
  <c r="H190" i="3" s="1"/>
  <c r="E190" i="3"/>
  <c r="D190" i="3"/>
  <c r="C190" i="3"/>
  <c r="B190" i="3"/>
  <c r="A190" i="3"/>
  <c r="F189" i="3"/>
  <c r="H189" i="3" s="1"/>
  <c r="D189" i="3"/>
  <c r="C189" i="3"/>
  <c r="B189" i="3"/>
  <c r="A189" i="3"/>
  <c r="H188" i="3"/>
  <c r="E188" i="3"/>
  <c r="D188" i="3"/>
  <c r="C188" i="3"/>
  <c r="B188" i="3"/>
  <c r="A188" i="3"/>
  <c r="H187" i="3"/>
  <c r="D187" i="3"/>
  <c r="C187" i="3"/>
  <c r="B187" i="3"/>
  <c r="A187" i="3"/>
  <c r="H186" i="3"/>
  <c r="E186" i="3"/>
  <c r="D186" i="3"/>
  <c r="C186" i="3"/>
  <c r="B186" i="3"/>
  <c r="A186" i="3"/>
  <c r="H185" i="3"/>
  <c r="D185" i="3"/>
  <c r="C185" i="3"/>
  <c r="B185" i="3"/>
  <c r="A185" i="3"/>
  <c r="H184" i="3"/>
  <c r="E184" i="3"/>
  <c r="D184" i="3"/>
  <c r="C184" i="3"/>
  <c r="B184" i="3"/>
  <c r="A184" i="3"/>
  <c r="H183" i="3"/>
  <c r="D183" i="3"/>
  <c r="C183" i="3"/>
  <c r="B183" i="3"/>
  <c r="A183" i="3"/>
  <c r="H182" i="3"/>
  <c r="E182" i="3"/>
  <c r="D182" i="3"/>
  <c r="C182" i="3"/>
  <c r="B182" i="3"/>
  <c r="A182" i="3"/>
  <c r="H181" i="3"/>
  <c r="E181" i="3"/>
  <c r="D181" i="3"/>
  <c r="C181" i="3"/>
  <c r="B181" i="3"/>
  <c r="A181" i="3"/>
  <c r="H180" i="3"/>
  <c r="D180" i="3"/>
  <c r="C180" i="3"/>
  <c r="B180" i="3"/>
  <c r="A180" i="3"/>
  <c r="H179" i="3"/>
  <c r="E179" i="3"/>
  <c r="D179" i="3"/>
  <c r="C179" i="3"/>
  <c r="B179" i="3"/>
  <c r="A179" i="3"/>
  <c r="H178" i="3"/>
  <c r="E178" i="3"/>
  <c r="D178" i="3"/>
  <c r="C178" i="3"/>
  <c r="B178" i="3"/>
  <c r="A178" i="3"/>
  <c r="H177" i="3"/>
  <c r="D177" i="3"/>
  <c r="C177" i="3"/>
  <c r="B177" i="3"/>
  <c r="A177" i="3"/>
  <c r="H176" i="3"/>
  <c r="E176" i="3"/>
  <c r="D176" i="3"/>
  <c r="C176" i="3"/>
  <c r="B176" i="3"/>
  <c r="A176" i="3"/>
  <c r="H175" i="3"/>
  <c r="H174" i="3"/>
  <c r="A174" i="3"/>
  <c r="H173" i="3"/>
  <c r="E173" i="3"/>
  <c r="D173" i="3"/>
  <c r="C173" i="3"/>
  <c r="B173" i="3"/>
  <c r="A173" i="3"/>
  <c r="H172" i="3"/>
  <c r="E172" i="3"/>
  <c r="D172" i="3"/>
  <c r="C172" i="3"/>
  <c r="B172" i="3"/>
  <c r="A172" i="3"/>
  <c r="H171" i="3"/>
  <c r="H170" i="3"/>
  <c r="H169" i="3"/>
  <c r="F168" i="3"/>
  <c r="H168" i="3" s="1"/>
  <c r="E168" i="3"/>
  <c r="D168" i="3"/>
  <c r="C168" i="3"/>
  <c r="B168" i="3"/>
  <c r="A168" i="3"/>
  <c r="F167" i="3"/>
  <c r="H167" i="3" s="1"/>
  <c r="D167" i="3"/>
  <c r="C167" i="3"/>
  <c r="B167" i="3"/>
  <c r="A167" i="3"/>
  <c r="F166" i="3"/>
  <c r="H166" i="3" s="1"/>
  <c r="E166" i="3"/>
  <c r="D166" i="3"/>
  <c r="C166" i="3"/>
  <c r="B166" i="3"/>
  <c r="A166" i="3"/>
  <c r="F165" i="3"/>
  <c r="H165" i="3" s="1"/>
  <c r="D165" i="3"/>
  <c r="C165" i="3"/>
  <c r="B165" i="3"/>
  <c r="A165" i="3"/>
  <c r="F164" i="3"/>
  <c r="H164" i="3" s="1"/>
  <c r="E164" i="3"/>
  <c r="D164" i="3"/>
  <c r="C164" i="3"/>
  <c r="B164" i="3"/>
  <c r="A164" i="3"/>
  <c r="F163" i="3"/>
  <c r="H163" i="3" s="1"/>
  <c r="D163" i="3"/>
  <c r="C163" i="3"/>
  <c r="B163" i="3"/>
  <c r="A163" i="3"/>
  <c r="H162" i="3"/>
  <c r="D162" i="3"/>
  <c r="A162" i="3"/>
  <c r="H161" i="3"/>
  <c r="E161" i="3"/>
  <c r="D161" i="3"/>
  <c r="C161" i="3"/>
  <c r="B161" i="3"/>
  <c r="A161" i="3"/>
  <c r="D160" i="3"/>
  <c r="C160" i="3"/>
  <c r="B160" i="3"/>
  <c r="A160" i="3"/>
  <c r="H159" i="3"/>
  <c r="E159" i="3"/>
  <c r="D159" i="3"/>
  <c r="C159" i="3"/>
  <c r="B159" i="3"/>
  <c r="A159" i="3"/>
  <c r="H158" i="3"/>
  <c r="D158" i="3"/>
  <c r="C158" i="3"/>
  <c r="B158" i="3"/>
  <c r="A158" i="3"/>
  <c r="H157" i="3"/>
  <c r="H156" i="3"/>
  <c r="E156" i="3"/>
  <c r="D156" i="3"/>
  <c r="C156" i="3"/>
  <c r="B156" i="3"/>
  <c r="A156" i="3"/>
  <c r="H155" i="3"/>
  <c r="E155" i="3"/>
  <c r="D155" i="3"/>
  <c r="C155" i="3"/>
  <c r="B155" i="3"/>
  <c r="A155" i="3"/>
  <c r="H154" i="3"/>
  <c r="H149" i="3"/>
  <c r="H148" i="3"/>
  <c r="H147" i="3"/>
  <c r="H145" i="3"/>
  <c r="E145" i="3"/>
  <c r="D145" i="3"/>
  <c r="C145" i="3"/>
  <c r="B145" i="3"/>
  <c r="A145" i="3"/>
  <c r="H144" i="3"/>
  <c r="D144" i="3"/>
  <c r="C144" i="3"/>
  <c r="B144" i="3"/>
  <c r="A144" i="3"/>
  <c r="H143" i="3"/>
  <c r="H142" i="3"/>
  <c r="F136" i="3"/>
  <c r="H136" i="3" s="1"/>
  <c r="E136" i="3"/>
  <c r="D136" i="3"/>
  <c r="C136" i="3"/>
  <c r="B136" i="3"/>
  <c r="A136" i="3"/>
  <c r="F135" i="3"/>
  <c r="H135" i="3" s="1"/>
  <c r="D135" i="3"/>
  <c r="C135" i="3"/>
  <c r="B135" i="3"/>
  <c r="A135" i="3"/>
  <c r="H134" i="3"/>
  <c r="E134" i="3"/>
  <c r="D134" i="3"/>
  <c r="C134" i="3"/>
  <c r="B134" i="3"/>
  <c r="A134" i="3"/>
  <c r="H133" i="3"/>
  <c r="D133" i="3"/>
  <c r="C133" i="3"/>
  <c r="B133" i="3"/>
  <c r="A133" i="3"/>
  <c r="H132" i="3"/>
  <c r="E132" i="3"/>
  <c r="D132" i="3"/>
  <c r="C132" i="3"/>
  <c r="B132" i="3"/>
  <c r="A132" i="3"/>
  <c r="H131" i="3"/>
  <c r="D131" i="3"/>
  <c r="C131" i="3"/>
  <c r="B131" i="3"/>
  <c r="A131" i="3"/>
  <c r="H130" i="3"/>
  <c r="E130" i="3"/>
  <c r="D130" i="3"/>
  <c r="C130" i="3"/>
  <c r="B130" i="3"/>
  <c r="A130" i="3"/>
  <c r="H129" i="3"/>
  <c r="D129" i="3"/>
  <c r="C129" i="3"/>
  <c r="B129" i="3"/>
  <c r="A129" i="3"/>
  <c r="C128" i="3"/>
  <c r="B128" i="3"/>
  <c r="A128" i="3"/>
  <c r="F125" i="3"/>
  <c r="H125" i="3" s="1"/>
  <c r="E125" i="3"/>
  <c r="D125" i="3"/>
  <c r="C125" i="3"/>
  <c r="B125" i="3"/>
  <c r="A125" i="3"/>
  <c r="F124" i="3"/>
  <c r="H124" i="3" s="1"/>
  <c r="D124" i="3"/>
  <c r="C124" i="3"/>
  <c r="B124" i="3"/>
  <c r="A124" i="3"/>
  <c r="E123" i="3"/>
  <c r="D123" i="3"/>
  <c r="C123" i="3"/>
  <c r="B123" i="3"/>
  <c r="A123" i="3"/>
  <c r="D122" i="3"/>
  <c r="C122" i="3"/>
  <c r="B122" i="3"/>
  <c r="A122" i="3"/>
  <c r="E121" i="3"/>
  <c r="D121" i="3"/>
  <c r="C121" i="3"/>
  <c r="B121" i="3"/>
  <c r="A121" i="3"/>
  <c r="E120" i="3"/>
  <c r="D120" i="3"/>
  <c r="C120" i="3"/>
  <c r="B120" i="3"/>
  <c r="A120" i="3"/>
  <c r="D119" i="3"/>
  <c r="C119" i="3"/>
  <c r="B119" i="3"/>
  <c r="A119" i="3"/>
  <c r="E118" i="3"/>
  <c r="D118" i="3"/>
  <c r="C118" i="3"/>
  <c r="B118" i="3"/>
  <c r="A118" i="3"/>
  <c r="D117" i="3"/>
  <c r="C117" i="3"/>
  <c r="B117" i="3"/>
  <c r="A117" i="3"/>
  <c r="E116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E113" i="3"/>
  <c r="D113" i="3"/>
  <c r="C113" i="3"/>
  <c r="B113" i="3"/>
  <c r="A113" i="3"/>
  <c r="D112" i="3"/>
  <c r="C112" i="3"/>
  <c r="B112" i="3"/>
  <c r="A112" i="3"/>
  <c r="E111" i="3"/>
  <c r="D111" i="3"/>
  <c r="C111" i="3"/>
  <c r="B111" i="3"/>
  <c r="A111" i="3"/>
  <c r="E110" i="3"/>
  <c r="D110" i="3"/>
  <c r="C110" i="3"/>
  <c r="B110" i="3"/>
  <c r="A110" i="3"/>
  <c r="D109" i="3"/>
  <c r="C109" i="3"/>
  <c r="B109" i="3"/>
  <c r="A109" i="3"/>
  <c r="C108" i="3"/>
  <c r="B108" i="3"/>
  <c r="A108" i="3"/>
  <c r="B107" i="3"/>
  <c r="A107" i="3"/>
  <c r="E106" i="3"/>
  <c r="D106" i="3"/>
  <c r="C106" i="3"/>
  <c r="B106" i="3"/>
  <c r="A106" i="3"/>
  <c r="F104" i="3"/>
  <c r="F103" i="3" s="1"/>
  <c r="E105" i="3"/>
  <c r="D105" i="3"/>
  <c r="C105" i="3"/>
  <c r="B105" i="3"/>
  <c r="A105" i="3"/>
  <c r="D104" i="3"/>
  <c r="C104" i="3"/>
  <c r="B104" i="3"/>
  <c r="A104" i="3"/>
  <c r="B103" i="3"/>
  <c r="F102" i="3"/>
  <c r="H102" i="3" s="1"/>
  <c r="E102" i="3"/>
  <c r="D102" i="3"/>
  <c r="C102" i="3"/>
  <c r="B102" i="3"/>
  <c r="A102" i="3"/>
  <c r="F101" i="3"/>
  <c r="H101" i="3" s="1"/>
  <c r="D101" i="3"/>
  <c r="C101" i="3"/>
  <c r="B101" i="3"/>
  <c r="A101" i="3"/>
  <c r="E100" i="3"/>
  <c r="D100" i="3"/>
  <c r="C100" i="3"/>
  <c r="B100" i="3"/>
  <c r="A100" i="3"/>
  <c r="D99" i="3"/>
  <c r="C99" i="3"/>
  <c r="B99" i="3"/>
  <c r="A99" i="3"/>
  <c r="F98" i="3"/>
  <c r="H98" i="3" s="1"/>
  <c r="E98" i="3"/>
  <c r="D98" i="3"/>
  <c r="C98" i="3"/>
  <c r="B98" i="3"/>
  <c r="A98" i="3"/>
  <c r="F97" i="3"/>
  <c r="H97" i="3" s="1"/>
  <c r="D97" i="3"/>
  <c r="C97" i="3"/>
  <c r="B97" i="3"/>
  <c r="A97" i="3"/>
  <c r="F96" i="3"/>
  <c r="H96" i="3" s="1"/>
  <c r="E96" i="3"/>
  <c r="D96" i="3"/>
  <c r="C96" i="3"/>
  <c r="B96" i="3"/>
  <c r="A96" i="3"/>
  <c r="F95" i="3"/>
  <c r="D95" i="3"/>
  <c r="C95" i="3"/>
  <c r="B95" i="3"/>
  <c r="A95" i="3"/>
  <c r="C94" i="3"/>
  <c r="B94" i="3"/>
  <c r="A94" i="3"/>
  <c r="E93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C89" i="3"/>
  <c r="B89" i="3"/>
  <c r="A89" i="3"/>
  <c r="E88" i="3"/>
  <c r="D88" i="3"/>
  <c r="C88" i="3"/>
  <c r="B88" i="3"/>
  <c r="A88" i="3"/>
  <c r="D87" i="3"/>
  <c r="C87" i="3"/>
  <c r="B87" i="3"/>
  <c r="A87" i="3"/>
  <c r="C86" i="3"/>
  <c r="B86" i="3"/>
  <c r="A86" i="3"/>
  <c r="E84" i="3"/>
  <c r="D84" i="3"/>
  <c r="C84" i="3"/>
  <c r="B84" i="3"/>
  <c r="A84" i="3"/>
  <c r="D83" i="3"/>
  <c r="C83" i="3"/>
  <c r="B83" i="3"/>
  <c r="A83" i="3"/>
  <c r="E82" i="3"/>
  <c r="D82" i="3"/>
  <c r="C82" i="3"/>
  <c r="B82" i="3"/>
  <c r="A82" i="3"/>
  <c r="D81" i="3"/>
  <c r="C81" i="3"/>
  <c r="B81" i="3"/>
  <c r="A81" i="3"/>
  <c r="E80" i="3"/>
  <c r="D80" i="3"/>
  <c r="C80" i="3"/>
  <c r="B80" i="3"/>
  <c r="A80" i="3"/>
  <c r="D79" i="3"/>
  <c r="C79" i="3"/>
  <c r="B79" i="3"/>
  <c r="A79" i="3"/>
  <c r="C78" i="3"/>
  <c r="B78" i="3"/>
  <c r="A78" i="3"/>
  <c r="F77" i="3"/>
  <c r="H77" i="3" s="1"/>
  <c r="E77" i="3"/>
  <c r="D77" i="3"/>
  <c r="C77" i="3"/>
  <c r="B77" i="3"/>
  <c r="A77" i="3"/>
  <c r="F76" i="3"/>
  <c r="H76" i="3" s="1"/>
  <c r="D76" i="3"/>
  <c r="C76" i="3"/>
  <c r="B76" i="3"/>
  <c r="A76" i="3"/>
  <c r="E75" i="3"/>
  <c r="D75" i="3"/>
  <c r="C75" i="3"/>
  <c r="B75" i="3"/>
  <c r="A75" i="3"/>
  <c r="D74" i="3"/>
  <c r="C74" i="3"/>
  <c r="B74" i="3"/>
  <c r="A74" i="3"/>
  <c r="E73" i="3"/>
  <c r="D73" i="3"/>
  <c r="C73" i="3"/>
  <c r="B73" i="3"/>
  <c r="A73" i="3"/>
  <c r="D72" i="3"/>
  <c r="C72" i="3"/>
  <c r="B72" i="3"/>
  <c r="A72" i="3"/>
  <c r="E71" i="3"/>
  <c r="D71" i="3"/>
  <c r="C71" i="3"/>
  <c r="B71" i="3"/>
  <c r="A71" i="3"/>
  <c r="D70" i="3"/>
  <c r="C70" i="3"/>
  <c r="B70" i="3"/>
  <c r="A70" i="3"/>
  <c r="C69" i="3"/>
  <c r="B69" i="3"/>
  <c r="A69" i="3"/>
  <c r="A67" i="3"/>
  <c r="F66" i="3"/>
  <c r="H66" i="3" s="1"/>
  <c r="A66" i="3"/>
  <c r="F65" i="3"/>
  <c r="H65" i="3" s="1"/>
  <c r="A64" i="3"/>
  <c r="B62" i="3"/>
  <c r="A62" i="3"/>
  <c r="F61" i="3"/>
  <c r="H61" i="3" s="1"/>
  <c r="E61" i="3"/>
  <c r="D61" i="3"/>
  <c r="C61" i="3"/>
  <c r="B61" i="3"/>
  <c r="A61" i="3"/>
  <c r="F60" i="3"/>
  <c r="H60" i="3" s="1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E57" i="3"/>
  <c r="D57" i="3"/>
  <c r="C57" i="3"/>
  <c r="B57" i="3"/>
  <c r="A57" i="3"/>
  <c r="H56" i="3"/>
  <c r="D56" i="3"/>
  <c r="C56" i="3"/>
  <c r="B56" i="3"/>
  <c r="A56" i="3"/>
  <c r="E55" i="3"/>
  <c r="D55" i="3"/>
  <c r="C55" i="3"/>
  <c r="B55" i="3"/>
  <c r="A55" i="3"/>
  <c r="D54" i="3"/>
  <c r="C54" i="3"/>
  <c r="B54" i="3"/>
  <c r="A54" i="3"/>
  <c r="F53" i="3"/>
  <c r="H53" i="3" s="1"/>
  <c r="E53" i="3"/>
  <c r="D53" i="3"/>
  <c r="C53" i="3"/>
  <c r="B53" i="3"/>
  <c r="A53" i="3"/>
  <c r="F52" i="3"/>
  <c r="H52" i="3" s="1"/>
  <c r="D52" i="3"/>
  <c r="C52" i="3"/>
  <c r="B52" i="3"/>
  <c r="A52" i="3"/>
  <c r="F51" i="3"/>
  <c r="H51" i="3" s="1"/>
  <c r="D51" i="3"/>
  <c r="C51" i="3"/>
  <c r="B51" i="3"/>
  <c r="A51" i="3"/>
  <c r="D50" i="3"/>
  <c r="C50" i="3"/>
  <c r="B50" i="3"/>
  <c r="A50" i="3"/>
  <c r="A49" i="3"/>
  <c r="A48" i="3"/>
  <c r="F47" i="3"/>
  <c r="A47" i="3"/>
  <c r="E46" i="3"/>
  <c r="D46" i="3"/>
  <c r="C46" i="3"/>
  <c r="B46" i="3"/>
  <c r="A46" i="3"/>
  <c r="E45" i="3"/>
  <c r="D45" i="3"/>
  <c r="C45" i="3"/>
  <c r="B45" i="3"/>
  <c r="A45" i="3"/>
  <c r="D44" i="3"/>
  <c r="C44" i="3"/>
  <c r="B44" i="3"/>
  <c r="A44" i="3"/>
  <c r="F41" i="3"/>
  <c r="F40" i="3" s="1"/>
  <c r="F37" i="3"/>
  <c r="F36" i="3" s="1"/>
  <c r="H36" i="3" s="1"/>
  <c r="E35" i="3"/>
  <c r="D35" i="3"/>
  <c r="C35" i="3"/>
  <c r="B35" i="3"/>
  <c r="A35" i="3"/>
  <c r="D34" i="3"/>
  <c r="C34" i="3"/>
  <c r="B34" i="3"/>
  <c r="A34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D30" i="3"/>
  <c r="C30" i="3"/>
  <c r="B30" i="3"/>
  <c r="A30" i="3"/>
  <c r="F25" i="3"/>
  <c r="E23" i="3"/>
  <c r="D23" i="3"/>
  <c r="C23" i="3"/>
  <c r="B23" i="3"/>
  <c r="A23" i="3"/>
  <c r="D22" i="3"/>
  <c r="C22" i="3"/>
  <c r="B22" i="3"/>
  <c r="A22" i="3"/>
  <c r="C21" i="3"/>
  <c r="B21" i="3"/>
  <c r="A21" i="3"/>
  <c r="E14" i="3"/>
  <c r="D14" i="3"/>
  <c r="C14" i="3"/>
  <c r="B14" i="3"/>
  <c r="A14" i="3"/>
  <c r="D13" i="3"/>
  <c r="C13" i="3"/>
  <c r="B13" i="3"/>
  <c r="A13" i="3"/>
  <c r="C12" i="3"/>
  <c r="B12" i="3"/>
  <c r="A12" i="3"/>
  <c r="G228" i="3" l="1"/>
  <c r="H238" i="3"/>
  <c r="G150" i="3"/>
  <c r="G137" i="3" s="1"/>
  <c r="H78" i="3"/>
  <c r="G107" i="3"/>
  <c r="F108" i="3"/>
  <c r="H108" i="3" s="1"/>
  <c r="H44" i="3"/>
  <c r="H15" i="3"/>
  <c r="H17" i="3"/>
  <c r="F215" i="3"/>
  <c r="F214" i="3" s="1"/>
  <c r="H214" i="3" s="1"/>
  <c r="F50" i="3"/>
  <c r="H50" i="3" s="1"/>
  <c r="F64" i="3"/>
  <c r="F63" i="3" s="1"/>
  <c r="F62" i="3" s="1"/>
  <c r="H62" i="3" s="1"/>
  <c r="H30" i="3"/>
  <c r="H16" i="3"/>
  <c r="G39" i="3"/>
  <c r="H267" i="3"/>
  <c r="G24" i="3"/>
  <c r="F128" i="3"/>
  <c r="H128" i="3" s="1"/>
  <c r="F203" i="3"/>
  <c r="H203" i="3" s="1"/>
  <c r="H335" i="3"/>
  <c r="H47" i="3"/>
  <c r="F140" i="3"/>
  <c r="F139" i="3" s="1"/>
  <c r="H312" i="3"/>
  <c r="H271" i="3"/>
  <c r="F304" i="3"/>
  <c r="H304" i="3" s="1"/>
  <c r="H305" i="3"/>
  <c r="F193" i="3"/>
  <c r="H193" i="3" s="1"/>
  <c r="F290" i="3"/>
  <c r="H290" i="3" s="1"/>
  <c r="F333" i="3"/>
  <c r="H307" i="3"/>
  <c r="H270" i="3"/>
  <c r="F69" i="3"/>
  <c r="F24" i="3"/>
  <c r="H24" i="3" s="1"/>
  <c r="F94" i="3"/>
  <c r="H94" i="3" s="1"/>
  <c r="F230" i="3"/>
  <c r="H234" i="3"/>
  <c r="F253" i="3"/>
  <c r="F252" i="3" s="1"/>
  <c r="F268" i="3"/>
  <c r="H268" i="3" s="1"/>
  <c r="H331" i="3"/>
  <c r="H318" i="3"/>
  <c r="H314" i="3"/>
  <c r="H289" i="3"/>
  <c r="H269" i="3"/>
  <c r="H146" i="3"/>
  <c r="F199" i="3"/>
  <c r="H315" i="3"/>
  <c r="F329" i="3"/>
  <c r="H317" i="3"/>
  <c r="H313" i="3"/>
  <c r="H288" i="3"/>
  <c r="H194" i="3"/>
  <c r="H217" i="3"/>
  <c r="H141" i="3"/>
  <c r="H95" i="3"/>
  <c r="H104" i="3"/>
  <c r="H103" i="3"/>
  <c r="H41" i="3"/>
  <c r="H40" i="3"/>
  <c r="H37" i="3"/>
  <c r="H26" i="3"/>
  <c r="H25" i="3"/>
  <c r="F150" i="3" l="1"/>
  <c r="H215" i="3"/>
  <c r="F213" i="3"/>
  <c r="H213" i="3" s="1"/>
  <c r="H64" i="3"/>
  <c r="H63" i="3"/>
  <c r="F39" i="3"/>
  <c r="H39" i="3" s="1"/>
  <c r="H140" i="3"/>
  <c r="F107" i="3"/>
  <c r="H107" i="3" s="1"/>
  <c r="F198" i="3"/>
  <c r="H198" i="3" s="1"/>
  <c r="H199" i="3"/>
  <c r="F229" i="3"/>
  <c r="H230" i="3"/>
  <c r="F328" i="3"/>
  <c r="H328" i="3" s="1"/>
  <c r="H329" i="3"/>
  <c r="H253" i="3"/>
  <c r="F85" i="3"/>
  <c r="H85" i="3" s="1"/>
  <c r="H69" i="3"/>
  <c r="F68" i="3"/>
  <c r="H68" i="3" s="1"/>
  <c r="F332" i="3"/>
  <c r="H332" i="3" s="1"/>
  <c r="H333" i="3"/>
  <c r="F138" i="3"/>
  <c r="H139" i="3"/>
  <c r="F310" i="3"/>
  <c r="H310" i="3" s="1"/>
  <c r="H152" i="3"/>
  <c r="F286" i="3"/>
  <c r="H286" i="3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0" i="2"/>
  <c r="I71" i="2"/>
  <c r="I72" i="2"/>
  <c r="I73" i="2"/>
  <c r="I74" i="2"/>
  <c r="I75" i="2"/>
  <c r="I76" i="2"/>
  <c r="I77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2" i="2"/>
  <c r="I143" i="2"/>
  <c r="I144" i="2"/>
  <c r="I145" i="2"/>
  <c r="I146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H223" i="2"/>
  <c r="G223" i="2"/>
  <c r="H226" i="2"/>
  <c r="G226" i="2"/>
  <c r="F11" i="3" l="1"/>
  <c r="H150" i="3"/>
  <c r="H151" i="3"/>
  <c r="F251" i="3"/>
  <c r="H252" i="3"/>
  <c r="F228" i="3"/>
  <c r="H228" i="3" s="1"/>
  <c r="H229" i="3"/>
  <c r="H138" i="3"/>
  <c r="H186" i="2"/>
  <c r="G186" i="2"/>
  <c r="F137" i="3" l="1"/>
  <c r="F250" i="3"/>
  <c r="H250" i="3" s="1"/>
  <c r="H251" i="3"/>
  <c r="H62" i="2"/>
  <c r="G62" i="2"/>
  <c r="H137" i="3" l="1"/>
  <c r="F338" i="3"/>
  <c r="H338" i="3" s="1"/>
  <c r="H395" i="2"/>
  <c r="H394" i="2" s="1"/>
  <c r="H393" i="2" s="1"/>
  <c r="H392" i="2" s="1"/>
  <c r="H391" i="2" s="1"/>
  <c r="H389" i="2"/>
  <c r="H386" i="2"/>
  <c r="H384" i="2"/>
  <c r="H382" i="2"/>
  <c r="H379" i="2"/>
  <c r="H378" i="2" s="1"/>
  <c r="H374" i="2"/>
  <c r="H373" i="2" s="1"/>
  <c r="H371" i="2"/>
  <c r="H369" i="2"/>
  <c r="H366" i="2" s="1"/>
  <c r="H367" i="2"/>
  <c r="H364" i="2"/>
  <c r="H362" i="2"/>
  <c r="H360" i="2"/>
  <c r="H356" i="2"/>
  <c r="H354" i="2"/>
  <c r="H352" i="2"/>
  <c r="H351" i="2" s="1"/>
  <c r="H349" i="2"/>
  <c r="H346" i="2"/>
  <c r="H344" i="2"/>
  <c r="H341" i="2"/>
  <c r="H339" i="2"/>
  <c r="H336" i="2"/>
  <c r="H331" i="2"/>
  <c r="H330" i="2" s="1"/>
  <c r="H328" i="2"/>
  <c r="H326" i="2"/>
  <c r="H324" i="2"/>
  <c r="H323" i="2" s="1"/>
  <c r="H321" i="2"/>
  <c r="H320" i="2" s="1"/>
  <c r="H319" i="2" s="1"/>
  <c r="H318" i="2" s="1"/>
  <c r="H316" i="2"/>
  <c r="H315" i="2" s="1"/>
  <c r="H312" i="2"/>
  <c r="H310" i="2"/>
  <c r="H308" i="2"/>
  <c r="H307" i="2" s="1"/>
  <c r="H305" i="2"/>
  <c r="H303" i="2"/>
  <c r="H301" i="2"/>
  <c r="H300" i="2"/>
  <c r="H297" i="2"/>
  <c r="H296" i="2" s="1"/>
  <c r="H295" i="2" s="1"/>
  <c r="H291" i="2"/>
  <c r="H289" i="2"/>
  <c r="H287" i="2"/>
  <c r="H285" i="2"/>
  <c r="H282" i="2"/>
  <c r="H279" i="2"/>
  <c r="H276" i="2"/>
  <c r="H275" i="2" s="1"/>
  <c r="H273" i="2"/>
  <c r="H272" i="2" s="1"/>
  <c r="H268" i="2"/>
  <c r="H267" i="2" s="1"/>
  <c r="H266" i="2" s="1"/>
  <c r="H264" i="2"/>
  <c r="H263" i="2"/>
  <c r="H259" i="2"/>
  <c r="H258" i="2" s="1"/>
  <c r="H256" i="2"/>
  <c r="H253" i="2"/>
  <c r="H252" i="2" s="1"/>
  <c r="H251" i="2" s="1"/>
  <c r="H248" i="2"/>
  <c r="H246" i="2"/>
  <c r="H245" i="2"/>
  <c r="H244" i="2" s="1"/>
  <c r="H242" i="2"/>
  <c r="H241" i="2" s="1"/>
  <c r="H238" i="2"/>
  <c r="H237" i="2" s="1"/>
  <c r="H235" i="2"/>
  <c r="H233" i="2"/>
  <c r="H232" i="2" s="1"/>
  <c r="H229" i="2"/>
  <c r="H228" i="2"/>
  <c r="H224" i="2"/>
  <c r="H222" i="2" s="1"/>
  <c r="H220" i="2"/>
  <c r="H219" i="2" s="1"/>
  <c r="H218" i="2" s="1"/>
  <c r="H216" i="2"/>
  <c r="H215" i="2" s="1"/>
  <c r="H214" i="2" s="1"/>
  <c r="H212" i="2"/>
  <c r="H211" i="2" s="1"/>
  <c r="H210" i="2" s="1"/>
  <c r="H208" i="2"/>
  <c r="H206" i="2"/>
  <c r="H203" i="2"/>
  <c r="H202" i="2"/>
  <c r="H200" i="2"/>
  <c r="H199" i="2" s="1"/>
  <c r="H195" i="2"/>
  <c r="H194" i="2" s="1"/>
  <c r="H193" i="2" s="1"/>
  <c r="H189" i="2"/>
  <c r="H185" i="2" s="1"/>
  <c r="H183" i="2"/>
  <c r="H181" i="2"/>
  <c r="H180" i="2" s="1"/>
  <c r="H177" i="2"/>
  <c r="H175" i="2"/>
  <c r="H173" i="2"/>
  <c r="H171" i="2"/>
  <c r="H167" i="2"/>
  <c r="H166" i="2" s="1"/>
  <c r="H163" i="2"/>
  <c r="H159" i="2"/>
  <c r="H158" i="2" s="1"/>
  <c r="H155" i="2"/>
  <c r="H153" i="2"/>
  <c r="H150" i="2"/>
  <c r="H148" i="2"/>
  <c r="H144" i="2"/>
  <c r="H143" i="2" s="1"/>
  <c r="H138" i="2"/>
  <c r="H137" i="2" s="1"/>
  <c r="H135" i="2"/>
  <c r="H132" i="2" s="1"/>
  <c r="H130" i="2"/>
  <c r="H128" i="2"/>
  <c r="H126" i="2"/>
  <c r="H123" i="2"/>
  <c r="H120" i="2"/>
  <c r="H117" i="2"/>
  <c r="H112" i="2"/>
  <c r="H109" i="2"/>
  <c r="H107" i="2"/>
  <c r="H105" i="2"/>
  <c r="H103" i="2"/>
  <c r="H97" i="2"/>
  <c r="H96" i="2"/>
  <c r="H91" i="2"/>
  <c r="H89" i="2"/>
  <c r="H85" i="2"/>
  <c r="H84" i="2" s="1"/>
  <c r="H79" i="2"/>
  <c r="H75" i="2"/>
  <c r="H71" i="2"/>
  <c r="H67" i="2"/>
  <c r="H66" i="2" s="1"/>
  <c r="H60" i="2"/>
  <c r="H58" i="2"/>
  <c r="H54" i="2"/>
  <c r="H53" i="2" s="1"/>
  <c r="H49" i="2"/>
  <c r="H47" i="2"/>
  <c r="H43" i="2"/>
  <c r="H42" i="2" s="1"/>
  <c r="H41" i="2" s="1"/>
  <c r="H40" i="2" s="1"/>
  <c r="H37" i="2"/>
  <c r="H36" i="2" s="1"/>
  <c r="H31" i="2"/>
  <c r="H28" i="2"/>
  <c r="H27" i="2" s="1"/>
  <c r="H24" i="2"/>
  <c r="H23" i="2" s="1"/>
  <c r="H22" i="2" s="1"/>
  <c r="H19" i="2"/>
  <c r="H15" i="2"/>
  <c r="H14" i="2" s="1"/>
  <c r="H13" i="2" s="1"/>
  <c r="H12" i="2" s="1"/>
  <c r="G395" i="2"/>
  <c r="G394" i="2"/>
  <c r="G393" i="2" s="1"/>
  <c r="G392" i="2" s="1"/>
  <c r="G391" i="2" s="1"/>
  <c r="G389" i="2"/>
  <c r="G386" i="2"/>
  <c r="G384" i="2"/>
  <c r="G382" i="2"/>
  <c r="G381" i="2"/>
  <c r="G377" i="2" s="1"/>
  <c r="G379" i="2"/>
  <c r="G378" i="2"/>
  <c r="G374" i="2"/>
  <c r="G373" i="2" s="1"/>
  <c r="G371" i="2"/>
  <c r="G369" i="2"/>
  <c r="G367" i="2"/>
  <c r="G366" i="2" s="1"/>
  <c r="G364" i="2"/>
  <c r="G362" i="2"/>
  <c r="G359" i="2" s="1"/>
  <c r="G360" i="2"/>
  <c r="G356" i="2"/>
  <c r="G354" i="2"/>
  <c r="G351" i="2" s="1"/>
  <c r="G352" i="2"/>
  <c r="G349" i="2"/>
  <c r="G346" i="2"/>
  <c r="G344" i="2"/>
  <c r="G341" i="2"/>
  <c r="G339" i="2"/>
  <c r="G336" i="2"/>
  <c r="G335" i="2" s="1"/>
  <c r="G331" i="2"/>
  <c r="G330" i="2"/>
  <c r="G328" i="2"/>
  <c r="G326" i="2"/>
  <c r="G324" i="2"/>
  <c r="G323" i="2"/>
  <c r="G314" i="2" s="1"/>
  <c r="G321" i="2"/>
  <c r="G320" i="2"/>
  <c r="G319" i="2"/>
  <c r="G318" i="2"/>
  <c r="G316" i="2"/>
  <c r="G315" i="2"/>
  <c r="G312" i="2"/>
  <c r="G307" i="2" s="1"/>
  <c r="G310" i="2"/>
  <c r="G308" i="2"/>
  <c r="G305" i="2"/>
  <c r="G300" i="2" s="1"/>
  <c r="G303" i="2"/>
  <c r="G301" i="2"/>
  <c r="G297" i="2"/>
  <c r="G296" i="2"/>
  <c r="G295" i="2"/>
  <c r="G291" i="2"/>
  <c r="G289" i="2"/>
  <c r="G287" i="2"/>
  <c r="G285" i="2"/>
  <c r="G282" i="2"/>
  <c r="G279" i="2"/>
  <c r="G276" i="2"/>
  <c r="G275" i="2"/>
  <c r="G273" i="2"/>
  <c r="G272" i="2"/>
  <c r="G268" i="2"/>
  <c r="G267" i="2" s="1"/>
  <c r="G266" i="2" s="1"/>
  <c r="G264" i="2"/>
  <c r="G263" i="2"/>
  <c r="G259" i="2"/>
  <c r="G258" i="2" s="1"/>
  <c r="G256" i="2"/>
  <c r="G253" i="2"/>
  <c r="G252" i="2" s="1"/>
  <c r="G251" i="2" s="1"/>
  <c r="G248" i="2"/>
  <c r="G246" i="2"/>
  <c r="G245" i="2"/>
  <c r="G244" i="2"/>
  <c r="G242" i="2"/>
  <c r="G241" i="2"/>
  <c r="G240" i="2"/>
  <c r="G238" i="2"/>
  <c r="G237" i="2" s="1"/>
  <c r="G235" i="2"/>
  <c r="G233" i="2"/>
  <c r="G232" i="2"/>
  <c r="G229" i="2"/>
  <c r="G228" i="2"/>
  <c r="G224" i="2"/>
  <c r="G222" i="2" s="1"/>
  <c r="G220" i="2"/>
  <c r="G219" i="2" s="1"/>
  <c r="G218" i="2" s="1"/>
  <c r="G216" i="2"/>
  <c r="G215" i="2"/>
  <c r="G214" i="2" s="1"/>
  <c r="G212" i="2"/>
  <c r="G211" i="2" s="1"/>
  <c r="G210" i="2" s="1"/>
  <c r="G208" i="2"/>
  <c r="G202" i="2" s="1"/>
  <c r="G206" i="2"/>
  <c r="G203" i="2"/>
  <c r="G200" i="2"/>
  <c r="G199" i="2" s="1"/>
  <c r="G195" i="2"/>
  <c r="G194" i="2" s="1"/>
  <c r="G193" i="2" s="1"/>
  <c r="G189" i="2"/>
  <c r="G185" i="2"/>
  <c r="G179" i="2" s="1"/>
  <c r="G183" i="2"/>
  <c r="G181" i="2"/>
  <c r="G180" i="2"/>
  <c r="G177" i="2"/>
  <c r="G175" i="2"/>
  <c r="G173" i="2"/>
  <c r="G171" i="2"/>
  <c r="G167" i="2"/>
  <c r="G166" i="2"/>
  <c r="G163" i="2"/>
  <c r="G159" i="2"/>
  <c r="G158" i="2" s="1"/>
  <c r="G155" i="2"/>
  <c r="G153" i="2"/>
  <c r="G150" i="2"/>
  <c r="G148" i="2"/>
  <c r="G144" i="2"/>
  <c r="G143" i="2" s="1"/>
  <c r="G142" i="2" s="1"/>
  <c r="G138" i="2"/>
  <c r="G137" i="2"/>
  <c r="A137" i="2"/>
  <c r="G135" i="2"/>
  <c r="G132" i="2"/>
  <c r="G130" i="2"/>
  <c r="G128" i="2"/>
  <c r="G126" i="2"/>
  <c r="G123" i="2"/>
  <c r="G120" i="2"/>
  <c r="G117" i="2"/>
  <c r="G112" i="2"/>
  <c r="G109" i="2"/>
  <c r="G107" i="2"/>
  <c r="G105" i="2"/>
  <c r="G103" i="2"/>
  <c r="G97" i="2"/>
  <c r="G96" i="2" s="1"/>
  <c r="G95" i="2" s="1"/>
  <c r="G91" i="2"/>
  <c r="G89" i="2"/>
  <c r="G85" i="2"/>
  <c r="G84" i="2" s="1"/>
  <c r="G83" i="2" s="1"/>
  <c r="G79" i="2"/>
  <c r="G75" i="2"/>
  <c r="G71" i="2"/>
  <c r="G67" i="2"/>
  <c r="G66" i="2" s="1"/>
  <c r="G60" i="2"/>
  <c r="G58" i="2"/>
  <c r="G54" i="2"/>
  <c r="G53" i="2"/>
  <c r="G52" i="2" s="1"/>
  <c r="G49" i="2"/>
  <c r="G47" i="2"/>
  <c r="G43" i="2"/>
  <c r="G42" i="2" s="1"/>
  <c r="G41" i="2" s="1"/>
  <c r="G40" i="2" s="1"/>
  <c r="A41" i="2"/>
  <c r="G37" i="2"/>
  <c r="G36" i="2"/>
  <c r="G31" i="2"/>
  <c r="G26" i="2" s="1"/>
  <c r="G28" i="2"/>
  <c r="G27" i="2"/>
  <c r="G24" i="2"/>
  <c r="G23" i="2" s="1"/>
  <c r="G22" i="2" s="1"/>
  <c r="G19" i="2"/>
  <c r="G15" i="2"/>
  <c r="G14" i="2" s="1"/>
  <c r="G13" i="2" s="1"/>
  <c r="G12" i="2" s="1"/>
  <c r="A13" i="2"/>
  <c r="H381" i="2" l="1"/>
  <c r="H359" i="2"/>
  <c r="H358" i="2" s="1"/>
  <c r="H335" i="2"/>
  <c r="H334" i="2" s="1"/>
  <c r="G334" i="2"/>
  <c r="H314" i="2"/>
  <c r="H299" i="2"/>
  <c r="H278" i="2"/>
  <c r="G278" i="2"/>
  <c r="H262" i="2"/>
  <c r="G250" i="2"/>
  <c r="H250" i="2"/>
  <c r="H240" i="2"/>
  <c r="H192" i="2"/>
  <c r="H157" i="2"/>
  <c r="G157" i="2"/>
  <c r="G82" i="2" s="1"/>
  <c r="G81" i="2" s="1"/>
  <c r="H142" i="2"/>
  <c r="H95" i="2"/>
  <c r="H83" i="2"/>
  <c r="G70" i="2"/>
  <c r="G65" i="2" s="1"/>
  <c r="G51" i="2" s="1"/>
  <c r="G39" i="2" s="1"/>
  <c r="H70" i="2"/>
  <c r="H65" i="2" s="1"/>
  <c r="H52" i="2"/>
  <c r="H26" i="2"/>
  <c r="H21" i="2"/>
  <c r="H11" i="2" s="1"/>
  <c r="H179" i="2"/>
  <c r="H377" i="2"/>
  <c r="H231" i="2"/>
  <c r="G358" i="2"/>
  <c r="G299" i="2"/>
  <c r="G21" i="2"/>
  <c r="G11" i="2" s="1"/>
  <c r="G192" i="2"/>
  <c r="G191" i="2" s="1"/>
  <c r="G231" i="2"/>
  <c r="G262" i="2"/>
  <c r="D45" i="1"/>
  <c r="E29" i="1"/>
  <c r="D29" i="1"/>
  <c r="F26" i="1"/>
  <c r="E21" i="1"/>
  <c r="D21" i="1"/>
  <c r="F22" i="1"/>
  <c r="G261" i="2" l="1"/>
  <c r="H261" i="2"/>
  <c r="H191" i="2"/>
  <c r="H82" i="2"/>
  <c r="H81" i="2" s="1"/>
  <c r="H51" i="2"/>
  <c r="H39" i="2" s="1"/>
  <c r="G398" i="2"/>
  <c r="H398" i="2" l="1"/>
  <c r="F12" i="1" l="1"/>
  <c r="F13" i="1"/>
  <c r="F14" i="1"/>
  <c r="F15" i="1"/>
  <c r="F17" i="1"/>
  <c r="F18" i="1"/>
  <c r="F20" i="1"/>
  <c r="F23" i="1"/>
  <c r="F25" i="1"/>
  <c r="F27" i="1"/>
  <c r="F28" i="1"/>
  <c r="F30" i="1"/>
  <c r="F31" i="1"/>
  <c r="F33" i="1"/>
  <c r="F34" i="1"/>
  <c r="F35" i="1"/>
  <c r="F36" i="1"/>
  <c r="F37" i="1"/>
  <c r="F39" i="1"/>
  <c r="F40" i="1"/>
  <c r="F42" i="1"/>
  <c r="F43" i="1"/>
  <c r="F44" i="1"/>
  <c r="F46" i="1"/>
  <c r="F47" i="1"/>
  <c r="F49" i="1"/>
  <c r="F51" i="1"/>
  <c r="E19" i="1"/>
  <c r="E50" i="1"/>
  <c r="E48" i="1"/>
  <c r="E45" i="1"/>
  <c r="E41" i="1"/>
  <c r="E38" i="1"/>
  <c r="E32" i="1"/>
  <c r="E11" i="1"/>
  <c r="D50" i="1"/>
  <c r="D48" i="1"/>
  <c r="D41" i="1"/>
  <c r="D38" i="1"/>
  <c r="D32" i="1"/>
  <c r="D24" i="1"/>
  <c r="D19" i="1"/>
  <c r="F50" i="1" l="1"/>
  <c r="F41" i="1"/>
  <c r="F38" i="1"/>
  <c r="F45" i="1"/>
  <c r="F29" i="1"/>
  <c r="D52" i="1"/>
  <c r="F21" i="1"/>
  <c r="F19" i="1"/>
  <c r="F32" i="1"/>
  <c r="F48" i="1"/>
  <c r="E24" i="1" l="1"/>
  <c r="F24" i="1" l="1"/>
  <c r="E52" i="1"/>
  <c r="F52" i="1" s="1"/>
  <c r="I11" i="2" l="1"/>
  <c r="F11" i="1" l="1"/>
  <c r="H11" i="3" l="1"/>
</calcChain>
</file>

<file path=xl/sharedStrings.xml><?xml version="1.0" encoding="utf-8"?>
<sst xmlns="http://schemas.openxmlformats.org/spreadsheetml/2006/main" count="2151" uniqueCount="281">
  <si>
    <t>к решению Волчихинского</t>
  </si>
  <si>
    <t>районного Совета народных</t>
  </si>
  <si>
    <t>депутатов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</si>
  <si>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</si>
  <si>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</si>
  <si>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</si>
  <si>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</si>
  <si>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</si>
  <si>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</si>
  <si>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</si>
  <si>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</si>
  <si>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</si>
  <si>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</si>
  <si>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</si>
  <si>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</si>
  <si>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</si>
  <si>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</si>
  <si>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</si>
  <si>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</si>
  <si>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</si>
  <si>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</si>
  <si>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</si>
  <si>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</si>
  <si>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</si>
  <si>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</si>
  <si>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</si>
  <si>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</si>
  <si>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</si>
  <si>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</si>
  <si>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</si>
  <si>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</si>
  <si>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</si>
  <si>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</si>
  <si>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</si>
  <si>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</si>
  <si>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</si>
  <si>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</si>
  <si>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</si>
  <si>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</si>
  <si>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</si>
  <si>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</si>
  <si>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</si>
  <si>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</si>
  <si>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</si>
  <si>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</si>
  <si>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</si>
  <si>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</si>
  <si>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</si>
  <si>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</si>
  <si>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</si>
  <si>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</si>
  <si>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</si>
  <si>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</si>
  <si>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</si>
  <si>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</si>
  <si>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</si>
  <si>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</si>
  <si>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</si>
  <si>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</si>
  <si>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</si>
  <si>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</si>
  <si>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</si>
  <si>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</si>
  <si>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</si>
  <si>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</si>
  <si>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</si>
  <si>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</si>
  <si>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</si>
  <si>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</si>
  <si>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</si>
  <si>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</si>
  <si>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</si>
  <si>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</si>
  <si>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</si>
  <si>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</si>
  <si>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</si>
  <si>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</si>
  <si>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</si>
  <si>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</si>
  <si>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</si>
  <si>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</si>
  <si>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</si>
  <si>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</si>
  <si>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</si>
  <si>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</si>
  <si>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</si>
  <si>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</si>
  <si>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</si>
  <si>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</si>
  <si>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</si>
  <si>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</si>
  <si>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</si>
  <si>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</si>
  <si>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</si>
  <si>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</si>
  <si>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</si>
  <si>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</si>
  <si>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</si>
  <si>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</si>
  <si>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</si>
  <si>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</si>
  <si>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</si>
  <si>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</si>
  <si>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</si>
  <si>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</si>
  <si>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</si>
  <si>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</si>
  <si>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</si>
  <si>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</si>
  <si>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</si>
  <si>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</si>
  <si>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</si>
  <si>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</si>
  <si>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</si>
  <si>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</si>
  <si>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</si>
  <si>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</si>
  <si>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</si>
  <si>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</si>
  <si>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</si>
  <si>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</si>
  <si>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</si>
  <si>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</si>
  <si>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</si>
  <si>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</si>
  <si>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90 4 00 16820</t>
  </si>
  <si>
    <t>02 1 00 10390</t>
  </si>
  <si>
    <t>90 1 00 70900</t>
  </si>
  <si>
    <t>02 1 00 10400</t>
  </si>
  <si>
    <t>90 1 00 70910</t>
  </si>
  <si>
    <t>90 1 00 70930</t>
  </si>
  <si>
    <t>92 9 00 S1190</t>
  </si>
  <si>
    <t>02 1 00 10490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</si>
  <si>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</si>
  <si>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</si>
  <si>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</si>
  <si>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</si>
  <si>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</si>
  <si>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</si>
  <si>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</si>
  <si>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</si>
  <si>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</si>
  <si>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</si>
  <si>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</si>
  <si>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</si>
  <si>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</si>
  <si>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</si>
  <si>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</si>
  <si>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</si>
  <si>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</si>
  <si>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</si>
  <si>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</si>
  <si>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</si>
  <si>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</si>
  <si>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</si>
  <si>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</si>
  <si>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</si>
  <si>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</si>
  <si>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</si>
  <si>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</si>
  <si>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43 0 00 60010</t>
  </si>
  <si>
    <t>Судебная система</t>
  </si>
  <si>
    <t>14 2 00 L4970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</si>
  <si>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</si>
  <si>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</si>
  <si>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</si>
  <si>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</si>
  <si>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</si>
  <si>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10 0 00 60990</t>
  </si>
  <si>
    <t>67 0 00 60990</t>
  </si>
  <si>
    <t>91 2 00 S1030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</si>
  <si>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</si>
  <si>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</si>
  <si>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</si>
  <si>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Резервные фонды</t>
  </si>
  <si>
    <t>Благоустройство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</si>
  <si>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</si>
  <si>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</si>
  <si>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</si>
  <si>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</si>
  <si>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реализацию мероприятий по обеспечению жильем молодых семей</t>
  </si>
  <si>
    <t>Резервные средства</t>
  </si>
  <si>
    <t>Информационные услуги в части размещения печатных материалов в газете "Наши вести"</t>
  </si>
  <si>
    <t>99 9 00 98710</t>
  </si>
  <si>
    <t>Сбор и удаление твердых отходов</t>
  </si>
  <si>
    <t>92 9 00 18090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</si>
  <si>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</si>
  <si>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</si>
  <si>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</si>
  <si>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</si>
  <si>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</si>
  <si>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Обеспечение расчетов за топливно-энергетические ресурсы, потребляемые муниципальными учреждениями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</si>
  <si>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</si>
  <si>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40 0 00 60990</t>
  </si>
  <si>
    <t>Субвенция на исполнение государственных полномочий по обращению с животными без владельцев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</si>
  <si>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</si>
  <si>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</si>
  <si>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</si>
  <si>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</si>
  <si>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43 1 00 S3020</t>
  </si>
  <si>
    <t>Контрольно-счетная палата Волчихинского района Алтайского края</t>
  </si>
  <si>
    <t>Руководитель контрольно-счетной палаты муниципального образования и его заместители</t>
  </si>
  <si>
    <t>01 2 00 10160</t>
  </si>
  <si>
    <t>44 0 00 60990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</si>
  <si>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</si>
  <si>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</si>
  <si>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</si>
  <si>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проведение детской оздоровительной кампании</t>
  </si>
  <si>
    <t>90 1 00 S3210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</si>
  <si>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</si>
  <si>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</si>
  <si>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</si>
  <si>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</si>
  <si>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</si>
  <si>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</si>
  <si>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</si>
  <si>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</si>
  <si>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</si>
  <si>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</si>
  <si>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</si>
  <si>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</si>
  <si>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</si>
  <si>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Капитальные вложения в объекты государственной (муниципальной) собственности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</si>
  <si>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</si>
  <si>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</si>
  <si>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71 1 00 51340</t>
  </si>
  <si>
    <t>200</t>
  </si>
  <si>
    <t>99 1 00 00000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</si>
  <si>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</si>
  <si>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44 0 А1 55194</t>
  </si>
  <si>
    <t>РП "Развитие культуры Волчихинского района " на 2015-2022 годы</t>
  </si>
  <si>
    <t>02 5 00 S0430</t>
  </si>
  <si>
    <t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t>
  </si>
  <si>
    <t>02 1 00 55492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</si>
  <si>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</si>
  <si>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0 00 S0460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</si>
  <si>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средств местного бюджета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</si>
  <si>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</si>
  <si>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S0940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</si>
  <si>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</si>
  <si>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</si>
  <si>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90 1 EВ 5179F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</si>
  <si>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</si>
  <si>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Расходы на обеспечение развития и укрепление материально-технической базы муниципальных загородных лагерей отдыха и оздоровления детей</t>
  </si>
  <si>
    <t>90 1 00 S3213</t>
  </si>
  <si>
    <t>Расходы на обеспечение развития и укрепление материально-технической базы муниципальных загородных лагерей отдыха и оздоровления детей за счет средст местного бюджета</t>
  </si>
  <si>
    <t>90 1 01 S0990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</si>
  <si>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</si>
  <si>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оциально значимых проектов, осуществляемые за счет дотации (гранта) за достижение показателей деятельности исполнительной власти субъектов РФ из федерального бюджета</t>
  </si>
  <si>
    <t>98 5 00 55492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</si>
  <si>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</si>
  <si>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</si>
  <si>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01 3 00 10240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</si>
  <si>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</si>
  <si>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</si>
  <si>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</si>
  <si>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</si>
  <si>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</si>
  <si>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43 0 00 55492</t>
  </si>
  <si>
    <t>Организация и содержание мест захоронения</t>
  </si>
  <si>
    <t>92 9 00 18070</t>
  </si>
  <si>
    <t>92 9 00 55492</t>
  </si>
  <si>
    <t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t>
  </si>
  <si>
    <t>90 1 00 S2992</t>
  </si>
  <si>
    <t>90 1 00 55492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</si>
  <si>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t>
  </si>
  <si>
    <t xml:space="preserve"> 44 0 00 S4992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</si>
  <si>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</si>
  <si>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t>
  </si>
  <si>
    <t xml:space="preserve"> 44 0 A1 55193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</si>
  <si>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</si>
  <si>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</si>
  <si>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</si>
  <si>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70 1 00 51340</t>
  </si>
  <si>
    <t>Компенсационные выплаты гражданам за коммунальные услуги, в том числе твердое топливо</t>
  </si>
  <si>
    <t>90 9 00 16334</t>
  </si>
  <si>
    <t>Ведомственная структура расходов бюджета муниципального образования Волчихинский район за 2022 год</t>
  </si>
  <si>
    <t>Расходы на реализацию мероприятий по строительству, реконструкции, ремонту и капитальному ремонту объектов теплоснабжения за счетв средст местного бюджета</t>
  </si>
  <si>
    <t>Распределение ассигнований из бюджета муниципального образования Волчихинский район за 2022 год по разделам и подразделам, целевым статьям и видам расходов классификации расходов бюджетов</t>
  </si>
  <si>
    <t>Распределение расходов районного бюджета за 2022 год по разделам и подразделам классификации расходов бюджетов</t>
  </si>
  <si>
    <t>от 23.05.2023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</si>
</sst>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3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164" fontId="8" fillId="0" borderId="1" xfId="0" applyNumberFormat="1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164" fontId="9" fillId="0" borderId="1" xfId="0" applyNumberFormat="1" applyFont="1" applyBorder="1" applyAlignment="1">
      <alignment horizontal="justify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5;&#1077;&#1089;&#1077;&#1085;&#1080;&#1077;%20&#1080;&#1079;&#1084;&#1077;&#1085;&#1077;&#1085;&#1080;&#1081;%20&#1076;&#1077;&#1082;&#1072;&#1073;&#1088;&#1100;/&#1055;&#1056;&#1048;&#1051;&#1054;&#1046;&#1045;&#1053;&#1048;&#1071;%20&#1055;&#1054;%20&#1041;&#1070;&#1044;&#1046;&#1045;&#1058;&#1059;%202022%20&#1075;&#1086;&#1076;%203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A19" t="str">
            <v>Национальная оборона</v>
          </cell>
          <cell r="B19" t="str">
            <v>02</v>
          </cell>
        </row>
        <row r="35">
          <cell r="A35" t="str">
            <v>Дополнительное образование детей</v>
          </cell>
        </row>
      </sheetData>
      <sheetData sheetId="1">
        <row r="16">
          <cell r="G16">
            <v>1498.7360000000001</v>
          </cell>
        </row>
        <row r="20">
          <cell r="G20">
            <v>1287.5999999999999</v>
          </cell>
        </row>
        <row r="31">
          <cell r="A31" t="str">
            <v>Учреждения по обеспечению хозяйственного обслуживания</v>
          </cell>
          <cell r="C31">
            <v>11</v>
          </cell>
          <cell r="D31" t="str">
            <v>05</v>
          </cell>
          <cell r="E31" t="str">
            <v>02 5 00 10810</v>
          </cell>
        </row>
        <row r="32">
          <cell r="A3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2">
            <v>11</v>
          </cell>
          <cell r="D32" t="str">
            <v>05</v>
          </cell>
          <cell r="E32" t="str">
            <v>02 5 00 10810</v>
          </cell>
          <cell r="F32">
            <v>100</v>
          </cell>
        </row>
        <row r="33">
          <cell r="A33" t="str">
            <v>Закупка товаров, работ и услуг для обеспечения государственных (муниципальных) нужд</v>
          </cell>
          <cell r="C33">
            <v>11</v>
          </cell>
          <cell r="D33" t="str">
            <v>05</v>
          </cell>
          <cell r="E33" t="str">
            <v>02 5 00 10810</v>
          </cell>
          <cell r="F33">
            <v>200</v>
          </cell>
        </row>
        <row r="35">
          <cell r="A35" t="str">
            <v>Уплата налогов, сборов и иных платежей</v>
          </cell>
          <cell r="C35">
            <v>11</v>
          </cell>
          <cell r="D35" t="str">
            <v>05</v>
          </cell>
          <cell r="E35" t="str">
            <v>02 5 00 10810</v>
          </cell>
          <cell r="F35">
            <v>850</v>
          </cell>
        </row>
        <row r="36">
          <cell r="A36" t="str">
            <v>Резервные фонды</v>
          </cell>
          <cell r="C36">
            <v>11</v>
          </cell>
          <cell r="D36" t="str">
            <v>05</v>
          </cell>
          <cell r="E36" t="str">
            <v>99 1 00 00000</v>
          </cell>
        </row>
        <row r="37">
          <cell r="A37" t="str">
            <v>Резервные фонды местных администраций</v>
          </cell>
          <cell r="C37">
            <v>11</v>
          </cell>
          <cell r="D37" t="str">
            <v>05</v>
          </cell>
          <cell r="E37" t="str">
            <v>99 1 00 14100</v>
          </cell>
        </row>
        <row r="38">
          <cell r="A38" t="str">
            <v>Закупка товаров, работ и услуг для обеспечения государственных (муниципальных) нужд</v>
          </cell>
          <cell r="C38">
            <v>11</v>
          </cell>
          <cell r="D38" t="str">
            <v>05</v>
          </cell>
          <cell r="E38" t="str">
            <v>99 1 00 14100</v>
          </cell>
          <cell r="F38">
            <v>200</v>
          </cell>
        </row>
        <row r="47">
          <cell r="A47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47" t="str">
            <v>07</v>
          </cell>
          <cell r="D47" t="str">
            <v>03</v>
          </cell>
          <cell r="E47" t="str">
            <v>02 1 00 S0430</v>
          </cell>
        </row>
        <row r="48">
          <cell r="A4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8" t="str">
            <v>07</v>
          </cell>
          <cell r="D48" t="str">
            <v>03</v>
          </cell>
          <cell r="E48" t="str">
            <v>02 1 00 S0430</v>
          </cell>
          <cell r="F48">
            <v>100</v>
          </cell>
          <cell r="G48">
            <v>3900</v>
          </cell>
        </row>
        <row r="49">
          <cell r="A49" t="str">
    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    </cell>
          <cell r="C49" t="str">
            <v>07</v>
          </cell>
          <cell r="D49" t="str">
            <v>03</v>
          </cell>
          <cell r="E49" t="str">
            <v>44 0 А1 55194</v>
          </cell>
          <cell r="G49">
            <v>4828.2</v>
          </cell>
        </row>
        <row r="50">
          <cell r="A50" t="str">
            <v>Закупка товаров, работ и услуг для обеспечения государственных (муниципальных) нужд</v>
          </cell>
          <cell r="C50" t="str">
            <v>07</v>
          </cell>
          <cell r="D50" t="str">
            <v>03</v>
          </cell>
          <cell r="E50" t="str">
            <v>44 0 А1 55194</v>
          </cell>
          <cell r="F50">
            <v>200</v>
          </cell>
          <cell r="G50">
            <v>4828.2</v>
          </cell>
        </row>
        <row r="58">
          <cell r="A5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8" t="str">
            <v>08</v>
          </cell>
          <cell r="D58" t="str">
            <v>01</v>
          </cell>
          <cell r="E58" t="str">
            <v>02 2 00 S0430</v>
          </cell>
        </row>
        <row r="59">
          <cell r="A5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9" t="str">
            <v>08</v>
          </cell>
          <cell r="D59" t="str">
            <v>01</v>
          </cell>
          <cell r="E59" t="str">
            <v>02 2 00 S0430</v>
          </cell>
          <cell r="F59">
            <v>100</v>
          </cell>
        </row>
        <row r="60">
          <cell r="A60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60" t="str">
            <v>08</v>
          </cell>
          <cell r="D60" t="str">
            <v>01</v>
          </cell>
          <cell r="E60" t="str">
            <v>02 2 00 S0430</v>
          </cell>
        </row>
        <row r="61">
          <cell r="A6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1" t="str">
            <v>08</v>
          </cell>
          <cell r="D61" t="str">
            <v>01</v>
          </cell>
          <cell r="E61" t="str">
            <v>02 2 00 S0430</v>
          </cell>
          <cell r="F61">
            <v>100</v>
          </cell>
        </row>
        <row r="62">
          <cell r="A62" t="str">
            <v>РП "Развитие культуры Волчихинского района " на 2015-2022 годы</v>
          </cell>
          <cell r="C62" t="str">
            <v>08</v>
          </cell>
          <cell r="D62" t="str">
            <v>01</v>
          </cell>
          <cell r="E62" t="str">
            <v>44 0 00 60990</v>
          </cell>
        </row>
        <row r="63">
          <cell r="C63" t="str">
            <v>08</v>
          </cell>
          <cell r="D63" t="str">
            <v>01</v>
          </cell>
          <cell r="E63" t="str">
            <v>44 0 00 60990</v>
          </cell>
        </row>
        <row r="70">
          <cell r="A70" t="str">
            <v>Учреждения по обеспечению хозяйственного обслуживания</v>
          </cell>
          <cell r="C70" t="str">
            <v>08</v>
          </cell>
          <cell r="D70" t="str">
            <v>04</v>
          </cell>
          <cell r="E70" t="str">
            <v>02 5 00 10810</v>
          </cell>
        </row>
        <row r="71">
          <cell r="A7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1" t="str">
            <v>08</v>
          </cell>
          <cell r="D71" t="str">
            <v>04</v>
          </cell>
          <cell r="E71" t="str">
            <v>02 5 00 10810</v>
          </cell>
          <cell r="F71">
            <v>100</v>
          </cell>
        </row>
        <row r="72">
          <cell r="A72" t="str">
            <v>Закупка товаров, работ и услуг для обеспечения государственных (муниципальных) нужд</v>
          </cell>
          <cell r="C72" t="str">
            <v>08</v>
          </cell>
          <cell r="D72" t="str">
            <v>04</v>
          </cell>
          <cell r="E72" t="str">
            <v>02 5 00 10810</v>
          </cell>
          <cell r="F72">
            <v>200</v>
          </cell>
        </row>
        <row r="73">
          <cell r="A73" t="str">
            <v>Уплата налогов, сборов и иных платежей</v>
          </cell>
          <cell r="C73" t="str">
            <v>08</v>
          </cell>
          <cell r="D73" t="str">
            <v>04</v>
          </cell>
          <cell r="E73" t="str">
            <v>02 5 00 10810</v>
          </cell>
          <cell r="F73">
            <v>850</v>
          </cell>
        </row>
        <row r="78">
          <cell r="A7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78" t="str">
            <v>08</v>
          </cell>
          <cell r="D78" t="str">
            <v>04</v>
          </cell>
          <cell r="E78" t="str">
            <v>02 5 00 S0430</v>
          </cell>
        </row>
        <row r="79">
          <cell r="A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9" t="str">
            <v>08</v>
          </cell>
          <cell r="D79" t="str">
            <v>04</v>
          </cell>
          <cell r="E79" t="str">
            <v>02 5 00 S0430</v>
          </cell>
        </row>
        <row r="88">
          <cell r="A8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88" t="str">
            <v>07</v>
          </cell>
          <cell r="D88" t="str">
            <v>01</v>
          </cell>
          <cell r="E88" t="str">
            <v>02 1 00 S0430</v>
          </cell>
        </row>
        <row r="89">
          <cell r="A8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9" t="str">
            <v>07</v>
          </cell>
          <cell r="D89" t="str">
            <v>01</v>
          </cell>
          <cell r="E89" t="str">
            <v>02 1 00 S0430</v>
          </cell>
          <cell r="F89">
            <v>100</v>
          </cell>
        </row>
        <row r="99">
          <cell r="A99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99" t="str">
            <v>07</v>
          </cell>
          <cell r="D99" t="str">
            <v>02</v>
          </cell>
          <cell r="E99" t="str">
            <v>02 1 00 10400</v>
          </cell>
          <cell r="F99">
            <v>611</v>
          </cell>
        </row>
        <row r="100">
          <cell r="A100" t="str">
            <v>Исполнение судебных актов</v>
          </cell>
          <cell r="C100" t="str">
            <v>07</v>
          </cell>
          <cell r="D100" t="str">
            <v>02</v>
          </cell>
          <cell r="E100" t="str">
            <v>02 1 00 10400</v>
          </cell>
          <cell r="F100">
            <v>830</v>
          </cell>
        </row>
        <row r="102">
          <cell r="A102" t="str">
    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    </cell>
          <cell r="C102" t="str">
            <v>07</v>
          </cell>
          <cell r="D102" t="str">
            <v>02</v>
          </cell>
          <cell r="E102" t="str">
            <v>02 1 00 55492</v>
          </cell>
        </row>
        <row r="103">
          <cell r="A103" t="str">
            <v>Закупка товаров, работ и услуг для обеспечения государственных (муниципальных) нужд</v>
          </cell>
          <cell r="C103" t="str">
            <v>07</v>
          </cell>
          <cell r="D103" t="str">
            <v>02</v>
          </cell>
          <cell r="E103" t="str">
            <v>02 1 00 55492</v>
          </cell>
          <cell r="F103">
            <v>200</v>
          </cell>
        </row>
        <row r="104">
          <cell r="A104" t="str">
            <v>Расходы на реализацию мероприятий по строительству, реконструкции, ремонту и капитальному ремонту объектов теплоснабжения</v>
          </cell>
          <cell r="C104" t="str">
            <v>07</v>
          </cell>
          <cell r="D104" t="str">
            <v>02</v>
          </cell>
          <cell r="E104" t="str">
            <v>43 0 00 S0460</v>
          </cell>
          <cell r="G104">
            <v>633.81600000000003</v>
          </cell>
        </row>
        <row r="105">
          <cell r="A105" t="str">
            <v>Закупка товаров, работ и услуг для обеспечения государственных (муниципальных) нужд</v>
          </cell>
          <cell r="C105" t="str">
            <v>07</v>
          </cell>
          <cell r="D105" t="str">
            <v>02</v>
          </cell>
          <cell r="E105" t="str">
            <v>43 0 00 S0460</v>
          </cell>
          <cell r="F105">
            <v>200</v>
          </cell>
          <cell r="G105">
            <v>633.81600000000003</v>
          </cell>
        </row>
        <row r="106">
          <cell r="A106" t="str">
            <v>Расходы на реализацию мероприятий по строительству, реконструкции, ремонту и капитальному ремонту объектов теплоснабжения за счет средств местного бюджета</v>
          </cell>
          <cell r="C106" t="str">
            <v>07</v>
          </cell>
          <cell r="D106" t="str">
            <v>02</v>
          </cell>
          <cell r="E106" t="str">
            <v>43 0 00 S0460</v>
          </cell>
          <cell r="G106">
            <v>23.184000000000001</v>
          </cell>
        </row>
        <row r="107">
          <cell r="A107" t="str">
            <v>Закупка товаров, работ и услуг для обеспечения государственных (муниципальных) нужд</v>
          </cell>
          <cell r="C107" t="str">
            <v>07</v>
          </cell>
          <cell r="D107" t="str">
            <v>02</v>
          </cell>
          <cell r="E107" t="str">
            <v>43 0 00 S0460</v>
          </cell>
          <cell r="F107">
            <v>200</v>
          </cell>
          <cell r="G107">
            <v>23.184000000000001</v>
          </cell>
        </row>
        <row r="108">
          <cell r="A108" t="str">
    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    </cell>
          <cell r="C108" t="str">
            <v>07</v>
          </cell>
          <cell r="D108" t="str">
            <v>02</v>
          </cell>
          <cell r="E108" t="str">
            <v>90 1 00 53032</v>
          </cell>
        </row>
        <row r="109">
          <cell r="A10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09" t="str">
            <v>07</v>
          </cell>
          <cell r="D109" t="str">
            <v>02</v>
          </cell>
          <cell r="E109" t="str">
            <v>90 1 00 53032</v>
          </cell>
          <cell r="F109">
            <v>100</v>
          </cell>
        </row>
        <row r="110">
          <cell r="A110" t="str">
            <v>Субсидии бюджетным учреждениям на иные цели</v>
          </cell>
          <cell r="E110" t="str">
            <v>90 1 00 53032</v>
          </cell>
        </row>
        <row r="114">
          <cell r="A114" t="str">
            <v>Социальное обеспечение и иные выплаты населению</v>
          </cell>
          <cell r="C114" t="str">
            <v>07</v>
          </cell>
          <cell r="D114" t="str">
            <v>02</v>
          </cell>
          <cell r="E114" t="str">
            <v>90 1 00 70910</v>
          </cell>
          <cell r="F114">
            <v>300</v>
          </cell>
        </row>
        <row r="115">
          <cell r="A115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15" t="str">
            <v>07</v>
          </cell>
          <cell r="D115" t="str">
            <v>02</v>
          </cell>
          <cell r="E115" t="str">
            <v>90 1 00 70910</v>
          </cell>
          <cell r="F115">
            <v>611</v>
          </cell>
        </row>
        <row r="116">
          <cell r="A116" t="str">
    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    </cell>
        </row>
        <row r="118">
          <cell r="A118" t="str">
            <v>Субсидии бюджетным учреждениям на иные цели</v>
          </cell>
          <cell r="C118" t="str">
            <v>07</v>
          </cell>
          <cell r="D118" t="str">
            <v>02</v>
          </cell>
          <cell r="E118" t="str">
            <v>90 1 00 70930</v>
          </cell>
          <cell r="F118">
            <v>612</v>
          </cell>
        </row>
        <row r="119">
          <cell r="A119" t="str">
    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    </cell>
          <cell r="C119" t="str">
            <v>07</v>
          </cell>
          <cell r="D119" t="str">
            <v>02</v>
          </cell>
          <cell r="E119" t="str">
            <v>90 1 00 L3042</v>
          </cell>
        </row>
        <row r="120">
          <cell r="A120" t="str">
            <v>Закупка товаров, работ и услуг для обеспечения государственных (муниципальных) нужд</v>
          </cell>
          <cell r="C120" t="str">
            <v>07</v>
          </cell>
          <cell r="D120" t="str">
            <v>02</v>
          </cell>
          <cell r="E120" t="str">
            <v>90 1 00 L3042</v>
          </cell>
          <cell r="F120">
            <v>200</v>
          </cell>
        </row>
        <row r="121">
          <cell r="A121" t="str">
            <v>Субсидии бюджетным учреждениям на иные цели</v>
          </cell>
          <cell r="C121" t="str">
            <v>07</v>
          </cell>
          <cell r="D121" t="str">
            <v>02</v>
          </cell>
          <cell r="E121" t="str">
            <v>90 1 00 L3042</v>
          </cell>
          <cell r="F121">
            <v>612</v>
          </cell>
        </row>
        <row r="122">
          <cell r="A122" t="str">
    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C122" t="str">
            <v>07</v>
          </cell>
          <cell r="D122" t="str">
            <v>02</v>
          </cell>
          <cell r="E122" t="str">
            <v>90 1 00 S0940</v>
          </cell>
        </row>
        <row r="123">
          <cell r="A123" t="str">
            <v>Закупка товаров, работ и услуг для обеспечения государственных (муниципальных) нужд</v>
          </cell>
          <cell r="C123" t="str">
            <v>07</v>
          </cell>
          <cell r="D123" t="str">
            <v>02</v>
          </cell>
          <cell r="E123" t="str">
            <v>90 1 00 S0940</v>
          </cell>
          <cell r="F123">
            <v>200</v>
          </cell>
        </row>
        <row r="124">
          <cell r="A124" t="str">
            <v>Субсидии бюджетным учреждениям на иные цели</v>
          </cell>
          <cell r="C124" t="str">
            <v>07</v>
          </cell>
          <cell r="D124" t="str">
            <v>02</v>
          </cell>
          <cell r="E124" t="str">
            <v>90 1 00 S0940</v>
          </cell>
          <cell r="F124">
            <v>612</v>
          </cell>
        </row>
        <row r="125">
          <cell r="A125" t="str">
    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C125" t="str">
            <v>07</v>
          </cell>
          <cell r="D125" t="str">
            <v>02</v>
          </cell>
          <cell r="E125" t="str">
            <v>90 1 00 S0940</v>
          </cell>
        </row>
        <row r="126">
          <cell r="A126" t="str">
            <v>Закупка товаров, работ и услуг для обеспечения государственных (муниципальных) нужд</v>
          </cell>
          <cell r="C126" t="str">
            <v>07</v>
          </cell>
          <cell r="D126" t="str">
            <v>02</v>
          </cell>
          <cell r="E126" t="str">
            <v>90 1 00 S0940</v>
          </cell>
          <cell r="F126">
            <v>200</v>
          </cell>
        </row>
        <row r="127">
          <cell r="A127" t="str">
    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    </cell>
          <cell r="C127" t="str">
            <v>07</v>
          </cell>
          <cell r="D127" t="str">
            <v>02</v>
          </cell>
          <cell r="E127" t="str">
            <v>90 1 EВ 5179F</v>
          </cell>
        </row>
        <row r="128">
          <cell r="A1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8" t="str">
            <v>07</v>
          </cell>
          <cell r="D128" t="str">
            <v>02</v>
          </cell>
          <cell r="E128" t="str">
            <v>90 1 EВ 5179F</v>
          </cell>
          <cell r="F128">
            <v>100</v>
          </cell>
        </row>
        <row r="129">
          <cell r="A129" t="str">
            <v>Содействие занятости населения</v>
          </cell>
          <cell r="C129" t="str">
            <v>07</v>
          </cell>
          <cell r="D129" t="str">
            <v>02</v>
          </cell>
          <cell r="E129" t="str">
            <v>90 4 00 16820</v>
          </cell>
          <cell r="G129">
            <v>119.774</v>
          </cell>
        </row>
        <row r="130">
          <cell r="A13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0" t="str">
            <v>07</v>
          </cell>
          <cell r="D130" t="str">
            <v>02</v>
          </cell>
          <cell r="E130" t="str">
            <v>90 4 00 16820</v>
          </cell>
          <cell r="F130">
            <v>100</v>
          </cell>
          <cell r="G130">
            <v>119.774</v>
          </cell>
        </row>
        <row r="131">
          <cell r="A131" t="str">
            <v>Обеспечение расчетов за топливно-энергетические ресурсы, потребляемые муниципальными учреждениями</v>
          </cell>
          <cell r="C131" t="str">
            <v>07</v>
          </cell>
          <cell r="D131" t="str">
            <v>02</v>
          </cell>
          <cell r="E131" t="str">
            <v>92 9 00 S1190</v>
          </cell>
        </row>
        <row r="132">
          <cell r="A132" t="str">
            <v>Закупка товаров, работ и услуг для обеспечения государственных (муниципальных) нужд</v>
          </cell>
          <cell r="C132" t="str">
            <v>07</v>
          </cell>
          <cell r="D132" t="str">
            <v>02</v>
          </cell>
          <cell r="E132" t="str">
            <v>92 9 00 S1190</v>
          </cell>
          <cell r="F132">
            <v>200</v>
          </cell>
          <cell r="G132">
            <v>9003.5</v>
          </cell>
        </row>
        <row r="133">
          <cell r="A133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33" t="str">
            <v>07</v>
          </cell>
          <cell r="D133" t="str">
            <v>02</v>
          </cell>
          <cell r="E133" t="str">
            <v>92 9 00 S1190</v>
          </cell>
          <cell r="F133">
            <v>611</v>
          </cell>
          <cell r="G133">
            <v>1223.144</v>
          </cell>
        </row>
        <row r="134">
          <cell r="A134" t="str">
            <v>Обеспечение расчетов за топливно-энергетические ресурсы, потребляемые муниципальными учреждениями за счет средств местного бюджета</v>
          </cell>
          <cell r="C134" t="str">
            <v>07</v>
          </cell>
          <cell r="D134" t="str">
            <v>02</v>
          </cell>
          <cell r="E134" t="str">
            <v>92 9 00 S1190</v>
          </cell>
          <cell r="G134">
            <v>146</v>
          </cell>
        </row>
        <row r="135">
          <cell r="A135" t="str">
            <v>Закупка товаров, работ и услуг для обеспечения государственных (муниципальных) нужд</v>
          </cell>
          <cell r="C135" t="str">
            <v>07</v>
          </cell>
          <cell r="D135" t="str">
            <v>02</v>
          </cell>
          <cell r="E135" t="str">
            <v>92 9 00 S1190</v>
          </cell>
          <cell r="F135">
            <v>200</v>
          </cell>
          <cell r="G135">
            <v>146</v>
          </cell>
        </row>
        <row r="136">
          <cell r="A136" t="str">
            <v>Дополнительное образование детей</v>
          </cell>
          <cell r="C136" t="str">
            <v>07</v>
          </cell>
          <cell r="D136" t="str">
            <v>03</v>
          </cell>
        </row>
        <row r="137">
          <cell r="A137" t="str">
            <v>Обеспечение деятельности организаций (учреждений) дополнительного образования детей</v>
          </cell>
          <cell r="C137" t="str">
            <v>07</v>
          </cell>
          <cell r="D137" t="str">
            <v>03</v>
          </cell>
          <cell r="E137" t="str">
            <v>02 1 00 10420</v>
          </cell>
        </row>
        <row r="138">
          <cell r="A13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38" t="str">
            <v>07</v>
          </cell>
          <cell r="D138" t="str">
            <v>03</v>
          </cell>
          <cell r="E138" t="str">
            <v>02 1 00 10420</v>
          </cell>
          <cell r="F138">
            <v>100</v>
          </cell>
        </row>
        <row r="139">
          <cell r="A139" t="str">
            <v>Закупка товаров, работ и услуг для обеспечения государственных (муниципальных) нужд</v>
          </cell>
          <cell r="C139" t="str">
            <v>07</v>
          </cell>
          <cell r="D139" t="str">
            <v>03</v>
          </cell>
          <cell r="E139" t="str">
            <v>02 1 00 10420</v>
          </cell>
          <cell r="F139">
            <v>200</v>
          </cell>
        </row>
        <row r="140">
          <cell r="A140" t="str">
            <v>Уплата налогов, сборов и иных платежей</v>
          </cell>
          <cell r="C140" t="str">
            <v>07</v>
          </cell>
          <cell r="D140" t="str">
            <v>03</v>
          </cell>
          <cell r="E140" t="str">
            <v>02 1 00 10420</v>
          </cell>
          <cell r="F140">
            <v>850</v>
          </cell>
        </row>
        <row r="147">
          <cell r="A147" t="str">
            <v>Субсидии на проведение детской оздоровительной кампании</v>
          </cell>
          <cell r="C147" t="str">
            <v>07</v>
          </cell>
          <cell r="D147" t="str">
            <v>07</v>
          </cell>
          <cell r="E147" t="str">
            <v>90 1 00 S3210</v>
          </cell>
        </row>
        <row r="148">
          <cell r="A148" t="str">
            <v>Закупка товаров, работ и услуг для обеспечения государственных (муниципальных) нужд</v>
          </cell>
          <cell r="C148" t="str">
            <v>07</v>
          </cell>
          <cell r="D148" t="str">
            <v>07</v>
          </cell>
          <cell r="E148" t="str">
            <v>90 1 00 S3210</v>
          </cell>
          <cell r="F148">
            <v>200</v>
          </cell>
        </row>
        <row r="149">
          <cell r="A149" t="str">
            <v>Софинансирование субсидии на проведение детской оздоровительной кампании</v>
          </cell>
          <cell r="C149" t="str">
            <v>07</v>
          </cell>
          <cell r="D149" t="str">
            <v>07</v>
          </cell>
          <cell r="E149" t="str">
            <v>90 1 00 S3210</v>
          </cell>
        </row>
        <row r="150">
          <cell r="A15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0" t="str">
            <v>07</v>
          </cell>
          <cell r="D150" t="str">
            <v>07</v>
          </cell>
          <cell r="E150" t="str">
            <v>90 1 00 S3210</v>
          </cell>
          <cell r="F150">
            <v>100</v>
          </cell>
        </row>
        <row r="152">
          <cell r="A152" t="str">
            <v>Расходы на обеспечение развития и укрепление материально-технической базы муниципальных загородных лагерей отдыха и оздоровления детей</v>
          </cell>
          <cell r="C152" t="str">
            <v>07</v>
          </cell>
          <cell r="D152" t="str">
            <v>07</v>
          </cell>
          <cell r="E152" t="str">
            <v>90 1 00 S3213</v>
          </cell>
          <cell r="G152">
            <v>1000</v>
          </cell>
        </row>
        <row r="153">
          <cell r="A153" t="str">
            <v>Закупка товаров, работ и услуг для обеспечения государственных (муниципальных) нужд</v>
          </cell>
          <cell r="C153" t="str">
            <v>07</v>
          </cell>
          <cell r="D153" t="str">
            <v>07</v>
          </cell>
          <cell r="E153" t="str">
            <v>90 1 00 S3213</v>
          </cell>
          <cell r="F153">
            <v>200</v>
          </cell>
          <cell r="G153">
            <v>1000</v>
          </cell>
        </row>
        <row r="154">
          <cell r="A154" t="str">
            <v>Расходы на обеспечение развития и укрепление материально-технической базы муниципальных загородных лагерей отдыха и оздоровления детей за счет средст местного бюджета</v>
          </cell>
          <cell r="C154" t="str">
            <v>07</v>
          </cell>
          <cell r="D154" t="str">
            <v>07</v>
          </cell>
          <cell r="E154" t="str">
            <v>90 1 00 S3213</v>
          </cell>
          <cell r="G154">
            <v>10.101000000000001</v>
          </cell>
        </row>
        <row r="155">
          <cell r="A155" t="str">
            <v>Закупка товаров, работ и услуг для обеспечения государственных (муниципальных) нужд</v>
          </cell>
          <cell r="C155" t="str">
            <v>07</v>
          </cell>
          <cell r="D155" t="str">
            <v>07</v>
          </cell>
          <cell r="E155" t="str">
            <v>90 1 00 S3213</v>
          </cell>
          <cell r="F155">
            <v>200</v>
          </cell>
          <cell r="G155">
            <v>10.101000000000001</v>
          </cell>
        </row>
        <row r="170">
          <cell r="A170" t="str">
    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    </cell>
          <cell r="C170" t="str">
            <v>07</v>
          </cell>
          <cell r="D170" t="str">
            <v>09</v>
          </cell>
          <cell r="E170" t="str">
            <v>90 1 01 S0990</v>
          </cell>
        </row>
        <row r="171">
          <cell r="A171" t="str">
            <v>Социальное обеспечение и иные выплаты населению</v>
          </cell>
          <cell r="C171" t="str">
            <v>07</v>
          </cell>
          <cell r="D171" t="str">
            <v>09</v>
          </cell>
          <cell r="E171" t="str">
            <v>90 1 01 S0990</v>
          </cell>
          <cell r="F171">
            <v>300</v>
          </cell>
        </row>
        <row r="172">
          <cell r="A172" t="str">
            <v>Обеспечение расчетов за топливно-энергетические ресурсы, потребляемые муниципальными учреждениями</v>
          </cell>
          <cell r="C172" t="str">
            <v>07</v>
          </cell>
          <cell r="D172" t="str">
            <v>09</v>
          </cell>
          <cell r="E172" t="str">
            <v>92 9 00 S1190</v>
          </cell>
        </row>
        <row r="173">
          <cell r="A173" t="str">
            <v>Закупка товаров, работ и услуг для обеспечения государственных (муниципальных) нужд</v>
          </cell>
          <cell r="C173" t="str">
            <v>07</v>
          </cell>
          <cell r="D173" t="str">
            <v>09</v>
          </cell>
          <cell r="E173" t="str">
            <v>92 9 00 S1190</v>
          </cell>
          <cell r="F173">
            <v>200</v>
          </cell>
        </row>
        <row r="174">
          <cell r="A174" t="str">
            <v>Резервные фонды местных администраций</v>
          </cell>
          <cell r="C174" t="str">
            <v>07</v>
          </cell>
          <cell r="D174" t="str">
            <v>09</v>
          </cell>
          <cell r="E174" t="str">
            <v>99 1 00 14100</v>
          </cell>
        </row>
        <row r="175">
          <cell r="A175" t="str">
            <v>Закупка товаров, работ и услуг для обеспечения государственных (муниципальных) нужд</v>
          </cell>
          <cell r="C175" t="str">
            <v>07</v>
          </cell>
          <cell r="D175" t="str">
            <v>09</v>
          </cell>
          <cell r="E175" t="str">
            <v>99 1 00 14100</v>
          </cell>
          <cell r="F175">
            <v>200</v>
          </cell>
        </row>
        <row r="176">
          <cell r="A176" t="str">
            <v>Прочие выплаты по обязательствам государства</v>
          </cell>
          <cell r="C176" t="str">
            <v>07</v>
          </cell>
          <cell r="D176" t="str">
            <v>09</v>
          </cell>
          <cell r="E176" t="str">
            <v>99 9 00 14710</v>
          </cell>
        </row>
        <row r="177">
          <cell r="A177" t="str">
            <v>Закупка товаров, работ и услуг для обеспечения государственных (муниципальных) нужд</v>
          </cell>
          <cell r="C177" t="str">
            <v>07</v>
          </cell>
          <cell r="D177" t="str">
            <v>09</v>
          </cell>
          <cell r="E177" t="str">
            <v>99 9 00 14710</v>
          </cell>
          <cell r="F177">
            <v>200</v>
          </cell>
        </row>
        <row r="180">
          <cell r="A180" t="str">
            <v>Субсидии на реализацию мероприятий по обеспечению жильем молодых семей</v>
          </cell>
          <cell r="C180">
            <v>10</v>
          </cell>
          <cell r="D180" t="str">
            <v>03</v>
          </cell>
          <cell r="E180" t="str">
            <v>14 2 00 L4970</v>
          </cell>
          <cell r="G180">
            <v>301</v>
          </cell>
        </row>
        <row r="181">
          <cell r="A181" t="str">
            <v>Социальное обеспечение и иные выплаты населению</v>
          </cell>
          <cell r="C181">
            <v>10</v>
          </cell>
          <cell r="D181" t="str">
            <v>03</v>
          </cell>
          <cell r="E181" t="str">
            <v>14 2 00 L4970</v>
          </cell>
          <cell r="F181">
            <v>300</v>
          </cell>
          <cell r="G181">
            <v>301</v>
          </cell>
        </row>
        <row r="182">
          <cell r="A182" t="str">
            <v>МП "Обеспечение жильем молодых семей в Волчихинском районе" на 2020-2024 годы</v>
          </cell>
          <cell r="C182">
            <v>10</v>
          </cell>
          <cell r="D182" t="str">
            <v>03</v>
          </cell>
          <cell r="E182" t="str">
            <v>14 2 00 L4970</v>
          </cell>
          <cell r="G182">
            <v>92.5</v>
          </cell>
        </row>
        <row r="183">
          <cell r="A183" t="str">
            <v>Социальное обеспечение и иные выплаты населению</v>
          </cell>
          <cell r="C183">
            <v>10</v>
          </cell>
          <cell r="D183" t="str">
            <v>03</v>
          </cell>
          <cell r="E183" t="str">
            <v>14 2 00 L4970</v>
          </cell>
          <cell r="F183">
            <v>300</v>
          </cell>
          <cell r="G183">
            <v>92.5</v>
          </cell>
        </row>
        <row r="201">
          <cell r="A201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202">
          <cell r="A20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03">
          <cell r="A203" t="str">
            <v>Закупка товаров, работ и услуг для обеспечения государственных (муниципальных) нужд</v>
          </cell>
        </row>
        <row r="204">
          <cell r="A204" t="str">
            <v>Субсидия на софинансирование части расходов местных бюджетов по оплате труда работников муниципальных учреждений</v>
          </cell>
        </row>
        <row r="205">
          <cell r="A2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G205">
            <v>600</v>
          </cell>
        </row>
        <row r="210">
          <cell r="A210" t="str">
            <v>Осуществление первичного воинского учета органами местного самоуправления поселений, муниципальных и городских округов</v>
          </cell>
        </row>
        <row r="211">
          <cell r="G211">
            <v>864.1</v>
          </cell>
        </row>
        <row r="213">
          <cell r="A213" t="str">
            <v>Защита населения и территорий от чрезвычайных ситуаций природного и техногенного характера, гражданская оборона</v>
          </cell>
        </row>
        <row r="214">
          <cell r="A21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14" t="str">
            <v>03</v>
          </cell>
          <cell r="D214">
            <v>10</v>
          </cell>
          <cell r="E214" t="str">
            <v>98 5 00 60510</v>
          </cell>
          <cell r="G214">
            <v>1450</v>
          </cell>
        </row>
        <row r="215">
          <cell r="C215" t="str">
            <v>03</v>
          </cell>
          <cell r="D215">
            <v>10</v>
          </cell>
          <cell r="E215" t="str">
            <v>98 5 00 60510</v>
          </cell>
          <cell r="F215">
            <v>540</v>
          </cell>
          <cell r="G215">
            <v>1450</v>
          </cell>
        </row>
        <row r="218">
          <cell r="A21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18" t="str">
            <v>04</v>
          </cell>
          <cell r="D218" t="str">
            <v>09</v>
          </cell>
          <cell r="E218" t="str">
            <v>98 5 00 60510</v>
          </cell>
          <cell r="G218">
            <v>2199</v>
          </cell>
        </row>
        <row r="219">
          <cell r="A219" t="str">
            <v>Иные межбюджетные трансферты</v>
          </cell>
          <cell r="C219" t="str">
            <v>04</v>
          </cell>
          <cell r="D219" t="str">
            <v>09</v>
          </cell>
          <cell r="E219" t="str">
            <v>98 5 00 60510</v>
          </cell>
          <cell r="F219">
            <v>540</v>
          </cell>
          <cell r="G219">
            <v>2199</v>
          </cell>
        </row>
        <row r="221">
          <cell r="A221" t="str">
            <v>Коммунальное хозяйство</v>
          </cell>
          <cell r="C221" t="str">
            <v>05</v>
          </cell>
          <cell r="D221" t="str">
            <v>02</v>
          </cell>
        </row>
        <row r="222">
          <cell r="A222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2" t="str">
            <v>05</v>
          </cell>
          <cell r="D222" t="str">
            <v>02</v>
          </cell>
          <cell r="E222" t="str">
            <v>98 5 00 60510</v>
          </cell>
          <cell r="G222">
            <v>900</v>
          </cell>
        </row>
        <row r="223">
          <cell r="A223" t="str">
            <v>Иные межбюджетные трансферты</v>
          </cell>
          <cell r="C223" t="str">
            <v>05</v>
          </cell>
          <cell r="D223" t="str">
            <v>02</v>
          </cell>
          <cell r="E223" t="str">
            <v>98 5 00 60510</v>
          </cell>
          <cell r="F223">
            <v>540</v>
          </cell>
          <cell r="G223">
            <v>900</v>
          </cell>
        </row>
        <row r="225">
          <cell r="A225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25" t="str">
            <v>05</v>
          </cell>
          <cell r="D225" t="str">
            <v>03</v>
          </cell>
          <cell r="E225" t="str">
            <v>98 5 00 60510</v>
          </cell>
          <cell r="G225">
            <v>280</v>
          </cell>
        </row>
        <row r="226">
          <cell r="A226" t="str">
            <v>Иные межбюджетные трансферты</v>
          </cell>
          <cell r="C226" t="str">
            <v>05</v>
          </cell>
          <cell r="D226" t="str">
            <v>03</v>
          </cell>
          <cell r="E226" t="str">
            <v>98 5 00 60510</v>
          </cell>
          <cell r="F226">
            <v>540</v>
          </cell>
          <cell r="G226">
            <v>280</v>
          </cell>
        </row>
        <row r="229">
          <cell r="A229" t="str">
            <v>Иные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оциально значимых проектов, осуществляемые за счет дотации (гранта) за достижение показателей деятельности исполнительной власти субъектов РФ из федерального бюджета</v>
          </cell>
          <cell r="C229" t="str">
            <v>08</v>
          </cell>
          <cell r="D229" t="str">
            <v>01</v>
          </cell>
          <cell r="E229" t="str">
            <v>98 5 00 55492</v>
          </cell>
          <cell r="G229">
            <v>2223.645</v>
          </cell>
        </row>
        <row r="230">
          <cell r="A230" t="str">
            <v>Иные межбюджетные трансферты</v>
          </cell>
          <cell r="C230" t="str">
            <v>08</v>
          </cell>
          <cell r="D230" t="str">
            <v>01</v>
          </cell>
          <cell r="E230" t="str">
            <v>98 5 00 55492</v>
          </cell>
          <cell r="F230">
            <v>540</v>
          </cell>
          <cell r="G230">
            <v>2223.645</v>
          </cell>
        </row>
        <row r="232">
          <cell r="G232">
            <v>7767</v>
          </cell>
        </row>
        <row r="234">
          <cell r="A23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4" t="str">
            <v>08</v>
          </cell>
          <cell r="D234" t="str">
            <v>04</v>
          </cell>
          <cell r="E234" t="str">
            <v>98 5 00 60510</v>
          </cell>
          <cell r="G234">
            <v>30</v>
          </cell>
        </row>
        <row r="235">
          <cell r="A235" t="str">
            <v>Иные межбюджетные трансферты</v>
          </cell>
          <cell r="C235" t="str">
            <v>08</v>
          </cell>
          <cell r="D235" t="str">
            <v>04</v>
          </cell>
          <cell r="E235" t="str">
            <v>98 5 00 60510</v>
          </cell>
          <cell r="F235">
            <v>540</v>
          </cell>
          <cell r="G235">
            <v>30</v>
          </cell>
        </row>
        <row r="239">
          <cell r="G239">
            <v>6</v>
          </cell>
        </row>
        <row r="243">
          <cell r="G243">
            <v>1352.6</v>
          </cell>
        </row>
        <row r="244">
          <cell r="G244">
            <v>921</v>
          </cell>
        </row>
        <row r="245">
          <cell r="G245">
            <v>921</v>
          </cell>
        </row>
        <row r="252">
          <cell r="A252" t="str">
            <v>Информационные услуги в части размещения печатных материалов в газете "Наши вести"</v>
          </cell>
          <cell r="C252" t="str">
            <v>01</v>
          </cell>
          <cell r="D252">
            <v>13</v>
          </cell>
          <cell r="E252" t="str">
            <v>99 9 00 98710</v>
          </cell>
          <cell r="G252">
            <v>1000</v>
          </cell>
        </row>
        <row r="253">
          <cell r="A253" t="str">
            <v>Закупка товаров, работ и услуг для обеспечения государственных (муниципальных) нужд</v>
          </cell>
          <cell r="C253" t="str">
            <v>01</v>
          </cell>
          <cell r="D253">
            <v>13</v>
          </cell>
          <cell r="E253" t="str">
            <v>99 9 00 98710</v>
          </cell>
          <cell r="F253">
            <v>200</v>
          </cell>
          <cell r="G253">
            <v>1000</v>
          </cell>
        </row>
        <row r="254">
          <cell r="C254" t="str">
            <v>04</v>
          </cell>
        </row>
        <row r="255">
          <cell r="A255" t="str">
            <v>Оценка недвижимости, признание прав и регулирование отношений по государственной собственности</v>
          </cell>
          <cell r="C255" t="str">
            <v>04</v>
          </cell>
          <cell r="D255">
            <v>12</v>
          </cell>
          <cell r="E255" t="str">
            <v>91 1 00 17380</v>
          </cell>
        </row>
        <row r="256">
          <cell r="A256" t="str">
            <v>Закупка товаров, работ и услуг для обеспечения государственных (муниципальных) нужд</v>
          </cell>
          <cell r="C256" t="str">
            <v>04</v>
          </cell>
          <cell r="D256">
            <v>12</v>
          </cell>
          <cell r="E256" t="str">
            <v>91 1 00 17380</v>
          </cell>
          <cell r="F256">
            <v>200</v>
          </cell>
        </row>
        <row r="259">
          <cell r="A259" t="str">
            <v>Функционирование высшего должностного лица муниципального образования</v>
          </cell>
          <cell r="C259" t="str">
            <v>01</v>
          </cell>
          <cell r="D259" t="str">
            <v>02</v>
          </cell>
        </row>
        <row r="260">
          <cell r="A260" t="str">
            <v>Глава муниципального образования</v>
          </cell>
          <cell r="C260" t="str">
            <v>01</v>
          </cell>
          <cell r="D260" t="str">
            <v>02</v>
          </cell>
          <cell r="E260" t="str">
            <v>01 2 00 10120</v>
          </cell>
        </row>
        <row r="261">
          <cell r="A26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61" t="str">
            <v>01</v>
          </cell>
          <cell r="D261" t="str">
            <v>02</v>
          </cell>
          <cell r="E261" t="str">
            <v>01 2 00 10120</v>
          </cell>
          <cell r="F261">
            <v>100</v>
          </cell>
        </row>
        <row r="268">
          <cell r="A268" t="str">
            <v>Судебная система</v>
          </cell>
          <cell r="C268" t="str">
            <v>01</v>
          </cell>
          <cell r="D268" t="str">
            <v>05</v>
          </cell>
        </row>
        <row r="269">
          <cell r="A269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269" t="str">
            <v>01</v>
          </cell>
          <cell r="D269" t="str">
            <v>05</v>
          </cell>
          <cell r="E269" t="str">
            <v>01 4 00 51200</v>
          </cell>
        </row>
        <row r="270">
          <cell r="A270" t="str">
            <v>Закупка товаров, работ и услуг для обеспечения государственных (муниципальных) нужд</v>
          </cell>
          <cell r="C270" t="str">
            <v>01</v>
          </cell>
          <cell r="D270" t="str">
            <v>05</v>
          </cell>
          <cell r="E270" t="str">
            <v>01 4 00 51200</v>
          </cell>
          <cell r="F270">
            <v>200</v>
          </cell>
        </row>
        <row r="271">
          <cell r="A271" t="str">
            <v>Обеспечение проведения выборов и референдумов</v>
          </cell>
          <cell r="C271" t="str">
            <v>01</v>
          </cell>
          <cell r="D271" t="str">
            <v>07</v>
          </cell>
          <cell r="G271">
            <v>1500</v>
          </cell>
        </row>
        <row r="272">
          <cell r="A272" t="str">
            <v>Проведение выборов в представительные органы муниципального образования</v>
          </cell>
          <cell r="C272" t="str">
            <v>01</v>
          </cell>
          <cell r="D272" t="str">
            <v>07</v>
          </cell>
          <cell r="E272" t="str">
            <v>01 3 00 10240</v>
          </cell>
          <cell r="G272">
            <v>1500</v>
          </cell>
        </row>
        <row r="273">
          <cell r="A273" t="str">
            <v>Закупка товаров, работ и услуг для обеспечения государственных (муниципальных) нужд</v>
          </cell>
          <cell r="C273" t="str">
            <v>01</v>
          </cell>
          <cell r="D273" t="str">
            <v>07</v>
          </cell>
          <cell r="E273" t="str">
            <v>01 3 00 10240</v>
          </cell>
          <cell r="F273">
            <v>200</v>
          </cell>
          <cell r="G273">
            <v>1500</v>
          </cell>
        </row>
        <row r="278">
          <cell r="A278" t="str">
            <v>Учреждения по обеспечению хозяйственного обслуживания</v>
          </cell>
          <cell r="C278" t="str">
            <v>01</v>
          </cell>
          <cell r="D278" t="str">
            <v>13</v>
          </cell>
          <cell r="E278" t="str">
            <v>02 5 00 10810</v>
          </cell>
        </row>
        <row r="279">
          <cell r="A27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79" t="str">
            <v>01</v>
          </cell>
          <cell r="D279" t="str">
            <v>13</v>
          </cell>
          <cell r="E279" t="str">
            <v>02 5 00 10810</v>
          </cell>
          <cell r="F279">
            <v>100</v>
          </cell>
        </row>
        <row r="280">
          <cell r="A280" t="str">
            <v>Закупка товаров, работ и услуг для обеспечения государственных (муниципальных) нужд</v>
          </cell>
          <cell r="C280" t="str">
            <v>01</v>
          </cell>
          <cell r="D280" t="str">
            <v>13</v>
          </cell>
          <cell r="E280" t="str">
            <v>02 5 00 10810</v>
          </cell>
          <cell r="F280">
            <v>200</v>
          </cell>
        </row>
        <row r="281">
          <cell r="C281" t="str">
            <v>01</v>
          </cell>
          <cell r="D281">
            <v>13</v>
          </cell>
          <cell r="E281" t="str">
            <v>02 5 00 S0430</v>
          </cell>
        </row>
        <row r="282">
          <cell r="C282" t="str">
            <v>01</v>
          </cell>
          <cell r="D282">
            <v>13</v>
          </cell>
          <cell r="E282" t="str">
            <v>02 5 00 S0430</v>
          </cell>
          <cell r="G282">
            <v>600</v>
          </cell>
        </row>
        <row r="283">
          <cell r="A283" t="str">
            <v>Обеспечение расчетов за топливно-энергетические ресурсы, потребляемые муниципальными учреждениями</v>
          </cell>
          <cell r="C283" t="str">
            <v>01</v>
          </cell>
          <cell r="D283" t="str">
            <v>13</v>
          </cell>
          <cell r="E283" t="str">
            <v>92 9 00 S1190</v>
          </cell>
          <cell r="G283">
            <v>6325.88</v>
          </cell>
        </row>
        <row r="284">
          <cell r="A284" t="str">
            <v>Закупка товаров, работ и услуг для обеспечения государственных (муниципальных) нужд</v>
          </cell>
          <cell r="C284" t="str">
            <v>01</v>
          </cell>
          <cell r="D284" t="str">
            <v>13</v>
          </cell>
          <cell r="E284" t="str">
            <v>92 9 00 S1190</v>
          </cell>
          <cell r="F284">
            <v>200</v>
          </cell>
          <cell r="G284">
            <v>6325.88</v>
          </cell>
        </row>
        <row r="285">
          <cell r="A285" t="str">
            <v>Резервные фонды местных администраций</v>
          </cell>
          <cell r="C285" t="str">
            <v>01</v>
          </cell>
          <cell r="D285" t="str">
            <v>13</v>
          </cell>
          <cell r="E285" t="str">
            <v>99 1 00 14100</v>
          </cell>
        </row>
        <row r="286">
          <cell r="A286" t="str">
            <v>Закупка товаров, работ и услуг для обеспечения государственных (муниципальных) нужд</v>
          </cell>
          <cell r="C286" t="str">
            <v>01</v>
          </cell>
          <cell r="D286" t="str">
            <v>13</v>
          </cell>
          <cell r="E286" t="str">
            <v>99 1 00 14100</v>
          </cell>
          <cell r="F286">
            <v>200</v>
          </cell>
        </row>
        <row r="287">
          <cell r="A287" t="str">
            <v>Прочие выплаты по обязательствам государства</v>
          </cell>
          <cell r="C287" t="str">
            <v>01</v>
          </cell>
          <cell r="D287" t="str">
            <v>13</v>
          </cell>
          <cell r="E287" t="str">
            <v>99 9 00 14710</v>
          </cell>
        </row>
        <row r="288">
          <cell r="A288" t="str">
            <v>Закупка товаров, работ и услуг для обеспечения государственных (муниципальных) нужд</v>
          </cell>
          <cell r="C288" t="str">
            <v>01</v>
          </cell>
          <cell r="D288" t="str">
            <v>13</v>
          </cell>
          <cell r="E288" t="str">
            <v>99 9 00 14710</v>
          </cell>
          <cell r="F288">
            <v>200</v>
          </cell>
        </row>
        <row r="289">
          <cell r="A289" t="str">
            <v>Исполнение судебных актов</v>
          </cell>
          <cell r="C289" t="str">
            <v>01</v>
          </cell>
          <cell r="D289" t="str">
            <v>13</v>
          </cell>
          <cell r="E289" t="str">
            <v>99 9 00 14710</v>
          </cell>
          <cell r="F289">
            <v>830</v>
          </cell>
        </row>
        <row r="290">
          <cell r="A290" t="str">
            <v>Уплата налогов, сборов и иных платежей</v>
          </cell>
          <cell r="C290" t="str">
            <v>01</v>
          </cell>
          <cell r="D290" t="str">
            <v>13</v>
          </cell>
          <cell r="E290" t="str">
            <v>99 9 00 14710</v>
          </cell>
          <cell r="F290">
            <v>850</v>
          </cell>
        </row>
        <row r="293">
          <cell r="A293" t="str">
            <v>Резервные фонды местных администраций</v>
          </cell>
        </row>
        <row r="294">
          <cell r="A294" t="str">
            <v>Закупка товаров, работ и услуг для обеспечения государственных (муниципальных) нужд</v>
          </cell>
        </row>
        <row r="296">
          <cell r="A296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C296" t="str">
            <v>03</v>
          </cell>
          <cell r="D296" t="str">
            <v>10</v>
          </cell>
        </row>
        <row r="297">
          <cell r="A297" t="str">
            <v>Учреждения по обеспечению национальной безопасности и правоохранительной деятельности</v>
          </cell>
          <cell r="C297" t="str">
            <v>03</v>
          </cell>
          <cell r="D297" t="str">
            <v>10</v>
          </cell>
          <cell r="E297" t="str">
            <v>02 5 00 10860</v>
          </cell>
        </row>
        <row r="298">
          <cell r="A29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298" t="str">
            <v>03</v>
          </cell>
          <cell r="D298" t="str">
            <v>10</v>
          </cell>
          <cell r="E298" t="str">
            <v>02 5 00 10860</v>
          </cell>
          <cell r="F298">
            <v>100</v>
          </cell>
        </row>
        <row r="299">
          <cell r="A299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299" t="str">
            <v>03</v>
          </cell>
          <cell r="D299" t="str">
            <v>10</v>
          </cell>
          <cell r="E299" t="str">
            <v>02 5 00 S0430</v>
          </cell>
        </row>
        <row r="300">
          <cell r="A30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0" t="str">
            <v>03</v>
          </cell>
          <cell r="D300" t="str">
            <v>10</v>
          </cell>
          <cell r="E300" t="str">
            <v>02 5 00 S0430</v>
          </cell>
          <cell r="F300">
            <v>100</v>
          </cell>
        </row>
        <row r="301">
          <cell r="A301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301" t="str">
            <v>03</v>
          </cell>
          <cell r="D301" t="str">
            <v>10</v>
          </cell>
          <cell r="E301" t="str">
            <v>94 2 00 12010</v>
          </cell>
        </row>
        <row r="302">
          <cell r="A302" t="str">
            <v>Закупка товаров, работ и услуг для обеспечения государственных (муниципальных) нужд</v>
          </cell>
          <cell r="C302" t="str">
            <v>03</v>
          </cell>
          <cell r="D302" t="str">
            <v>10</v>
          </cell>
          <cell r="E302" t="str">
            <v>94 2 00 12010</v>
          </cell>
          <cell r="F302">
            <v>200</v>
          </cell>
        </row>
        <row r="303">
          <cell r="A303" t="str">
            <v>Другие вопросы в области национальной безопасности и правоохранительной деятельности</v>
          </cell>
          <cell r="C303" t="str">
            <v>03</v>
          </cell>
          <cell r="D303">
            <v>14</v>
          </cell>
        </row>
        <row r="304">
          <cell r="A304" t="str">
            <v>МП "Профилактика преступлений и иных правонарушений в Волчихинском районе Алтайского ркая на 2022-2024 годы"</v>
          </cell>
          <cell r="C304" t="str">
            <v>03</v>
          </cell>
          <cell r="D304">
            <v>14</v>
          </cell>
          <cell r="E304" t="str">
            <v>10 0 00 60990</v>
          </cell>
        </row>
        <row r="305">
          <cell r="A305" t="str">
            <v>Закупка товаров, работ и услуг для обеспечения государственных (муниципальных) нужд</v>
          </cell>
          <cell r="C305" t="str">
            <v>03</v>
          </cell>
          <cell r="D305">
            <v>14</v>
          </cell>
          <cell r="E305" t="str">
            <v>10 0 00 60990</v>
          </cell>
          <cell r="F305">
            <v>200</v>
          </cell>
        </row>
        <row r="306">
          <cell r="A306" t="str">
            <v>МП "Профилактика терроризма и экстремизма на территории муниципального образования Волчихинский район на 2022-2024 годы"</v>
          </cell>
          <cell r="C306" t="str">
            <v>03</v>
          </cell>
          <cell r="D306">
            <v>14</v>
          </cell>
          <cell r="E306" t="str">
            <v>40 0 00 60990</v>
          </cell>
        </row>
        <row r="307">
          <cell r="A307" t="str">
            <v>Закупка товаров, работ и услуг для обеспечения государственных (муниципальных) нужд</v>
          </cell>
          <cell r="C307" t="str">
            <v>03</v>
          </cell>
          <cell r="D307">
            <v>14</v>
          </cell>
          <cell r="E307" t="str">
            <v>40 0 00 60990</v>
          </cell>
          <cell r="F307">
            <v>200</v>
          </cell>
        </row>
        <row r="308">
          <cell r="A308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    </cell>
          <cell r="C308" t="str">
            <v>03</v>
          </cell>
          <cell r="D308">
            <v>14</v>
          </cell>
          <cell r="E308" t="str">
            <v>67 0 00 60990</v>
          </cell>
        </row>
        <row r="309">
          <cell r="A309" t="str">
            <v>Закупка товаров, работ и услуг для обеспечения государственных (муниципальных) нужд</v>
          </cell>
          <cell r="C309" t="str">
            <v>03</v>
          </cell>
          <cell r="D309">
            <v>14</v>
          </cell>
          <cell r="E309" t="str">
            <v>67 0 00 60990</v>
          </cell>
          <cell r="F309">
            <v>200</v>
          </cell>
        </row>
        <row r="311">
          <cell r="A311" t="str">
            <v>Сельское хозяйство и рыболовство</v>
          </cell>
          <cell r="C311" t="str">
            <v>04</v>
          </cell>
          <cell r="D311" t="str">
            <v>05</v>
          </cell>
        </row>
        <row r="312">
          <cell r="A312" t="str">
            <v>Субвенция на исполнение государственных полномочий по обращению с животными без владельцев</v>
          </cell>
          <cell r="C312" t="str">
            <v>04</v>
          </cell>
          <cell r="D312" t="str">
            <v>05</v>
          </cell>
          <cell r="E312" t="str">
            <v>91 4 00 70400</v>
          </cell>
        </row>
        <row r="313">
          <cell r="A313" t="str">
            <v>Закупка товаров, работ и услуг для обеспечения государственных (муниципальных) нужд</v>
          </cell>
          <cell r="C313" t="str">
            <v>04</v>
          </cell>
          <cell r="D313" t="str">
            <v>05</v>
          </cell>
          <cell r="E313" t="str">
            <v>91 4 00 70400</v>
          </cell>
          <cell r="F313">
            <v>200</v>
          </cell>
        </row>
        <row r="314">
          <cell r="A314" t="str">
            <v>Транспорт</v>
          </cell>
          <cell r="C314" t="str">
            <v>04</v>
          </cell>
          <cell r="D314" t="str">
            <v>08</v>
          </cell>
        </row>
        <row r="315">
          <cell r="A315" t="str">
            <v>Иные вопросы в области национальной экономики</v>
          </cell>
          <cell r="C315" t="str">
            <v>04</v>
          </cell>
          <cell r="D315" t="str">
            <v>08</v>
          </cell>
          <cell r="E315" t="str">
            <v>91 0 00 00000</v>
          </cell>
        </row>
        <row r="316">
          <cell r="A316" t="str">
            <v>Мероприятия в сфере транспорта и дорожного хозяйства</v>
          </cell>
          <cell r="C316" t="str">
            <v>04</v>
          </cell>
          <cell r="D316" t="str">
            <v>08</v>
          </cell>
          <cell r="E316" t="str">
            <v>91 2 00 00000</v>
          </cell>
        </row>
        <row r="317">
          <cell r="A317" t="str">
            <v>Расходы на осуществление маршрутов регулярных перевозок на территории Волчихинского района</v>
          </cell>
          <cell r="C317" t="str">
            <v>04</v>
          </cell>
          <cell r="D317" t="str">
            <v>08</v>
          </cell>
          <cell r="E317" t="str">
            <v>91 2 00 60990</v>
          </cell>
        </row>
        <row r="318">
          <cell r="A318" t="str">
    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    </cell>
          <cell r="C318" t="str">
            <v>04</v>
          </cell>
          <cell r="D318" t="str">
            <v>08</v>
          </cell>
          <cell r="E318" t="str">
            <v>91 2 00 60990</v>
          </cell>
          <cell r="F318">
            <v>811</v>
          </cell>
        </row>
        <row r="319">
          <cell r="A319" t="str">
            <v>Дорожное хозяйство (дорожные фонды)</v>
          </cell>
          <cell r="C319" t="str">
            <v>04</v>
          </cell>
          <cell r="D319" t="str">
            <v>09</v>
          </cell>
        </row>
        <row r="320">
          <cell r="A320" t="str">
    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20" t="str">
            <v>04</v>
          </cell>
          <cell r="D320" t="str">
            <v>09</v>
          </cell>
          <cell r="E320" t="str">
            <v>91 2 00 S1030</v>
          </cell>
          <cell r="G320">
            <v>1790</v>
          </cell>
        </row>
        <row r="321">
          <cell r="A321" t="str">
            <v>Закупка товаров, работ и услуг для обеспечения государственных (муниципальных) нужд</v>
          </cell>
          <cell r="C321" t="str">
            <v>04</v>
          </cell>
          <cell r="D321" t="str">
            <v>09</v>
          </cell>
          <cell r="E321" t="str">
            <v>91 2 00 S1030</v>
          </cell>
          <cell r="F321">
            <v>200</v>
          </cell>
          <cell r="G321">
            <v>1790</v>
          </cell>
        </row>
        <row r="322">
          <cell r="A322" t="str">
    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22" t="str">
            <v>04</v>
          </cell>
          <cell r="D322" t="str">
            <v>09</v>
          </cell>
          <cell r="E322" t="str">
            <v>91 2 00 S1030</v>
          </cell>
          <cell r="G322">
            <v>41.981000000000002</v>
          </cell>
        </row>
        <row r="323">
          <cell r="A323" t="str">
            <v>Закупка товаров, работ и услуг для обеспечения государственных (муниципальных) нужд</v>
          </cell>
          <cell r="C323" t="str">
            <v>04</v>
          </cell>
          <cell r="D323" t="str">
            <v>09</v>
          </cell>
          <cell r="E323" t="str">
            <v>91 2 00 S1030</v>
          </cell>
          <cell r="F323">
            <v>200</v>
          </cell>
          <cell r="G323">
            <v>41.981000000000002</v>
          </cell>
        </row>
        <row r="324">
          <cell r="A324" t="str">
            <v>Содержание, ремонт, реконструкция и строительство автомобильных дорог, являющихся муниципальной собственностью</v>
          </cell>
          <cell r="C324" t="str">
            <v>04</v>
          </cell>
          <cell r="D324" t="str">
            <v>09</v>
          </cell>
          <cell r="E324" t="str">
            <v>91 2 00 67270</v>
          </cell>
        </row>
        <row r="325">
          <cell r="A325" t="str">
            <v>Закупка товаров, работ и услуг для обеспечения государственных (муниципальных) нужд</v>
          </cell>
          <cell r="C325" t="str">
            <v>04</v>
          </cell>
          <cell r="D325" t="str">
            <v>09</v>
          </cell>
          <cell r="E325" t="str">
            <v>91 2 00 67270</v>
          </cell>
          <cell r="F325">
            <v>200</v>
          </cell>
        </row>
        <row r="329">
          <cell r="A329" t="str">
            <v>Исполнение судебных актов</v>
          </cell>
          <cell r="C329" t="str">
            <v>04</v>
          </cell>
          <cell r="D329">
            <v>12</v>
          </cell>
          <cell r="E329" t="str">
            <v>91 1 00 17380</v>
          </cell>
          <cell r="F329">
            <v>830</v>
          </cell>
        </row>
        <row r="330">
          <cell r="A330" t="str">
            <v>Жилищно-коммунальное хозяйство</v>
          </cell>
          <cell r="C330" t="str">
            <v>05</v>
          </cell>
        </row>
        <row r="332">
          <cell r="A332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332" t="str">
            <v>05</v>
          </cell>
          <cell r="D332" t="str">
            <v>02</v>
          </cell>
          <cell r="E332" t="str">
            <v>43 1 00 S3020</v>
          </cell>
          <cell r="G332">
            <v>10933.1</v>
          </cell>
        </row>
        <row r="333">
          <cell r="A333" t="str">
            <v>Закупка товаров, работ и услуг для обеспечения государственных (муниципальных) нужд</v>
          </cell>
          <cell r="C333" t="str">
            <v>05</v>
          </cell>
          <cell r="D333" t="str">
            <v>02</v>
          </cell>
          <cell r="E333" t="str">
            <v>43 1 00 S3020</v>
          </cell>
          <cell r="F333">
            <v>200</v>
          </cell>
        </row>
        <row r="334">
          <cell r="A334" t="str">
            <v>Капитальные вложения в объекты государственной (муниципальной) собственности</v>
          </cell>
          <cell r="C334" t="str">
            <v>05</v>
          </cell>
          <cell r="D334" t="str">
            <v>02</v>
          </cell>
          <cell r="E334" t="str">
            <v>43 1 00 S3020</v>
          </cell>
          <cell r="F334">
            <v>400</v>
          </cell>
        </row>
        <row r="335">
          <cell r="A335" t="str">
            <v>Софинансироваие субсидии на реализацию мероприятий, направленных на обеспечение стабильного водоснабжения населения Алтайского края</v>
          </cell>
          <cell r="C335" t="str">
            <v>05</v>
          </cell>
          <cell r="D335" t="str">
            <v>02</v>
          </cell>
          <cell r="E335" t="str">
            <v>43 1 00 S3020</v>
          </cell>
        </row>
        <row r="336">
          <cell r="A336" t="str">
            <v>Закупка товаров, работ и услуг для обеспечения государственных (муниципальных) нужд</v>
          </cell>
          <cell r="C336" t="str">
            <v>05</v>
          </cell>
          <cell r="D336" t="str">
            <v>02</v>
          </cell>
          <cell r="E336" t="str">
            <v>43 1 00 S3020</v>
          </cell>
          <cell r="F336">
            <v>200</v>
          </cell>
        </row>
        <row r="337">
          <cell r="A337" t="str">
            <v>МП"Комплексное развитие системы коммунальной инфраструктуры Волчихинского района" на 2017-2025 годы</v>
          </cell>
          <cell r="C337" t="str">
            <v>05</v>
          </cell>
          <cell r="D337" t="str">
            <v>02</v>
          </cell>
          <cell r="E337" t="str">
            <v>43 0 00 60010</v>
          </cell>
        </row>
        <row r="338">
          <cell r="A338" t="str">
            <v>Закупка товаров, работ и услуг для обеспечения государственных (муниципальных) нужд</v>
          </cell>
          <cell r="C338" t="str">
            <v>05</v>
          </cell>
          <cell r="D338" t="str">
            <v>02</v>
          </cell>
          <cell r="E338" t="str">
            <v>43 0 00 60010</v>
          </cell>
        </row>
        <row r="339">
          <cell r="A339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39" t="str">
            <v>05</v>
          </cell>
          <cell r="D339" t="str">
            <v>02</v>
          </cell>
          <cell r="E339" t="str">
            <v>43 0 00 60010</v>
          </cell>
          <cell r="F339">
            <v>810</v>
          </cell>
        </row>
        <row r="340">
          <cell r="A340" t="str">
    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    </cell>
          <cell r="C340" t="str">
            <v>05</v>
          </cell>
          <cell r="D340" t="str">
            <v>02</v>
          </cell>
          <cell r="E340" t="str">
            <v>43 0 00 55492</v>
          </cell>
        </row>
        <row r="341">
          <cell r="A341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41" t="str">
            <v>05</v>
          </cell>
          <cell r="D341" t="str">
            <v>02</v>
          </cell>
          <cell r="E341" t="str">
            <v>43 0 00 55492</v>
          </cell>
          <cell r="F341">
            <v>810</v>
          </cell>
        </row>
        <row r="342">
          <cell r="A342" t="str">
            <v xml:space="preserve">Расходы на реализацию мероприятий по строительству, реконструкции, ремонту и капитальному ремонту объектов теплоснабжения
</v>
          </cell>
          <cell r="C342" t="str">
            <v>05</v>
          </cell>
          <cell r="D342" t="str">
            <v>02</v>
          </cell>
          <cell r="E342" t="str">
            <v>43 0 00 S0460</v>
          </cell>
        </row>
        <row r="343">
          <cell r="A343" t="str">
            <v>Закупка товаров, работ и услуг для обеспечения государственных (муниципальных) нужд</v>
          </cell>
          <cell r="C343" t="str">
            <v>05</v>
          </cell>
          <cell r="D343" t="str">
            <v>02</v>
          </cell>
          <cell r="E343" t="str">
            <v>43 0 00 S0460</v>
          </cell>
          <cell r="F343">
            <v>200</v>
          </cell>
        </row>
        <row r="344">
          <cell r="A344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44" t="str">
            <v>05</v>
          </cell>
          <cell r="D344" t="str">
            <v>02</v>
          </cell>
          <cell r="E344" t="str">
            <v>43 0 00 S0460</v>
          </cell>
          <cell r="F344">
            <v>810</v>
          </cell>
        </row>
        <row r="345">
          <cell r="A345" t="str">
    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    </cell>
          <cell r="C345" t="str">
            <v>05</v>
          </cell>
          <cell r="D345" t="str">
            <v>02</v>
          </cell>
          <cell r="E345" t="str">
            <v>43 0 00 S0460</v>
          </cell>
        </row>
        <row r="346">
          <cell r="A346" t="str">
            <v>Закупка товаров, работ и услуг для обеспечения государственных (муниципальных) нужд</v>
          </cell>
          <cell r="C346" t="str">
            <v>05</v>
          </cell>
          <cell r="D346" t="str">
            <v>02</v>
          </cell>
          <cell r="E346" t="str">
            <v>43 0 00 S0460</v>
          </cell>
          <cell r="F346">
            <v>200</v>
          </cell>
        </row>
        <row r="347">
          <cell r="A347" t="str">
            <v>Благоустройство</v>
          </cell>
          <cell r="C347" t="str">
            <v>05</v>
          </cell>
          <cell r="D347" t="str">
            <v>03</v>
          </cell>
        </row>
        <row r="348">
          <cell r="A348" t="str">
            <v>Организация и содержание мест захоронения</v>
          </cell>
          <cell r="C348" t="str">
            <v>05</v>
          </cell>
          <cell r="D348" t="str">
            <v>03</v>
          </cell>
          <cell r="E348" t="str">
            <v>92 9 00 18070</v>
          </cell>
        </row>
        <row r="349">
          <cell r="A349" t="str">
            <v>Закупка товаров, работ и услуг для обеспечения государственных (муниципальных) нужд</v>
          </cell>
          <cell r="C349" t="str">
            <v>05</v>
          </cell>
          <cell r="D349" t="str">
            <v>03</v>
          </cell>
          <cell r="E349" t="str">
            <v>92 9 00 18070</v>
          </cell>
          <cell r="F349">
            <v>200</v>
          </cell>
        </row>
        <row r="350">
          <cell r="A350" t="str">
            <v>Сбор и удаление твердых отходов</v>
          </cell>
          <cell r="C350" t="str">
            <v>05</v>
          </cell>
          <cell r="D350" t="str">
            <v>03</v>
          </cell>
          <cell r="E350" t="str">
            <v>92 9 00 18090</v>
          </cell>
        </row>
        <row r="351">
          <cell r="A351" t="str">
            <v>Закупка товаров, работ и услуг для обеспечения государственных (муниципальных) нужд</v>
          </cell>
          <cell r="C351" t="str">
            <v>05</v>
          </cell>
          <cell r="D351" t="str">
            <v>03</v>
          </cell>
          <cell r="E351" t="str">
            <v>92 9 00 18090</v>
          </cell>
          <cell r="F351">
            <v>200</v>
          </cell>
        </row>
        <row r="352">
          <cell r="A352" t="str">
    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    </cell>
          <cell r="C352" t="str">
            <v>05</v>
          </cell>
          <cell r="D352" t="str">
            <v>03</v>
          </cell>
          <cell r="E352" t="str">
            <v>92 9 00 55492</v>
          </cell>
        </row>
        <row r="353">
          <cell r="A353" t="str">
            <v>Закупка товаров, работ и услуг для обеспечения государственных (муниципальных) нужд</v>
          </cell>
          <cell r="C353" t="str">
            <v>05</v>
          </cell>
          <cell r="D353" t="str">
            <v>03</v>
          </cell>
          <cell r="E353" t="str">
            <v>92 9 00 55492</v>
          </cell>
          <cell r="F353">
            <v>200</v>
          </cell>
        </row>
        <row r="356">
          <cell r="A356" t="str">
    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    </cell>
          <cell r="C356" t="str">
            <v>07</v>
          </cell>
          <cell r="D356" t="str">
            <v>02</v>
          </cell>
          <cell r="E356" t="str">
            <v>90 1 00 S2992</v>
          </cell>
          <cell r="G356">
            <v>7273.2</v>
          </cell>
        </row>
        <row r="357">
          <cell r="A357" t="str">
            <v>Закупка товаров, работ и услуг для обеспечения государственных (муниципальных) нужд</v>
          </cell>
          <cell r="C357" t="str">
            <v>07</v>
          </cell>
          <cell r="D357" t="str">
            <v>02</v>
          </cell>
          <cell r="E357" t="str">
            <v>90 1 00 S2992</v>
          </cell>
          <cell r="F357">
            <v>200</v>
          </cell>
          <cell r="G357">
            <v>7273.2</v>
          </cell>
        </row>
        <row r="358">
          <cell r="A358" t="str">
    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    </cell>
          <cell r="C358" t="str">
            <v>07</v>
          </cell>
          <cell r="D358" t="str">
            <v>02</v>
          </cell>
          <cell r="E358" t="str">
            <v>90 1 00 50970</v>
          </cell>
          <cell r="G358">
            <v>838.44200000000001</v>
          </cell>
        </row>
        <row r="359">
          <cell r="A359" t="str">
            <v>Закупка товаров, работ и услуг для обеспечения государственных (муниципальных) нужд</v>
          </cell>
          <cell r="C359" t="str">
            <v>07</v>
          </cell>
          <cell r="D359" t="str">
            <v>02</v>
          </cell>
          <cell r="E359" t="str">
            <v>90 1 00 50970</v>
          </cell>
          <cell r="F359">
            <v>200</v>
          </cell>
          <cell r="G359">
            <v>838.44200000000001</v>
          </cell>
        </row>
        <row r="360">
          <cell r="A360" t="str">
    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    </cell>
          <cell r="C360" t="str">
            <v>07</v>
          </cell>
          <cell r="D360" t="str">
            <v>02</v>
          </cell>
          <cell r="E360" t="str">
            <v>90 1 00 55492</v>
          </cell>
          <cell r="G360">
            <v>966.40800000000002</v>
          </cell>
        </row>
        <row r="361">
          <cell r="A361" t="str">
            <v>Закупка товаров, работ и услуг для обеспечения государственных (муниципальных) нужд</v>
          </cell>
          <cell r="C361" t="str">
            <v>07</v>
          </cell>
          <cell r="D361" t="str">
            <v>02</v>
          </cell>
          <cell r="E361" t="str">
            <v>90 1 00 55492</v>
          </cell>
          <cell r="F361">
            <v>200</v>
          </cell>
          <cell r="G361">
            <v>966.40800000000002</v>
          </cell>
        </row>
        <row r="363">
          <cell r="A363" t="str">
    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v>
          </cell>
          <cell r="C363" t="str">
            <v>07</v>
          </cell>
          <cell r="D363" t="str">
            <v>03</v>
          </cell>
          <cell r="E363" t="str">
            <v xml:space="preserve"> 44 0 00 S4992</v>
          </cell>
          <cell r="G363">
            <v>15564.9</v>
          </cell>
        </row>
        <row r="364">
          <cell r="A364" t="str">
            <v>Закупка товаров, работ и услуг для обеспечения государственных (муниципальных) нужд</v>
          </cell>
          <cell r="C364" t="str">
            <v>07</v>
          </cell>
          <cell r="D364" t="str">
            <v>03</v>
          </cell>
          <cell r="E364" t="str">
            <v xml:space="preserve"> 44 0 00 S4992</v>
          </cell>
          <cell r="F364">
            <v>200</v>
          </cell>
          <cell r="G364">
            <v>15564.9</v>
          </cell>
        </row>
        <row r="365">
          <cell r="A365" t="str">
    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    </cell>
          <cell r="C365" t="str">
            <v>07</v>
          </cell>
          <cell r="D365" t="str">
            <v>03</v>
          </cell>
          <cell r="E365" t="str">
            <v xml:space="preserve"> 44 0 00 S4992</v>
          </cell>
          <cell r="G365">
            <v>918.52200000000005</v>
          </cell>
        </row>
        <row r="366">
          <cell r="A366" t="str">
            <v>Закупка товаров, работ и услуг для обеспечения государственных (муниципальных) нужд</v>
          </cell>
          <cell r="C366" t="str">
            <v>07</v>
          </cell>
          <cell r="D366" t="str">
            <v>03</v>
          </cell>
          <cell r="E366" t="str">
            <v xml:space="preserve"> 44 0 00 S4992</v>
          </cell>
          <cell r="F366">
            <v>200</v>
          </cell>
          <cell r="G366">
            <v>918.52200000000005</v>
          </cell>
        </row>
        <row r="367">
          <cell r="A367" t="str">
            <v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v>
          </cell>
          <cell r="C367" t="str">
            <v>07</v>
          </cell>
          <cell r="D367" t="str">
            <v>03</v>
          </cell>
          <cell r="E367" t="str">
            <v xml:space="preserve"> 44 0 A1 55193</v>
          </cell>
          <cell r="G367">
            <v>22999.1</v>
          </cell>
        </row>
        <row r="368">
          <cell r="A368" t="str">
            <v>Закупка товаров, работ и услуг для обеспечения государственных (муниципальных) нужд</v>
          </cell>
          <cell r="C368" t="str">
            <v>07</v>
          </cell>
          <cell r="D368" t="str">
            <v>03</v>
          </cell>
          <cell r="E368" t="str">
            <v xml:space="preserve"> 44 0 A1 55193</v>
          </cell>
          <cell r="F368">
            <v>200</v>
          </cell>
          <cell r="G368">
            <v>22999.1</v>
          </cell>
        </row>
        <row r="376">
          <cell r="G376">
            <v>914.22</v>
          </cell>
        </row>
        <row r="377">
          <cell r="A377" t="str">
            <v>Социальное обеспечение населения</v>
          </cell>
          <cell r="C377">
            <v>10</v>
          </cell>
          <cell r="D377" t="str">
            <v>03</v>
          </cell>
        </row>
        <row r="378">
          <cell r="A378" t="str">
            <v>Расходы на обеспечение комплексного развития сельских территорий (улучшение жилищных условий на сельских территориях)</v>
          </cell>
          <cell r="C378">
            <v>10</v>
          </cell>
          <cell r="D378" t="str">
            <v>03</v>
          </cell>
          <cell r="E378" t="str">
            <v>52 0 00 S0630</v>
          </cell>
          <cell r="G378">
            <v>1200</v>
          </cell>
        </row>
        <row r="379">
          <cell r="A379" t="str">
            <v>Социальное обеспечение и иные выплаты населению</v>
          </cell>
          <cell r="C379">
            <v>10</v>
          </cell>
          <cell r="D379" t="str">
            <v>03</v>
          </cell>
          <cell r="E379" t="str">
            <v>52 0 00 S0630</v>
          </cell>
          <cell r="F379">
            <v>300</v>
          </cell>
          <cell r="G379">
            <v>1200</v>
          </cell>
        </row>
        <row r="380">
          <cell r="A380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    </cell>
          <cell r="C380">
            <v>10</v>
          </cell>
          <cell r="D380" t="str">
            <v>03</v>
          </cell>
          <cell r="E380" t="str">
            <v>71 1 00 51340</v>
          </cell>
          <cell r="G380">
            <v>2262.0239999999999</v>
          </cell>
        </row>
        <row r="381">
          <cell r="A381" t="str">
            <v>Социальное обеспечение и иные выплаты населению</v>
          </cell>
          <cell r="C381">
            <v>10</v>
          </cell>
          <cell r="D381" t="str">
            <v>03</v>
          </cell>
          <cell r="E381" t="str">
            <v>70 1 00 51340</v>
          </cell>
          <cell r="F381">
            <v>300</v>
          </cell>
          <cell r="G381">
            <v>2262.0239999999999</v>
          </cell>
        </row>
        <row r="382">
          <cell r="A382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    </cell>
          <cell r="C382">
            <v>10</v>
          </cell>
          <cell r="D382" t="str">
            <v>03</v>
          </cell>
          <cell r="E382" t="str">
            <v>71 1 00 51350</v>
          </cell>
          <cell r="G382">
            <v>1134.6119999999999</v>
          </cell>
        </row>
        <row r="383">
          <cell r="A383" t="str">
            <v>Закупка товаров, работ и услуг для обеспечения государственных (муниципальных) нужд</v>
          </cell>
          <cell r="C383" t="str">
            <v>10</v>
          </cell>
          <cell r="D383" t="str">
            <v>03</v>
          </cell>
          <cell r="E383" t="str">
            <v>71 1 00 51350</v>
          </cell>
          <cell r="F383">
            <v>200</v>
          </cell>
          <cell r="G383">
            <v>3.6</v>
          </cell>
        </row>
        <row r="384">
          <cell r="A384" t="str">
            <v>Социальное обеспечение и иные выплаты населению</v>
          </cell>
          <cell r="C384" t="str">
            <v>10</v>
          </cell>
          <cell r="D384" t="str">
            <v>03</v>
          </cell>
          <cell r="E384" t="str">
            <v>71 1 00 51350</v>
          </cell>
          <cell r="F384">
            <v>300</v>
          </cell>
          <cell r="G384">
            <v>1131.0119999999999</v>
          </cell>
        </row>
        <row r="385">
          <cell r="A385" t="str">
            <v>Компенсационные выплаты гражданам за коммунальные услуги, в том числе твердое топливо</v>
          </cell>
          <cell r="C385" t="str">
            <v>10</v>
          </cell>
          <cell r="D385" t="str">
            <v>03</v>
          </cell>
          <cell r="E385" t="str">
            <v>90 9 00 16334</v>
          </cell>
          <cell r="G385">
            <v>7580</v>
          </cell>
        </row>
        <row r="386">
          <cell r="A386" t="str">
            <v>Социальное обеспечение и иные выплаты населению</v>
          </cell>
          <cell r="C386" t="str">
            <v>10</v>
          </cell>
          <cell r="D386" t="str">
            <v>03</v>
          </cell>
          <cell r="E386" t="str">
            <v>90 9 00 16334</v>
          </cell>
          <cell r="F386">
            <v>300</v>
          </cell>
          <cell r="G386">
            <v>7580</v>
          </cell>
        </row>
        <row r="391">
          <cell r="A391" t="str">
            <v>Руководитель контрольно-счетной палаты муниципального образования и его заместители</v>
          </cell>
          <cell r="C391" t="str">
            <v>01</v>
          </cell>
          <cell r="D391" t="str">
            <v>06</v>
          </cell>
          <cell r="E391" t="str">
            <v>01 2 00 10160</v>
          </cell>
        </row>
        <row r="392">
          <cell r="A39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92" t="str">
            <v>01</v>
          </cell>
          <cell r="D392" t="str">
            <v>06</v>
          </cell>
          <cell r="E392" t="str">
            <v>01 2 00 10160</v>
          </cell>
          <cell r="F392">
            <v>100</v>
          </cell>
        </row>
        <row r="393">
          <cell r="A393" t="str">
            <v>Закупка товаров, работ и услуг для обеспечения государственных (муниципальных) нужд</v>
          </cell>
          <cell r="C393" t="str">
            <v>01</v>
          </cell>
          <cell r="D393" t="str">
            <v>06</v>
          </cell>
          <cell r="E393" t="str">
            <v>01 2 00 10160</v>
          </cell>
          <cell r="F393">
            <v>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5" sqref="D5:F5"/>
    </sheetView>
  </sheetViews>
  <sheetFormatPr defaultColWidth="9.140625" defaultRowHeight="15.75"/>
  <cols>
    <col min="1" max="1" width="53.855468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71" t="s">
        <v>106</v>
      </c>
      <c r="E1" s="71"/>
      <c r="F1" s="71"/>
    </row>
    <row r="2" spans="1:6">
      <c r="B2" s="7"/>
      <c r="C2" s="7"/>
      <c r="D2" s="71" t="s">
        <v>0</v>
      </c>
      <c r="E2" s="71"/>
      <c r="F2" s="71"/>
    </row>
    <row r="3" spans="1:6">
      <c r="B3" s="7"/>
      <c r="C3" s="7"/>
      <c r="D3" s="71" t="s">
        <v>1</v>
      </c>
      <c r="E3" s="71"/>
      <c r="F3" s="71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71" t="s">
        <v>280</v>
      </c>
      <c r="E5" s="71"/>
      <c r="F5" s="71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72" t="s">
        <v>279</v>
      </c>
      <c r="B7" s="72"/>
      <c r="C7" s="72"/>
      <c r="D7" s="72"/>
      <c r="E7" s="72"/>
      <c r="F7" s="72"/>
    </row>
    <row r="8" spans="1:6">
      <c r="A8" s="2"/>
      <c r="B8" s="2"/>
      <c r="C8" s="2"/>
      <c r="D8" s="2"/>
      <c r="F8" s="25" t="s">
        <v>70</v>
      </c>
    </row>
    <row r="9" spans="1:6" ht="47.25">
      <c r="A9" s="3" t="s">
        <v>3</v>
      </c>
      <c r="B9" s="3" t="s">
        <v>4</v>
      </c>
      <c r="C9" s="3" t="s">
        <v>5</v>
      </c>
      <c r="D9" s="3" t="s">
        <v>64</v>
      </c>
      <c r="E9" s="3" t="s">
        <v>65</v>
      </c>
      <c r="F9" s="3" t="s">
        <v>66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29" customFormat="1" ht="20.25" customHeight="1">
      <c r="A11" s="66" t="s">
        <v>36</v>
      </c>
      <c r="B11" s="13" t="s">
        <v>18</v>
      </c>
      <c r="C11" s="11"/>
      <c r="D11" s="16">
        <f>SUM(D12:D18)</f>
        <v>51833.8</v>
      </c>
      <c r="E11" s="16">
        <f>SUM(E12:E18)</f>
        <v>50346.399999999994</v>
      </c>
      <c r="F11" s="28">
        <f>E11/D11*100</f>
        <v>97.130443841663151</v>
      </c>
    </row>
    <row r="12" spans="1:6" s="29" customFormat="1" ht="54" customHeight="1">
      <c r="A12" s="66" t="s">
        <v>153</v>
      </c>
      <c r="B12" s="13" t="s">
        <v>18</v>
      </c>
      <c r="C12" s="15" t="s">
        <v>19</v>
      </c>
      <c r="D12" s="16">
        <v>1702.2</v>
      </c>
      <c r="E12" s="27">
        <v>1639.8</v>
      </c>
      <c r="F12" s="28">
        <f t="shared" ref="F12:F52" si="0">E12/D12*100</f>
        <v>96.334155798378561</v>
      </c>
    </row>
    <row r="13" spans="1:6" s="29" customFormat="1" ht="64.5" customHeight="1">
      <c r="A13" s="67" t="s">
        <v>103</v>
      </c>
      <c r="B13" s="13" t="s">
        <v>18</v>
      </c>
      <c r="C13" s="13" t="s">
        <v>21</v>
      </c>
      <c r="D13" s="16">
        <v>21706.5</v>
      </c>
      <c r="E13" s="30">
        <v>21319.599999999999</v>
      </c>
      <c r="F13" s="28">
        <f t="shared" si="0"/>
        <v>98.217584594476307</v>
      </c>
    </row>
    <row r="14" spans="1:6" s="29" customFormat="1" ht="21" customHeight="1">
      <c r="A14" s="67" t="s">
        <v>161</v>
      </c>
      <c r="B14" s="13" t="s">
        <v>18</v>
      </c>
      <c r="C14" s="13" t="s">
        <v>24</v>
      </c>
      <c r="D14" s="16">
        <v>52.6</v>
      </c>
      <c r="E14" s="30">
        <v>52.6</v>
      </c>
      <c r="F14" s="28">
        <f t="shared" si="0"/>
        <v>100</v>
      </c>
    </row>
    <row r="15" spans="1:6" s="29" customFormat="1" ht="47.25" customHeight="1">
      <c r="A15" s="67" t="s">
        <v>104</v>
      </c>
      <c r="B15" s="13" t="s">
        <v>18</v>
      </c>
      <c r="C15" s="13" t="s">
        <v>22</v>
      </c>
      <c r="D15" s="16">
        <v>8361.7999999999993</v>
      </c>
      <c r="E15" s="30">
        <v>8361.7999999999993</v>
      </c>
      <c r="F15" s="28">
        <f t="shared" si="0"/>
        <v>100</v>
      </c>
    </row>
    <row r="16" spans="1:6" s="29" customFormat="1" ht="23.25" customHeight="1">
      <c r="A16" s="67" t="s">
        <v>250</v>
      </c>
      <c r="B16" s="13" t="s">
        <v>18</v>
      </c>
      <c r="C16" s="13" t="s">
        <v>26</v>
      </c>
      <c r="D16" s="16">
        <v>1500</v>
      </c>
      <c r="E16" s="30">
        <v>1500</v>
      </c>
      <c r="F16" s="28">
        <f t="shared" si="0"/>
        <v>100</v>
      </c>
    </row>
    <row r="17" spans="1:6" s="29" customFormat="1" ht="20.25" customHeight="1">
      <c r="A17" s="67" t="s">
        <v>174</v>
      </c>
      <c r="B17" s="13" t="s">
        <v>18</v>
      </c>
      <c r="C17" s="13">
        <v>11</v>
      </c>
      <c r="D17" s="16">
        <v>999.9</v>
      </c>
      <c r="E17" s="30">
        <v>0</v>
      </c>
      <c r="F17" s="28">
        <f t="shared" si="0"/>
        <v>0</v>
      </c>
    </row>
    <row r="18" spans="1:6" s="29" customFormat="1" ht="18.75" customHeight="1">
      <c r="A18" s="66" t="s">
        <v>8</v>
      </c>
      <c r="B18" s="13" t="s">
        <v>18</v>
      </c>
      <c r="C18" s="11">
        <v>13</v>
      </c>
      <c r="D18" s="16">
        <v>17510.8</v>
      </c>
      <c r="E18" s="27">
        <v>17472.599999999999</v>
      </c>
      <c r="F18" s="28">
        <f t="shared" si="0"/>
        <v>99.781848916097488</v>
      </c>
    </row>
    <row r="19" spans="1:6" s="29" customFormat="1" ht="22.5" customHeight="1">
      <c r="A19" s="66" t="s">
        <v>49</v>
      </c>
      <c r="B19" s="13" t="s">
        <v>19</v>
      </c>
      <c r="C19" s="11"/>
      <c r="D19" s="16">
        <f>D20</f>
        <v>1170.0999999999999</v>
      </c>
      <c r="E19" s="16">
        <f>E20</f>
        <v>1170.0999999999999</v>
      </c>
      <c r="F19" s="28">
        <f t="shared" si="0"/>
        <v>100</v>
      </c>
    </row>
    <row r="20" spans="1:6" s="29" customFormat="1" ht="25.5" customHeight="1">
      <c r="A20" s="66" t="s">
        <v>44</v>
      </c>
      <c r="B20" s="13" t="s">
        <v>19</v>
      </c>
      <c r="C20" s="13" t="s">
        <v>20</v>
      </c>
      <c r="D20" s="16">
        <v>1170.0999999999999</v>
      </c>
      <c r="E20" s="27">
        <v>1170.0999999999999</v>
      </c>
      <c r="F20" s="28">
        <f t="shared" si="0"/>
        <v>100</v>
      </c>
    </row>
    <row r="21" spans="1:6" s="29" customFormat="1" ht="31.5">
      <c r="A21" s="66" t="s">
        <v>37</v>
      </c>
      <c r="B21" s="13" t="s">
        <v>20</v>
      </c>
      <c r="C21" s="11"/>
      <c r="D21" s="16">
        <f>SUM(D22:D23)</f>
        <v>6002.0999999999995</v>
      </c>
      <c r="E21" s="16">
        <f>SUM(E22:E23)</f>
        <v>5918.9</v>
      </c>
      <c r="F21" s="28">
        <f t="shared" si="0"/>
        <v>98.613818496859437</v>
      </c>
    </row>
    <row r="22" spans="1:6" s="29" customFormat="1" ht="49.5" customHeight="1">
      <c r="A22" s="66" t="s">
        <v>211</v>
      </c>
      <c r="B22" s="13" t="s">
        <v>20</v>
      </c>
      <c r="C22" s="13">
        <v>10</v>
      </c>
      <c r="D22" s="16">
        <v>5932.2</v>
      </c>
      <c r="E22" s="16">
        <v>5872.9</v>
      </c>
      <c r="F22" s="28">
        <f t="shared" si="0"/>
        <v>99.000370857354767</v>
      </c>
    </row>
    <row r="23" spans="1:6" s="29" customFormat="1" ht="31.5">
      <c r="A23" s="66" t="s">
        <v>212</v>
      </c>
      <c r="B23" s="13" t="s">
        <v>20</v>
      </c>
      <c r="C23" s="13">
        <v>14</v>
      </c>
      <c r="D23" s="16">
        <v>69.900000000000006</v>
      </c>
      <c r="E23" s="27">
        <v>46</v>
      </c>
      <c r="F23" s="28">
        <f t="shared" si="0"/>
        <v>65.808297567954213</v>
      </c>
    </row>
    <row r="24" spans="1:6" s="29" customFormat="1" ht="17.25" customHeight="1">
      <c r="A24" s="66" t="s">
        <v>38</v>
      </c>
      <c r="B24" s="13" t="s">
        <v>21</v>
      </c>
      <c r="C24" s="13"/>
      <c r="D24" s="16">
        <f>SUM(D25:D28)</f>
        <v>12600.47</v>
      </c>
      <c r="E24" s="31">
        <f>SUM(E25:E28)</f>
        <v>11792.869999999999</v>
      </c>
      <c r="F24" s="28">
        <f t="shared" si="0"/>
        <v>93.590715266970193</v>
      </c>
    </row>
    <row r="25" spans="1:6" s="29" customFormat="1">
      <c r="A25" s="66" t="s">
        <v>71</v>
      </c>
      <c r="B25" s="13" t="s">
        <v>21</v>
      </c>
      <c r="C25" s="13" t="s">
        <v>24</v>
      </c>
      <c r="D25" s="16">
        <v>255.3</v>
      </c>
      <c r="E25" s="30">
        <v>253.6</v>
      </c>
      <c r="F25" s="28">
        <f t="shared" si="0"/>
        <v>99.334116725421069</v>
      </c>
    </row>
    <row r="26" spans="1:6" s="29" customFormat="1">
      <c r="A26" s="66" t="s">
        <v>213</v>
      </c>
      <c r="B26" s="13" t="s">
        <v>21</v>
      </c>
      <c r="C26" s="13" t="s">
        <v>25</v>
      </c>
      <c r="D26" s="16">
        <v>2049.5300000000002</v>
      </c>
      <c r="E26" s="30">
        <v>2046.73</v>
      </c>
      <c r="F26" s="28">
        <f t="shared" si="0"/>
        <v>99.86338331227158</v>
      </c>
    </row>
    <row r="27" spans="1:6" s="29" customFormat="1">
      <c r="A27" s="66" t="s">
        <v>72</v>
      </c>
      <c r="B27" s="13" t="s">
        <v>21</v>
      </c>
      <c r="C27" s="13" t="s">
        <v>23</v>
      </c>
      <c r="D27" s="16">
        <v>8734.74</v>
      </c>
      <c r="E27" s="30">
        <v>8613.74</v>
      </c>
      <c r="F27" s="28">
        <f t="shared" si="0"/>
        <v>98.614726940927838</v>
      </c>
    </row>
    <row r="28" spans="1:6" s="29" customFormat="1" ht="31.5">
      <c r="A28" s="68" t="s">
        <v>60</v>
      </c>
      <c r="B28" s="13" t="s">
        <v>21</v>
      </c>
      <c r="C28" s="13">
        <v>12</v>
      </c>
      <c r="D28" s="16">
        <v>1560.9</v>
      </c>
      <c r="E28" s="27">
        <v>878.8</v>
      </c>
      <c r="F28" s="28">
        <f t="shared" si="0"/>
        <v>56.300852072522254</v>
      </c>
    </row>
    <row r="29" spans="1:6" s="29" customFormat="1">
      <c r="A29" s="66" t="s">
        <v>50</v>
      </c>
      <c r="B29" s="13" t="s">
        <v>24</v>
      </c>
      <c r="C29" s="13"/>
      <c r="D29" s="16">
        <f>D31+D30</f>
        <v>58937.2</v>
      </c>
      <c r="E29" s="16">
        <f>E31+E30</f>
        <v>50007.35</v>
      </c>
      <c r="F29" s="28">
        <f t="shared" si="0"/>
        <v>84.848533693490708</v>
      </c>
    </row>
    <row r="30" spans="1:6" s="29" customFormat="1" ht="15" customHeight="1">
      <c r="A30" s="66" t="s">
        <v>51</v>
      </c>
      <c r="B30" s="13" t="s">
        <v>24</v>
      </c>
      <c r="C30" s="13" t="s">
        <v>19</v>
      </c>
      <c r="D30" s="16">
        <v>54015</v>
      </c>
      <c r="E30" s="27">
        <v>45098.85</v>
      </c>
      <c r="F30" s="28">
        <f t="shared" si="0"/>
        <v>83.493196334351566</v>
      </c>
    </row>
    <row r="31" spans="1:6" s="29" customFormat="1">
      <c r="A31" s="66" t="s">
        <v>175</v>
      </c>
      <c r="B31" s="13" t="s">
        <v>24</v>
      </c>
      <c r="C31" s="13" t="s">
        <v>20</v>
      </c>
      <c r="D31" s="16">
        <v>4922.2</v>
      </c>
      <c r="E31" s="30">
        <v>4908.5</v>
      </c>
      <c r="F31" s="28">
        <f t="shared" si="0"/>
        <v>99.721669172321327</v>
      </c>
    </row>
    <row r="32" spans="1:6" s="29" customFormat="1">
      <c r="A32" s="66" t="s">
        <v>39</v>
      </c>
      <c r="B32" s="13" t="s">
        <v>26</v>
      </c>
      <c r="C32" s="11"/>
      <c r="D32" s="16">
        <f>D33+D34+D35+D36+D37</f>
        <v>421286.8</v>
      </c>
      <c r="E32" s="16">
        <f>E33+E34+E35+E36+E37</f>
        <v>392797.3</v>
      </c>
      <c r="F32" s="28">
        <f t="shared" si="0"/>
        <v>93.237504711754553</v>
      </c>
    </row>
    <row r="33" spans="1:6" s="29" customFormat="1">
      <c r="A33" s="66" t="s">
        <v>9</v>
      </c>
      <c r="B33" s="13" t="s">
        <v>26</v>
      </c>
      <c r="C33" s="13" t="s">
        <v>18</v>
      </c>
      <c r="D33" s="16">
        <v>63895.35</v>
      </c>
      <c r="E33" s="30">
        <v>59389.5</v>
      </c>
      <c r="F33" s="28">
        <f t="shared" si="0"/>
        <v>92.948078381290657</v>
      </c>
    </row>
    <row r="34" spans="1:6" s="29" customFormat="1">
      <c r="A34" s="66" t="s">
        <v>10</v>
      </c>
      <c r="B34" s="13" t="s">
        <v>26</v>
      </c>
      <c r="C34" s="13" t="s">
        <v>19</v>
      </c>
      <c r="D34" s="16">
        <v>272783.5</v>
      </c>
      <c r="E34" s="30">
        <v>255752.4</v>
      </c>
      <c r="F34" s="28">
        <f t="shared" si="0"/>
        <v>93.756550524500199</v>
      </c>
    </row>
    <row r="35" spans="1:6" s="29" customFormat="1">
      <c r="A35" s="69" t="s">
        <v>154</v>
      </c>
      <c r="B35" s="13" t="s">
        <v>26</v>
      </c>
      <c r="C35" s="13" t="s">
        <v>20</v>
      </c>
      <c r="D35" s="16">
        <v>63715.25</v>
      </c>
      <c r="E35" s="27">
        <v>57639.6</v>
      </c>
      <c r="F35" s="28">
        <f t="shared" si="0"/>
        <v>90.464370774657553</v>
      </c>
    </row>
    <row r="36" spans="1:6" s="29" customFormat="1">
      <c r="A36" s="66" t="s">
        <v>11</v>
      </c>
      <c r="B36" s="13" t="s">
        <v>26</v>
      </c>
      <c r="C36" s="13" t="s">
        <v>26</v>
      </c>
      <c r="D36" s="16">
        <v>3859.7</v>
      </c>
      <c r="E36" s="30">
        <v>3117</v>
      </c>
      <c r="F36" s="28">
        <f t="shared" si="0"/>
        <v>80.75757183200767</v>
      </c>
    </row>
    <row r="37" spans="1:6" s="29" customFormat="1">
      <c r="A37" s="66" t="s">
        <v>12</v>
      </c>
      <c r="B37" s="13" t="s">
        <v>26</v>
      </c>
      <c r="C37" s="13" t="s">
        <v>23</v>
      </c>
      <c r="D37" s="16">
        <v>17033</v>
      </c>
      <c r="E37" s="31">
        <v>16898.8</v>
      </c>
      <c r="F37" s="28">
        <f t="shared" si="0"/>
        <v>99.212117653965819</v>
      </c>
    </row>
    <row r="38" spans="1:6" s="29" customFormat="1">
      <c r="A38" s="66" t="s">
        <v>80</v>
      </c>
      <c r="B38" s="13" t="s">
        <v>25</v>
      </c>
      <c r="C38" s="11"/>
      <c r="D38" s="16">
        <f>SUM(D39:D40)</f>
        <v>36115.299999999996</v>
      </c>
      <c r="E38" s="16">
        <f>SUM(E39:E40)</f>
        <v>35883.75</v>
      </c>
      <c r="F38" s="28">
        <f t="shared" si="0"/>
        <v>99.358858987742053</v>
      </c>
    </row>
    <row r="39" spans="1:6" s="29" customFormat="1">
      <c r="A39" s="66" t="s">
        <v>13</v>
      </c>
      <c r="B39" s="13" t="s">
        <v>25</v>
      </c>
      <c r="C39" s="13" t="s">
        <v>18</v>
      </c>
      <c r="D39" s="16">
        <v>28303.599999999999</v>
      </c>
      <c r="E39" s="30">
        <v>28217.9</v>
      </c>
      <c r="F39" s="28">
        <f t="shared" si="0"/>
        <v>99.697211662120736</v>
      </c>
    </row>
    <row r="40" spans="1:6" s="29" customFormat="1" ht="18.75" customHeight="1">
      <c r="A40" s="66" t="s">
        <v>83</v>
      </c>
      <c r="B40" s="13" t="s">
        <v>25</v>
      </c>
      <c r="C40" s="13" t="s">
        <v>21</v>
      </c>
      <c r="D40" s="16">
        <v>7811.7</v>
      </c>
      <c r="E40" s="31">
        <v>7665.85</v>
      </c>
      <c r="F40" s="28">
        <f t="shared" si="0"/>
        <v>98.132928811910347</v>
      </c>
    </row>
    <row r="41" spans="1:6" s="29" customFormat="1">
      <c r="A41" s="66" t="s">
        <v>40</v>
      </c>
      <c r="B41" s="11">
        <v>10</v>
      </c>
      <c r="C41" s="11"/>
      <c r="D41" s="16">
        <f>SUM(D42:D44)</f>
        <v>30698.379999999997</v>
      </c>
      <c r="E41" s="16">
        <f>SUM(E42:E44)</f>
        <v>21228.3</v>
      </c>
      <c r="F41" s="28">
        <f t="shared" si="0"/>
        <v>69.151206024552437</v>
      </c>
    </row>
    <row r="42" spans="1:6" s="29" customFormat="1" ht="18.75" customHeight="1">
      <c r="A42" s="66" t="s">
        <v>15</v>
      </c>
      <c r="B42" s="11">
        <v>10</v>
      </c>
      <c r="C42" s="13" t="s">
        <v>18</v>
      </c>
      <c r="D42" s="16">
        <v>914.24</v>
      </c>
      <c r="E42" s="27">
        <v>914.2</v>
      </c>
      <c r="F42" s="28">
        <f t="shared" si="0"/>
        <v>99.995624781239073</v>
      </c>
    </row>
    <row r="43" spans="1:6" s="29" customFormat="1">
      <c r="A43" s="66" t="s">
        <v>43</v>
      </c>
      <c r="B43" s="11">
        <v>10</v>
      </c>
      <c r="C43" s="13" t="s">
        <v>20</v>
      </c>
      <c r="D43" s="16">
        <v>12570.14</v>
      </c>
      <c r="E43" s="30">
        <v>6578.3</v>
      </c>
      <c r="F43" s="28">
        <f t="shared" si="0"/>
        <v>52.332750470559596</v>
      </c>
    </row>
    <row r="44" spans="1:6" s="29" customFormat="1">
      <c r="A44" s="66" t="s">
        <v>16</v>
      </c>
      <c r="B44" s="11">
        <v>10</v>
      </c>
      <c r="C44" s="13" t="s">
        <v>21</v>
      </c>
      <c r="D44" s="16">
        <v>17214</v>
      </c>
      <c r="E44" s="27">
        <v>13735.8</v>
      </c>
      <c r="F44" s="28">
        <f t="shared" si="0"/>
        <v>79.794353433251999</v>
      </c>
    </row>
    <row r="45" spans="1:6" s="29" customFormat="1">
      <c r="A45" s="66" t="s">
        <v>14</v>
      </c>
      <c r="B45" s="11">
        <v>11</v>
      </c>
      <c r="C45" s="13"/>
      <c r="D45" s="16">
        <f>SUM(D46:D47)</f>
        <v>3266.25</v>
      </c>
      <c r="E45" s="16">
        <f>SUM(E46:E47)</f>
        <v>3251.85</v>
      </c>
      <c r="F45" s="28">
        <f t="shared" si="0"/>
        <v>99.559127439724449</v>
      </c>
    </row>
    <row r="46" spans="1:6" s="29" customFormat="1">
      <c r="A46" s="66" t="s">
        <v>186</v>
      </c>
      <c r="B46" s="11">
        <v>11</v>
      </c>
      <c r="C46" s="13" t="s">
        <v>19</v>
      </c>
      <c r="D46" s="16">
        <v>590.6</v>
      </c>
      <c r="E46" s="27">
        <v>590.6</v>
      </c>
      <c r="F46" s="28">
        <f t="shared" si="0"/>
        <v>100</v>
      </c>
    </row>
    <row r="47" spans="1:6" s="29" customFormat="1" ht="31.5">
      <c r="A47" s="66" t="s">
        <v>31</v>
      </c>
      <c r="B47" s="11">
        <v>11</v>
      </c>
      <c r="C47" s="13" t="s">
        <v>24</v>
      </c>
      <c r="D47" s="16">
        <v>2675.65</v>
      </c>
      <c r="E47" s="30">
        <v>2661.25</v>
      </c>
      <c r="F47" s="28">
        <f t="shared" si="0"/>
        <v>99.461813017397631</v>
      </c>
    </row>
    <row r="48" spans="1:6" s="29" customFormat="1" ht="31.5">
      <c r="A48" s="66" t="s">
        <v>62</v>
      </c>
      <c r="B48" s="11">
        <v>13</v>
      </c>
      <c r="C48" s="13"/>
      <c r="D48" s="16">
        <f>D49</f>
        <v>6</v>
      </c>
      <c r="E48" s="16">
        <f>E49</f>
        <v>5.0129999999999999</v>
      </c>
      <c r="F48" s="28">
        <f t="shared" si="0"/>
        <v>83.55</v>
      </c>
    </row>
    <row r="49" spans="1:6" s="29" customFormat="1" ht="31.5">
      <c r="A49" s="67" t="s">
        <v>92</v>
      </c>
      <c r="B49" s="13">
        <v>13</v>
      </c>
      <c r="C49" s="13" t="s">
        <v>18</v>
      </c>
      <c r="D49" s="16">
        <v>6</v>
      </c>
      <c r="E49" s="30">
        <v>5.0129999999999999</v>
      </c>
      <c r="F49" s="28">
        <f t="shared" si="0"/>
        <v>83.55</v>
      </c>
    </row>
    <row r="50" spans="1:6" s="29" customFormat="1" ht="50.25" customHeight="1">
      <c r="A50" s="70" t="s">
        <v>113</v>
      </c>
      <c r="B50" s="11">
        <v>14</v>
      </c>
      <c r="C50" s="11"/>
      <c r="D50" s="16">
        <f>SUM(D51:D51)</f>
        <v>2273.6</v>
      </c>
      <c r="E50" s="16">
        <f>SUM(E51:E51)</f>
        <v>2273.6</v>
      </c>
      <c r="F50" s="28">
        <f t="shared" si="0"/>
        <v>100</v>
      </c>
    </row>
    <row r="51" spans="1:6" s="29" customFormat="1" ht="47.25">
      <c r="A51" s="67" t="s">
        <v>114</v>
      </c>
      <c r="B51" s="11">
        <v>14</v>
      </c>
      <c r="C51" s="13" t="s">
        <v>18</v>
      </c>
      <c r="D51" s="16">
        <v>2273.6</v>
      </c>
      <c r="E51" s="27">
        <v>2273.6</v>
      </c>
      <c r="F51" s="28">
        <f t="shared" si="0"/>
        <v>100</v>
      </c>
    </row>
    <row r="52" spans="1:6">
      <c r="A52" s="12" t="s">
        <v>63</v>
      </c>
      <c r="B52" s="11"/>
      <c r="C52" s="11"/>
      <c r="D52" s="16">
        <f>D11+D19+D21+D32+D38+D41+D45+D48+D50+D24+D29</f>
        <v>624189.99999999988</v>
      </c>
      <c r="E52" s="16">
        <f>E11+E19+E21+E32+E38+E41+E45+E48+E50+E24+E29</f>
        <v>574675.43299999984</v>
      </c>
      <c r="F52" s="28">
        <f t="shared" si="0"/>
        <v>92.067388615645868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zoomScaleNormal="100" workbookViewId="0">
      <selection activeCell="G5" sqref="G5"/>
    </sheetView>
  </sheetViews>
  <sheetFormatPr defaultColWidth="9.140625" defaultRowHeight="15.75"/>
  <cols>
    <col min="1" max="1" width="63.28515625" style="29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107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280</v>
      </c>
      <c r="H5" s="8"/>
      <c r="I5" s="8"/>
    </row>
    <row r="6" spans="1:9" ht="39.75" customHeight="1">
      <c r="A6" s="43"/>
      <c r="B6" s="2"/>
      <c r="C6" s="2"/>
      <c r="D6" s="2"/>
      <c r="E6" s="2"/>
      <c r="F6" s="2"/>
      <c r="G6" s="2"/>
      <c r="H6" s="2"/>
      <c r="I6" s="2"/>
    </row>
    <row r="7" spans="1:9" ht="36.75" customHeight="1">
      <c r="A7" s="72" t="s">
        <v>276</v>
      </c>
      <c r="B7" s="72"/>
      <c r="C7" s="72"/>
      <c r="D7" s="72"/>
      <c r="E7" s="72"/>
      <c r="F7" s="72"/>
      <c r="G7" s="72"/>
      <c r="H7" s="72"/>
      <c r="I7" s="72"/>
    </row>
    <row r="8" spans="1:9" ht="21.75" customHeight="1">
      <c r="A8" s="43"/>
      <c r="B8" s="2"/>
      <c r="C8" s="2"/>
      <c r="D8" s="2"/>
      <c r="E8" s="2"/>
      <c r="F8" s="2"/>
      <c r="G8" s="2"/>
      <c r="H8" s="2"/>
      <c r="I8" s="25" t="s">
        <v>70</v>
      </c>
    </row>
    <row r="9" spans="1:9" ht="47.25">
      <c r="A9" s="11" t="s">
        <v>3</v>
      </c>
      <c r="B9" s="11" t="s">
        <v>27</v>
      </c>
      <c r="C9" s="11" t="s">
        <v>4</v>
      </c>
      <c r="D9" s="11" t="s">
        <v>5</v>
      </c>
      <c r="E9" s="11" t="s">
        <v>28</v>
      </c>
      <c r="F9" s="11" t="s">
        <v>29</v>
      </c>
      <c r="G9" s="11" t="s">
        <v>67</v>
      </c>
      <c r="H9" s="3" t="s">
        <v>65</v>
      </c>
      <c r="I9" s="3" t="s">
        <v>66</v>
      </c>
    </row>
    <row r="10" spans="1:9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3">
        <v>8</v>
      </c>
      <c r="I10" s="3">
        <v>9</v>
      </c>
    </row>
    <row r="11" spans="1:9" ht="36" customHeight="1">
      <c r="A11" s="50" t="s">
        <v>30</v>
      </c>
      <c r="B11" s="13" t="s">
        <v>42</v>
      </c>
      <c r="C11" s="11"/>
      <c r="D11" s="11"/>
      <c r="E11" s="14"/>
      <c r="F11" s="11"/>
      <c r="G11" s="16">
        <f>SUM(G12+G21)</f>
        <v>6889.3509999999997</v>
      </c>
      <c r="H11" s="16">
        <f>SUM(H12+H21)</f>
        <v>6859.3009999999995</v>
      </c>
      <c r="I11" s="6">
        <f t="shared" ref="I11:I74" si="0">H11/G11*100</f>
        <v>99.563819581844498</v>
      </c>
    </row>
    <row r="12" spans="1:9" ht="21.75" customHeight="1">
      <c r="A12" s="50" t="s">
        <v>39</v>
      </c>
      <c r="B12" s="13" t="s">
        <v>42</v>
      </c>
      <c r="C12" s="13" t="s">
        <v>26</v>
      </c>
      <c r="D12" s="13"/>
      <c r="E12" s="14"/>
      <c r="F12" s="13"/>
      <c r="G12" s="16">
        <f>G13</f>
        <v>3623.0959999999995</v>
      </c>
      <c r="H12" s="16">
        <f>H13</f>
        <v>3607.4259999999995</v>
      </c>
      <c r="I12" s="6">
        <f t="shared" si="0"/>
        <v>99.567496969442701</v>
      </c>
    </row>
    <row r="13" spans="1:9" ht="21" customHeight="1">
      <c r="A13" s="50" t="str">
        <f>[1]Лист1!A35</f>
        <v>Дополнительное образование детей</v>
      </c>
      <c r="B13" s="13" t="s">
        <v>42</v>
      </c>
      <c r="C13" s="13" t="s">
        <v>26</v>
      </c>
      <c r="D13" s="13" t="s">
        <v>20</v>
      </c>
      <c r="E13" s="14"/>
      <c r="F13" s="13"/>
      <c r="G13" s="16">
        <f>G14+G19</f>
        <v>3623.0959999999995</v>
      </c>
      <c r="H13" s="16">
        <f>H14+H19</f>
        <v>3607.4259999999995</v>
      </c>
      <c r="I13" s="6">
        <f t="shared" si="0"/>
        <v>99.567496969442701</v>
      </c>
    </row>
    <row r="14" spans="1:9" ht="36.75" customHeight="1">
      <c r="A14" s="50" t="s">
        <v>75</v>
      </c>
      <c r="B14" s="13" t="s">
        <v>42</v>
      </c>
      <c r="C14" s="13" t="s">
        <v>26</v>
      </c>
      <c r="D14" s="13" t="s">
        <v>20</v>
      </c>
      <c r="E14" s="14" t="s">
        <v>115</v>
      </c>
      <c r="F14" s="13"/>
      <c r="G14" s="16">
        <f>G15</f>
        <v>2335.4959999999996</v>
      </c>
      <c r="H14" s="16">
        <f>H15</f>
        <v>2319.8259999999996</v>
      </c>
      <c r="I14" s="6">
        <f t="shared" si="0"/>
        <v>99.329050445815355</v>
      </c>
    </row>
    <row r="15" spans="1:9" ht="37.5" customHeight="1">
      <c r="A15" s="50" t="s">
        <v>116</v>
      </c>
      <c r="B15" s="13" t="s">
        <v>42</v>
      </c>
      <c r="C15" s="13" t="s">
        <v>26</v>
      </c>
      <c r="D15" s="13" t="s">
        <v>20</v>
      </c>
      <c r="E15" s="14" t="s">
        <v>117</v>
      </c>
      <c r="F15" s="13"/>
      <c r="G15" s="16">
        <f>SUM(G16:G18)</f>
        <v>2335.4959999999996</v>
      </c>
      <c r="H15" s="16">
        <f>SUM(H16:H18)</f>
        <v>2319.8259999999996</v>
      </c>
      <c r="I15" s="6">
        <f t="shared" si="0"/>
        <v>99.329050445815355</v>
      </c>
    </row>
    <row r="16" spans="1:9" ht="68.25" customHeight="1">
      <c r="A16" s="23" t="s">
        <v>76</v>
      </c>
      <c r="B16" s="13" t="s">
        <v>42</v>
      </c>
      <c r="C16" s="13" t="s">
        <v>26</v>
      </c>
      <c r="D16" s="13" t="s">
        <v>20</v>
      </c>
      <c r="E16" s="14" t="s">
        <v>117</v>
      </c>
      <c r="F16" s="13">
        <v>100</v>
      </c>
      <c r="G16" s="16">
        <v>1498.1959999999999</v>
      </c>
      <c r="H16" s="16">
        <v>1494.7919999999999</v>
      </c>
      <c r="I16" s="6">
        <f t="shared" si="0"/>
        <v>99.772793412877888</v>
      </c>
    </row>
    <row r="17" spans="1:9" ht="32.25" customHeight="1">
      <c r="A17" s="23" t="s">
        <v>118</v>
      </c>
      <c r="B17" s="13" t="s">
        <v>42</v>
      </c>
      <c r="C17" s="13" t="s">
        <v>26</v>
      </c>
      <c r="D17" s="13" t="s">
        <v>20</v>
      </c>
      <c r="E17" s="14" t="s">
        <v>117</v>
      </c>
      <c r="F17" s="13">
        <v>200</v>
      </c>
      <c r="G17" s="16">
        <v>821.7</v>
      </c>
      <c r="H17" s="16">
        <v>810.39400000000001</v>
      </c>
      <c r="I17" s="6">
        <f t="shared" si="0"/>
        <v>98.624072045758794</v>
      </c>
    </row>
    <row r="18" spans="1:9" ht="18" customHeight="1">
      <c r="A18" s="51" t="s">
        <v>77</v>
      </c>
      <c r="B18" s="13" t="s">
        <v>42</v>
      </c>
      <c r="C18" s="13" t="s">
        <v>26</v>
      </c>
      <c r="D18" s="13" t="s">
        <v>20</v>
      </c>
      <c r="E18" s="14" t="s">
        <v>117</v>
      </c>
      <c r="F18" s="13">
        <v>850</v>
      </c>
      <c r="G18" s="16">
        <v>15.6</v>
      </c>
      <c r="H18" s="16">
        <v>14.64</v>
      </c>
      <c r="I18" s="6">
        <f t="shared" si="0"/>
        <v>93.846153846153854</v>
      </c>
    </row>
    <row r="19" spans="1:9" ht="57.75" customHeight="1">
      <c r="A19" s="51" t="s">
        <v>176</v>
      </c>
      <c r="B19" s="13" t="s">
        <v>42</v>
      </c>
      <c r="C19" s="13" t="s">
        <v>26</v>
      </c>
      <c r="D19" s="13" t="s">
        <v>20</v>
      </c>
      <c r="E19" s="14" t="s">
        <v>177</v>
      </c>
      <c r="F19" s="13"/>
      <c r="G19" s="16">
        <f>G20</f>
        <v>1287.5999999999999</v>
      </c>
      <c r="H19" s="16">
        <f>H20</f>
        <v>1287.5999999999999</v>
      </c>
      <c r="I19" s="6">
        <f t="shared" si="0"/>
        <v>100</v>
      </c>
    </row>
    <row r="20" spans="1:9" ht="72" customHeight="1">
      <c r="A20" s="23" t="s">
        <v>76</v>
      </c>
      <c r="B20" s="13" t="s">
        <v>42</v>
      </c>
      <c r="C20" s="13" t="s">
        <v>26</v>
      </c>
      <c r="D20" s="13" t="s">
        <v>20</v>
      </c>
      <c r="E20" s="14" t="s">
        <v>177</v>
      </c>
      <c r="F20" s="13">
        <v>100</v>
      </c>
      <c r="G20" s="16">
        <v>1287.5999999999999</v>
      </c>
      <c r="H20" s="16">
        <v>1287.5999999999999</v>
      </c>
      <c r="I20" s="6">
        <f t="shared" si="0"/>
        <v>100</v>
      </c>
    </row>
    <row r="21" spans="1:9" ht="22.5" customHeight="1">
      <c r="A21" s="50" t="s">
        <v>14</v>
      </c>
      <c r="B21" s="13" t="s">
        <v>42</v>
      </c>
      <c r="C21" s="13">
        <v>11</v>
      </c>
      <c r="D21" s="13"/>
      <c r="E21" s="15"/>
      <c r="F21" s="13"/>
      <c r="G21" s="16">
        <f>G26+G22</f>
        <v>3266.2550000000001</v>
      </c>
      <c r="H21" s="16">
        <f>H26+H22</f>
        <v>3251.875</v>
      </c>
      <c r="I21" s="6">
        <f t="shared" si="0"/>
        <v>99.559740436677487</v>
      </c>
    </row>
    <row r="22" spans="1:9" ht="21" customHeight="1">
      <c r="A22" s="52" t="s">
        <v>186</v>
      </c>
      <c r="B22" s="13" t="s">
        <v>42</v>
      </c>
      <c r="C22" s="13">
        <v>11</v>
      </c>
      <c r="D22" s="15" t="s">
        <v>19</v>
      </c>
      <c r="E22" s="15"/>
      <c r="F22" s="13"/>
      <c r="G22" s="16">
        <f t="shared" ref="G22:H24" si="1">G23</f>
        <v>590.6</v>
      </c>
      <c r="H22" s="16">
        <f t="shared" si="1"/>
        <v>590.6</v>
      </c>
      <c r="I22" s="6">
        <f t="shared" si="0"/>
        <v>100</v>
      </c>
    </row>
    <row r="23" spans="1:9" ht="30" customHeight="1">
      <c r="A23" s="50" t="s">
        <v>75</v>
      </c>
      <c r="B23" s="13" t="s">
        <v>42</v>
      </c>
      <c r="C23" s="13">
        <v>11</v>
      </c>
      <c r="D23" s="15" t="s">
        <v>19</v>
      </c>
      <c r="E23" s="14" t="s">
        <v>115</v>
      </c>
      <c r="F23" s="13"/>
      <c r="G23" s="16">
        <f t="shared" si="1"/>
        <v>590.6</v>
      </c>
      <c r="H23" s="16">
        <f t="shared" si="1"/>
        <v>590.6</v>
      </c>
      <c r="I23" s="6">
        <f t="shared" si="0"/>
        <v>100</v>
      </c>
    </row>
    <row r="24" spans="1:9" ht="35.25" customHeight="1">
      <c r="A24" s="50" t="s">
        <v>116</v>
      </c>
      <c r="B24" s="13" t="s">
        <v>42</v>
      </c>
      <c r="C24" s="13">
        <v>11</v>
      </c>
      <c r="D24" s="15" t="s">
        <v>19</v>
      </c>
      <c r="E24" s="14" t="s">
        <v>117</v>
      </c>
      <c r="F24" s="13"/>
      <c r="G24" s="16">
        <f t="shared" si="1"/>
        <v>590.6</v>
      </c>
      <c r="H24" s="16">
        <f t="shared" si="1"/>
        <v>590.6</v>
      </c>
      <c r="I24" s="6">
        <f t="shared" si="0"/>
        <v>100</v>
      </c>
    </row>
    <row r="25" spans="1:9" ht="63.75" customHeight="1">
      <c r="A25" s="23" t="s">
        <v>76</v>
      </c>
      <c r="B25" s="13" t="s">
        <v>42</v>
      </c>
      <c r="C25" s="13">
        <v>11</v>
      </c>
      <c r="D25" s="15" t="s">
        <v>19</v>
      </c>
      <c r="E25" s="14" t="s">
        <v>117</v>
      </c>
      <c r="F25" s="13">
        <v>100</v>
      </c>
      <c r="G25" s="16">
        <v>590.6</v>
      </c>
      <c r="H25" s="16">
        <v>590.6</v>
      </c>
      <c r="I25" s="6">
        <f t="shared" si="0"/>
        <v>100</v>
      </c>
    </row>
    <row r="26" spans="1:9" ht="23.25" customHeight="1">
      <c r="A26" s="23" t="s">
        <v>31</v>
      </c>
      <c r="B26" s="13" t="s">
        <v>42</v>
      </c>
      <c r="C26" s="13">
        <v>11</v>
      </c>
      <c r="D26" s="13" t="s">
        <v>24</v>
      </c>
      <c r="E26" s="14"/>
      <c r="F26" s="13"/>
      <c r="G26" s="16">
        <f>G27+G31+G36</f>
        <v>2675.6550000000002</v>
      </c>
      <c r="H26" s="16">
        <f>H27+H31+H36</f>
        <v>2661.2750000000001</v>
      </c>
      <c r="I26" s="6">
        <f t="shared" si="0"/>
        <v>99.462561503631818</v>
      </c>
    </row>
    <row r="27" spans="1:9" ht="35.25" customHeight="1">
      <c r="A27" s="50" t="s">
        <v>78</v>
      </c>
      <c r="B27" s="13" t="s">
        <v>42</v>
      </c>
      <c r="C27" s="13">
        <v>11</v>
      </c>
      <c r="D27" s="13" t="s">
        <v>24</v>
      </c>
      <c r="E27" s="14" t="s">
        <v>119</v>
      </c>
      <c r="F27" s="11"/>
      <c r="G27" s="16">
        <f>G28</f>
        <v>893.7</v>
      </c>
      <c r="H27" s="16">
        <f>H28</f>
        <v>890.72199999999998</v>
      </c>
      <c r="I27" s="6">
        <f t="shared" si="0"/>
        <v>99.66677856103837</v>
      </c>
    </row>
    <row r="28" spans="1:9" ht="26.25" customHeight="1">
      <c r="A28" s="50" t="s">
        <v>79</v>
      </c>
      <c r="B28" s="13" t="s">
        <v>42</v>
      </c>
      <c r="C28" s="13">
        <v>11</v>
      </c>
      <c r="D28" s="13" t="s">
        <v>24</v>
      </c>
      <c r="E28" s="14" t="s">
        <v>120</v>
      </c>
      <c r="F28" s="13"/>
      <c r="G28" s="16">
        <f>G29+G30</f>
        <v>893.7</v>
      </c>
      <c r="H28" s="16">
        <f>H29+H30</f>
        <v>890.72199999999998</v>
      </c>
      <c r="I28" s="6">
        <f t="shared" si="0"/>
        <v>99.66677856103837</v>
      </c>
    </row>
    <row r="29" spans="1:9" ht="63.75" customHeight="1">
      <c r="A29" s="23" t="s">
        <v>76</v>
      </c>
      <c r="B29" s="13" t="s">
        <v>42</v>
      </c>
      <c r="C29" s="13">
        <v>11</v>
      </c>
      <c r="D29" s="13" t="s">
        <v>24</v>
      </c>
      <c r="E29" s="14" t="s">
        <v>120</v>
      </c>
      <c r="F29" s="13">
        <v>100</v>
      </c>
      <c r="G29" s="16">
        <v>893.7</v>
      </c>
      <c r="H29" s="16">
        <v>890.72199999999998</v>
      </c>
      <c r="I29" s="6">
        <f t="shared" si="0"/>
        <v>99.66677856103837</v>
      </c>
    </row>
    <row r="30" spans="1:9" ht="33.75" customHeight="1">
      <c r="A30" s="23" t="s">
        <v>118</v>
      </c>
      <c r="B30" s="13" t="s">
        <v>42</v>
      </c>
      <c r="C30" s="13">
        <v>11</v>
      </c>
      <c r="D30" s="13" t="s">
        <v>24</v>
      </c>
      <c r="E30" s="14" t="s">
        <v>120</v>
      </c>
      <c r="F30" s="13">
        <v>200</v>
      </c>
      <c r="G30" s="16">
        <v>0</v>
      </c>
      <c r="H30" s="16">
        <v>0</v>
      </c>
      <c r="I30" s="6">
        <v>0</v>
      </c>
    </row>
    <row r="31" spans="1:9" ht="20.25" customHeight="1">
      <c r="A31" s="23" t="s">
        <v>142</v>
      </c>
      <c r="B31" s="13" t="s">
        <v>42</v>
      </c>
      <c r="C31" s="13">
        <v>11</v>
      </c>
      <c r="D31" s="13" t="s">
        <v>24</v>
      </c>
      <c r="E31" s="14" t="s">
        <v>143</v>
      </c>
      <c r="F31" s="13"/>
      <c r="G31" s="16">
        <f>G32+G33+G35+G34</f>
        <v>1727.855</v>
      </c>
      <c r="H31" s="16">
        <f>H32+H33+H35+H34</f>
        <v>1716.453</v>
      </c>
      <c r="I31" s="6">
        <f t="shared" si="0"/>
        <v>99.340106664042978</v>
      </c>
    </row>
    <row r="32" spans="1:9" ht="73.5" customHeight="1">
      <c r="A32" s="23" t="s">
        <v>76</v>
      </c>
      <c r="B32" s="13" t="s">
        <v>42</v>
      </c>
      <c r="C32" s="13">
        <v>11</v>
      </c>
      <c r="D32" s="13" t="s">
        <v>24</v>
      </c>
      <c r="E32" s="14" t="s">
        <v>143</v>
      </c>
      <c r="F32" s="13">
        <v>100</v>
      </c>
      <c r="G32" s="16">
        <v>933.5</v>
      </c>
      <c r="H32" s="16">
        <v>928.06399999999996</v>
      </c>
      <c r="I32" s="6">
        <f t="shared" si="0"/>
        <v>99.417675415104441</v>
      </c>
    </row>
    <row r="33" spans="1:9" ht="33" customHeight="1">
      <c r="A33" s="23" t="s">
        <v>118</v>
      </c>
      <c r="B33" s="13" t="s">
        <v>42</v>
      </c>
      <c r="C33" s="13">
        <v>11</v>
      </c>
      <c r="D33" s="13" t="s">
        <v>24</v>
      </c>
      <c r="E33" s="14" t="s">
        <v>143</v>
      </c>
      <c r="F33" s="13">
        <v>200</v>
      </c>
      <c r="G33" s="16">
        <v>773.97199999999998</v>
      </c>
      <c r="H33" s="16">
        <v>768.84900000000005</v>
      </c>
      <c r="I33" s="6">
        <f t="shared" si="0"/>
        <v>99.338089750016806</v>
      </c>
    </row>
    <row r="34" spans="1:9" ht="21.75" customHeight="1">
      <c r="A34" s="23" t="s">
        <v>68</v>
      </c>
      <c r="B34" s="13" t="s">
        <v>42</v>
      </c>
      <c r="C34" s="13">
        <v>11</v>
      </c>
      <c r="D34" s="13" t="s">
        <v>24</v>
      </c>
      <c r="E34" s="14" t="s">
        <v>143</v>
      </c>
      <c r="F34" s="13">
        <v>300</v>
      </c>
      <c r="G34" s="16">
        <v>2</v>
      </c>
      <c r="H34" s="16">
        <v>2</v>
      </c>
      <c r="I34" s="6">
        <f t="shared" si="0"/>
        <v>100</v>
      </c>
    </row>
    <row r="35" spans="1:9" ht="20.25" customHeight="1">
      <c r="A35" s="51" t="s">
        <v>77</v>
      </c>
      <c r="B35" s="13" t="s">
        <v>42</v>
      </c>
      <c r="C35" s="13">
        <v>11</v>
      </c>
      <c r="D35" s="13" t="s">
        <v>24</v>
      </c>
      <c r="E35" s="14" t="s">
        <v>143</v>
      </c>
      <c r="F35" s="13">
        <v>850</v>
      </c>
      <c r="G35" s="16">
        <v>18.382999999999999</v>
      </c>
      <c r="H35" s="16">
        <v>17.54</v>
      </c>
      <c r="I35" s="6">
        <f t="shared" si="0"/>
        <v>95.414241418702062</v>
      </c>
    </row>
    <row r="36" spans="1:9" ht="21.75" customHeight="1">
      <c r="A36" s="51" t="s">
        <v>174</v>
      </c>
      <c r="B36" s="13" t="s">
        <v>42</v>
      </c>
      <c r="C36" s="13">
        <v>11</v>
      </c>
      <c r="D36" s="13" t="s">
        <v>24</v>
      </c>
      <c r="E36" s="14" t="s">
        <v>227</v>
      </c>
      <c r="F36" s="13"/>
      <c r="G36" s="16">
        <f>G37</f>
        <v>54.1</v>
      </c>
      <c r="H36" s="16">
        <f>H37</f>
        <v>54.1</v>
      </c>
      <c r="I36" s="6">
        <f t="shared" si="0"/>
        <v>100</v>
      </c>
    </row>
    <row r="37" spans="1:9" ht="24" customHeight="1">
      <c r="A37" s="24" t="s">
        <v>48</v>
      </c>
      <c r="B37" s="13" t="s">
        <v>42</v>
      </c>
      <c r="C37" s="13">
        <v>11</v>
      </c>
      <c r="D37" s="13" t="s">
        <v>24</v>
      </c>
      <c r="E37" s="19" t="s">
        <v>134</v>
      </c>
      <c r="F37" s="33"/>
      <c r="G37" s="16">
        <f>G38</f>
        <v>54.1</v>
      </c>
      <c r="H37" s="16">
        <f>H38</f>
        <v>54.1</v>
      </c>
      <c r="I37" s="6">
        <f t="shared" si="0"/>
        <v>100</v>
      </c>
    </row>
    <row r="38" spans="1:9" ht="33" customHeight="1">
      <c r="A38" s="23" t="s">
        <v>118</v>
      </c>
      <c r="B38" s="13" t="s">
        <v>42</v>
      </c>
      <c r="C38" s="13">
        <v>11</v>
      </c>
      <c r="D38" s="13" t="s">
        <v>24</v>
      </c>
      <c r="E38" s="19" t="s">
        <v>134</v>
      </c>
      <c r="F38" s="33">
        <v>200</v>
      </c>
      <c r="G38" s="16">
        <v>54.1</v>
      </c>
      <c r="H38" s="16">
        <v>54.1</v>
      </c>
      <c r="I38" s="6">
        <f t="shared" si="0"/>
        <v>100</v>
      </c>
    </row>
    <row r="39" spans="1:9" ht="35.25" customHeight="1">
      <c r="A39" s="50" t="s">
        <v>46</v>
      </c>
      <c r="B39" s="13" t="s">
        <v>33</v>
      </c>
      <c r="C39" s="13"/>
      <c r="D39" s="13"/>
      <c r="E39" s="15"/>
      <c r="F39" s="13"/>
      <c r="G39" s="16">
        <f>G40+G51</f>
        <v>46209.990000000005</v>
      </c>
      <c r="H39" s="16">
        <f>H40+H51</f>
        <v>39919.567999999999</v>
      </c>
      <c r="I39" s="6">
        <f t="shared" si="0"/>
        <v>86.387311488273411</v>
      </c>
    </row>
    <row r="40" spans="1:9" ht="20.25" customHeight="1">
      <c r="A40" s="50" t="s">
        <v>39</v>
      </c>
      <c r="B40" s="13" t="s">
        <v>33</v>
      </c>
      <c r="C40" s="13" t="s">
        <v>26</v>
      </c>
      <c r="D40" s="13"/>
      <c r="E40" s="15"/>
      <c r="F40" s="13"/>
      <c r="G40" s="16">
        <f>G41</f>
        <v>20115.400000000001</v>
      </c>
      <c r="H40" s="16">
        <f>H41</f>
        <v>14056.398000000001</v>
      </c>
      <c r="I40" s="6">
        <f t="shared" si="0"/>
        <v>69.878789385247117</v>
      </c>
    </row>
    <row r="41" spans="1:9" ht="20.25" customHeight="1">
      <c r="A41" s="50" t="str">
        <f>[1]Лист1!A35</f>
        <v>Дополнительное образование детей</v>
      </c>
      <c r="B41" s="13" t="s">
        <v>33</v>
      </c>
      <c r="C41" s="13" t="s">
        <v>26</v>
      </c>
      <c r="D41" s="13" t="s">
        <v>20</v>
      </c>
      <c r="E41" s="15"/>
      <c r="F41" s="13"/>
      <c r="G41" s="16">
        <f>G42+G49</f>
        <v>20115.400000000001</v>
      </c>
      <c r="H41" s="16">
        <f>H42+H49</f>
        <v>14056.398000000001</v>
      </c>
      <c r="I41" s="6">
        <f t="shared" si="0"/>
        <v>69.878789385247117</v>
      </c>
    </row>
    <row r="42" spans="1:9" ht="37.5" customHeight="1">
      <c r="A42" s="50" t="s">
        <v>75</v>
      </c>
      <c r="B42" s="13" t="s">
        <v>33</v>
      </c>
      <c r="C42" s="13" t="s">
        <v>26</v>
      </c>
      <c r="D42" s="13" t="s">
        <v>20</v>
      </c>
      <c r="E42" s="14" t="s">
        <v>115</v>
      </c>
      <c r="F42" s="13"/>
      <c r="G42" s="16">
        <f>G43+G47</f>
        <v>15287.2</v>
      </c>
      <c r="H42" s="16">
        <f>H43+H47</f>
        <v>9228.1980000000003</v>
      </c>
      <c r="I42" s="6">
        <f t="shared" si="0"/>
        <v>60.365521482024178</v>
      </c>
    </row>
    <row r="43" spans="1:9" ht="39" customHeight="1">
      <c r="A43" s="50" t="s">
        <v>116</v>
      </c>
      <c r="B43" s="13" t="s">
        <v>33</v>
      </c>
      <c r="C43" s="13" t="s">
        <v>26</v>
      </c>
      <c r="D43" s="13" t="s">
        <v>20</v>
      </c>
      <c r="E43" s="14" t="s">
        <v>117</v>
      </c>
      <c r="F43" s="13"/>
      <c r="G43" s="16">
        <f>G44+G45+G46</f>
        <v>11387.2</v>
      </c>
      <c r="H43" s="16">
        <f>H44+H45+H46</f>
        <v>5328.1980000000003</v>
      </c>
      <c r="I43" s="6">
        <f t="shared" si="0"/>
        <v>46.791116341154982</v>
      </c>
    </row>
    <row r="44" spans="1:9" ht="60" customHeight="1">
      <c r="A44" s="23" t="s">
        <v>76</v>
      </c>
      <c r="B44" s="13" t="s">
        <v>33</v>
      </c>
      <c r="C44" s="13" t="s">
        <v>26</v>
      </c>
      <c r="D44" s="13" t="s">
        <v>20</v>
      </c>
      <c r="E44" s="14" t="s">
        <v>117</v>
      </c>
      <c r="F44" s="13">
        <v>100</v>
      </c>
      <c r="G44" s="16">
        <v>4425.3999999999996</v>
      </c>
      <c r="H44" s="16">
        <v>4329.7809999999999</v>
      </c>
      <c r="I44" s="6">
        <f t="shared" si="0"/>
        <v>97.83931396031997</v>
      </c>
    </row>
    <row r="45" spans="1:9" ht="37.5" customHeight="1">
      <c r="A45" s="23" t="s">
        <v>118</v>
      </c>
      <c r="B45" s="13" t="s">
        <v>33</v>
      </c>
      <c r="C45" s="13" t="s">
        <v>26</v>
      </c>
      <c r="D45" s="13" t="s">
        <v>20</v>
      </c>
      <c r="E45" s="14" t="s">
        <v>117</v>
      </c>
      <c r="F45" s="13">
        <v>200</v>
      </c>
      <c r="G45" s="16">
        <v>6911.8</v>
      </c>
      <c r="H45" s="16">
        <v>974.33500000000004</v>
      </c>
      <c r="I45" s="6">
        <f t="shared" si="0"/>
        <v>14.096689719031222</v>
      </c>
    </row>
    <row r="46" spans="1:9" ht="21" customHeight="1">
      <c r="A46" s="51" t="s">
        <v>77</v>
      </c>
      <c r="B46" s="13" t="s">
        <v>33</v>
      </c>
      <c r="C46" s="13" t="s">
        <v>26</v>
      </c>
      <c r="D46" s="13" t="s">
        <v>20</v>
      </c>
      <c r="E46" s="14" t="s">
        <v>117</v>
      </c>
      <c r="F46" s="13">
        <v>850</v>
      </c>
      <c r="G46" s="16">
        <v>50</v>
      </c>
      <c r="H46" s="16">
        <v>24.082000000000001</v>
      </c>
      <c r="I46" s="6">
        <f t="shared" si="0"/>
        <v>48.164000000000001</v>
      </c>
    </row>
    <row r="47" spans="1:9" ht="51.75" customHeight="1">
      <c r="A47" s="51" t="s">
        <v>176</v>
      </c>
      <c r="B47" s="13" t="s">
        <v>33</v>
      </c>
      <c r="C47" s="13" t="s">
        <v>26</v>
      </c>
      <c r="D47" s="13" t="s">
        <v>20</v>
      </c>
      <c r="E47" s="14" t="s">
        <v>177</v>
      </c>
      <c r="F47" s="13"/>
      <c r="G47" s="16">
        <f>G48</f>
        <v>3900</v>
      </c>
      <c r="H47" s="16">
        <f>H48</f>
        <v>3900</v>
      </c>
      <c r="I47" s="6">
        <f t="shared" si="0"/>
        <v>100</v>
      </c>
    </row>
    <row r="48" spans="1:9" ht="62.25" customHeight="1">
      <c r="A48" s="23" t="s">
        <v>76</v>
      </c>
      <c r="B48" s="13" t="s">
        <v>33</v>
      </c>
      <c r="C48" s="13" t="s">
        <v>26</v>
      </c>
      <c r="D48" s="13" t="s">
        <v>20</v>
      </c>
      <c r="E48" s="14" t="s">
        <v>177</v>
      </c>
      <c r="F48" s="13">
        <v>100</v>
      </c>
      <c r="G48" s="16">
        <v>3900</v>
      </c>
      <c r="H48" s="16">
        <v>3900</v>
      </c>
      <c r="I48" s="6">
        <f t="shared" si="0"/>
        <v>100</v>
      </c>
    </row>
    <row r="49" spans="1:9" ht="88.5" customHeight="1">
      <c r="A49" s="23" t="s">
        <v>228</v>
      </c>
      <c r="B49" s="13" t="s">
        <v>33</v>
      </c>
      <c r="C49" s="13" t="s">
        <v>26</v>
      </c>
      <c r="D49" s="13" t="s">
        <v>20</v>
      </c>
      <c r="E49" s="14" t="s">
        <v>229</v>
      </c>
      <c r="F49" s="13"/>
      <c r="G49" s="16">
        <f>G50</f>
        <v>4828.2</v>
      </c>
      <c r="H49" s="16">
        <f>H50</f>
        <v>4828.2</v>
      </c>
      <c r="I49" s="6">
        <f t="shared" si="0"/>
        <v>100</v>
      </c>
    </row>
    <row r="50" spans="1:9" ht="31.5" customHeight="1">
      <c r="A50" s="23" t="s">
        <v>118</v>
      </c>
      <c r="B50" s="13" t="s">
        <v>33</v>
      </c>
      <c r="C50" s="13" t="s">
        <v>26</v>
      </c>
      <c r="D50" s="13" t="s">
        <v>20</v>
      </c>
      <c r="E50" s="14" t="s">
        <v>229</v>
      </c>
      <c r="F50" s="13">
        <v>200</v>
      </c>
      <c r="G50" s="16">
        <v>4828.2</v>
      </c>
      <c r="H50" s="16">
        <v>4828.2</v>
      </c>
      <c r="I50" s="6">
        <f t="shared" si="0"/>
        <v>100</v>
      </c>
    </row>
    <row r="51" spans="1:9" ht="23.25" customHeight="1">
      <c r="A51" s="50" t="s">
        <v>80</v>
      </c>
      <c r="B51" s="13" t="s">
        <v>33</v>
      </c>
      <c r="C51" s="13" t="s">
        <v>25</v>
      </c>
      <c r="D51" s="13"/>
      <c r="E51" s="15"/>
      <c r="F51" s="13"/>
      <c r="G51" s="16">
        <f>G52+G65</f>
        <v>26094.59</v>
      </c>
      <c r="H51" s="16">
        <f>H52+H65</f>
        <v>25863.17</v>
      </c>
      <c r="I51" s="6">
        <f t="shared" si="0"/>
        <v>99.113149507235022</v>
      </c>
    </row>
    <row r="52" spans="1:9" ht="19.5" customHeight="1">
      <c r="A52" s="50" t="s">
        <v>52</v>
      </c>
      <c r="B52" s="13" t="s">
        <v>33</v>
      </c>
      <c r="C52" s="13" t="s">
        <v>25</v>
      </c>
      <c r="D52" s="13" t="s">
        <v>18</v>
      </c>
      <c r="E52" s="15"/>
      <c r="F52" s="13"/>
      <c r="G52" s="16">
        <f>G53+G62</f>
        <v>18312.925999999999</v>
      </c>
      <c r="H52" s="16">
        <f>H53+H62</f>
        <v>18227.302</v>
      </c>
      <c r="I52" s="6">
        <f t="shared" si="0"/>
        <v>99.53243954570668</v>
      </c>
    </row>
    <row r="53" spans="1:9" ht="32.25" customHeight="1">
      <c r="A53" s="50" t="s">
        <v>81</v>
      </c>
      <c r="B53" s="13" t="s">
        <v>33</v>
      </c>
      <c r="C53" s="13" t="s">
        <v>25</v>
      </c>
      <c r="D53" s="13" t="s">
        <v>18</v>
      </c>
      <c r="E53" s="14" t="s">
        <v>121</v>
      </c>
      <c r="F53" s="11"/>
      <c r="G53" s="16">
        <f>G54+G58+G60</f>
        <v>18162.925999999999</v>
      </c>
      <c r="H53" s="16">
        <f>H54+H58+H60</f>
        <v>18084.695</v>
      </c>
      <c r="I53" s="6">
        <f t="shared" si="0"/>
        <v>99.569281953799731</v>
      </c>
    </row>
    <row r="54" spans="1:9" ht="21" customHeight="1">
      <c r="A54" s="50" t="s">
        <v>82</v>
      </c>
      <c r="B54" s="13" t="s">
        <v>33</v>
      </c>
      <c r="C54" s="13" t="s">
        <v>25</v>
      </c>
      <c r="D54" s="13" t="s">
        <v>18</v>
      </c>
      <c r="E54" s="14" t="s">
        <v>122</v>
      </c>
      <c r="F54" s="11"/>
      <c r="G54" s="16">
        <f>G55+G56+G57</f>
        <v>10972.026</v>
      </c>
      <c r="H54" s="16">
        <f>H55+H56+H57</f>
        <v>10893.795</v>
      </c>
      <c r="I54" s="6">
        <f t="shared" si="0"/>
        <v>99.286995856553744</v>
      </c>
    </row>
    <row r="55" spans="1:9" ht="62.25" customHeight="1">
      <c r="A55" s="23" t="s">
        <v>76</v>
      </c>
      <c r="B55" s="13" t="s">
        <v>33</v>
      </c>
      <c r="C55" s="13" t="s">
        <v>25</v>
      </c>
      <c r="D55" s="13" t="s">
        <v>18</v>
      </c>
      <c r="E55" s="14" t="s">
        <v>122</v>
      </c>
      <c r="F55" s="11">
        <v>100</v>
      </c>
      <c r="G55" s="32">
        <v>8275.9179999999997</v>
      </c>
      <c r="H55" s="32">
        <v>8227.6929999999993</v>
      </c>
      <c r="I55" s="6">
        <f t="shared" si="0"/>
        <v>99.417285188180941</v>
      </c>
    </row>
    <row r="56" spans="1:9" ht="30.75" customHeight="1">
      <c r="A56" s="23" t="s">
        <v>118</v>
      </c>
      <c r="B56" s="13" t="s">
        <v>33</v>
      </c>
      <c r="C56" s="13" t="s">
        <v>25</v>
      </c>
      <c r="D56" s="13" t="s">
        <v>18</v>
      </c>
      <c r="E56" s="14" t="s">
        <v>122</v>
      </c>
      <c r="F56" s="11">
        <v>200</v>
      </c>
      <c r="G56" s="32">
        <v>2661.6590000000001</v>
      </c>
      <c r="H56" s="32">
        <v>2634.5569999999998</v>
      </c>
      <c r="I56" s="6">
        <f t="shared" si="0"/>
        <v>98.981762877964442</v>
      </c>
    </row>
    <row r="57" spans="1:9" ht="21" customHeight="1">
      <c r="A57" s="51" t="s">
        <v>77</v>
      </c>
      <c r="B57" s="13" t="s">
        <v>33</v>
      </c>
      <c r="C57" s="13" t="s">
        <v>25</v>
      </c>
      <c r="D57" s="13" t="s">
        <v>18</v>
      </c>
      <c r="E57" s="14" t="s">
        <v>122</v>
      </c>
      <c r="F57" s="11">
        <v>850</v>
      </c>
      <c r="G57" s="32">
        <v>34.448999999999998</v>
      </c>
      <c r="H57" s="32">
        <v>31.545000000000002</v>
      </c>
      <c r="I57" s="6">
        <f t="shared" si="0"/>
        <v>91.570147174083445</v>
      </c>
    </row>
    <row r="58" spans="1:9" ht="45" customHeight="1">
      <c r="A58" s="51" t="s">
        <v>176</v>
      </c>
      <c r="B58" s="13" t="s">
        <v>33</v>
      </c>
      <c r="C58" s="13" t="s">
        <v>25</v>
      </c>
      <c r="D58" s="13" t="s">
        <v>18</v>
      </c>
      <c r="E58" s="14" t="s">
        <v>178</v>
      </c>
      <c r="F58" s="13"/>
      <c r="G58" s="16">
        <f>G59</f>
        <v>6966</v>
      </c>
      <c r="H58" s="16">
        <f>H59</f>
        <v>6966</v>
      </c>
      <c r="I58" s="6">
        <f t="shared" si="0"/>
        <v>100</v>
      </c>
    </row>
    <row r="59" spans="1:9" ht="70.5" customHeight="1">
      <c r="A59" s="23" t="s">
        <v>76</v>
      </c>
      <c r="B59" s="13" t="s">
        <v>33</v>
      </c>
      <c r="C59" s="13" t="s">
        <v>25</v>
      </c>
      <c r="D59" s="13" t="s">
        <v>18</v>
      </c>
      <c r="E59" s="14" t="s">
        <v>178</v>
      </c>
      <c r="F59" s="13">
        <v>100</v>
      </c>
      <c r="G59" s="16">
        <v>6966</v>
      </c>
      <c r="H59" s="16">
        <v>6966</v>
      </c>
      <c r="I59" s="6">
        <f t="shared" si="0"/>
        <v>100</v>
      </c>
    </row>
    <row r="60" spans="1:9" ht="60.75" customHeight="1">
      <c r="A60" s="51" t="s">
        <v>179</v>
      </c>
      <c r="B60" s="13" t="s">
        <v>33</v>
      </c>
      <c r="C60" s="13" t="s">
        <v>25</v>
      </c>
      <c r="D60" s="13" t="s">
        <v>18</v>
      </c>
      <c r="E60" s="14" t="s">
        <v>178</v>
      </c>
      <c r="F60" s="13"/>
      <c r="G60" s="16">
        <f>G61</f>
        <v>224.9</v>
      </c>
      <c r="H60" s="16">
        <f>H61</f>
        <v>224.9</v>
      </c>
      <c r="I60" s="6">
        <f t="shared" si="0"/>
        <v>100</v>
      </c>
    </row>
    <row r="61" spans="1:9" ht="65.25" customHeight="1">
      <c r="A61" s="23" t="s">
        <v>76</v>
      </c>
      <c r="B61" s="13" t="s">
        <v>33</v>
      </c>
      <c r="C61" s="13" t="s">
        <v>25</v>
      </c>
      <c r="D61" s="13" t="s">
        <v>18</v>
      </c>
      <c r="E61" s="14" t="s">
        <v>178</v>
      </c>
      <c r="F61" s="13">
        <v>100</v>
      </c>
      <c r="G61" s="16">
        <v>224.9</v>
      </c>
      <c r="H61" s="16">
        <v>224.9</v>
      </c>
      <c r="I61" s="6">
        <f t="shared" si="0"/>
        <v>100</v>
      </c>
    </row>
    <row r="62" spans="1:9" ht="35.25" customHeight="1">
      <c r="A62" s="51" t="s">
        <v>230</v>
      </c>
      <c r="B62" s="13" t="s">
        <v>33</v>
      </c>
      <c r="C62" s="13" t="s">
        <v>25</v>
      </c>
      <c r="D62" s="13" t="s">
        <v>18</v>
      </c>
      <c r="E62" s="14" t="s">
        <v>203</v>
      </c>
      <c r="F62" s="13"/>
      <c r="G62" s="16">
        <f>G64+G63</f>
        <v>150</v>
      </c>
      <c r="H62" s="16">
        <f>H64+H63</f>
        <v>142.607</v>
      </c>
      <c r="I62" s="6">
        <f t="shared" si="0"/>
        <v>95.071333333333328</v>
      </c>
    </row>
    <row r="63" spans="1:9" ht="71.25" customHeight="1">
      <c r="A63" s="51" t="s">
        <v>97</v>
      </c>
      <c r="B63" s="13" t="s">
        <v>33</v>
      </c>
      <c r="C63" s="13" t="s">
        <v>25</v>
      </c>
      <c r="D63" s="13" t="s">
        <v>18</v>
      </c>
      <c r="E63" s="14" t="s">
        <v>203</v>
      </c>
      <c r="F63" s="13">
        <v>100</v>
      </c>
      <c r="G63" s="16">
        <v>19.8</v>
      </c>
      <c r="H63" s="16">
        <v>19.510000000000002</v>
      </c>
      <c r="I63" s="6">
        <f t="shared" si="0"/>
        <v>98.535353535353536</v>
      </c>
    </row>
    <row r="64" spans="1:9" ht="34.5" customHeight="1">
      <c r="A64" s="23" t="s">
        <v>118</v>
      </c>
      <c r="B64" s="13" t="s">
        <v>33</v>
      </c>
      <c r="C64" s="13" t="s">
        <v>25</v>
      </c>
      <c r="D64" s="13" t="s">
        <v>18</v>
      </c>
      <c r="E64" s="14" t="s">
        <v>203</v>
      </c>
      <c r="F64" s="13">
        <v>200</v>
      </c>
      <c r="G64" s="16">
        <v>130.19999999999999</v>
      </c>
      <c r="H64" s="16">
        <v>123.09699999999999</v>
      </c>
      <c r="I64" s="6">
        <f t="shared" si="0"/>
        <v>94.544546850998472</v>
      </c>
    </row>
    <row r="65" spans="1:9" ht="21.75" customHeight="1">
      <c r="A65" s="50" t="s">
        <v>83</v>
      </c>
      <c r="B65" s="13" t="s">
        <v>33</v>
      </c>
      <c r="C65" s="13" t="s">
        <v>25</v>
      </c>
      <c r="D65" s="13" t="s">
        <v>21</v>
      </c>
      <c r="E65" s="14"/>
      <c r="F65" s="13"/>
      <c r="G65" s="16">
        <f>G66+G70</f>
        <v>7781.6640000000007</v>
      </c>
      <c r="H65" s="16">
        <f>H66+H70</f>
        <v>7635.8680000000004</v>
      </c>
      <c r="I65" s="6">
        <f t="shared" si="0"/>
        <v>98.12641614955362</v>
      </c>
    </row>
    <row r="66" spans="1:9" ht="33.75" customHeight="1">
      <c r="A66" s="50" t="s">
        <v>78</v>
      </c>
      <c r="B66" s="13" t="s">
        <v>33</v>
      </c>
      <c r="C66" s="13" t="s">
        <v>25</v>
      </c>
      <c r="D66" s="13" t="s">
        <v>21</v>
      </c>
      <c r="E66" s="14" t="s">
        <v>119</v>
      </c>
      <c r="F66" s="11"/>
      <c r="G66" s="16">
        <f>G67</f>
        <v>776.1</v>
      </c>
      <c r="H66" s="16">
        <f>H67</f>
        <v>768.48900000000003</v>
      </c>
      <c r="I66" s="6">
        <f t="shared" si="0"/>
        <v>99.019327406262079</v>
      </c>
    </row>
    <row r="67" spans="1:9" ht="25.5" customHeight="1">
      <c r="A67" s="50" t="s">
        <v>79</v>
      </c>
      <c r="B67" s="13" t="s">
        <v>33</v>
      </c>
      <c r="C67" s="13" t="s">
        <v>25</v>
      </c>
      <c r="D67" s="13" t="s">
        <v>21</v>
      </c>
      <c r="E67" s="14" t="s">
        <v>120</v>
      </c>
      <c r="F67" s="11"/>
      <c r="G67" s="16">
        <f>G68+G69</f>
        <v>776.1</v>
      </c>
      <c r="H67" s="16">
        <f>H68+H69</f>
        <v>768.48900000000003</v>
      </c>
      <c r="I67" s="6">
        <f t="shared" si="0"/>
        <v>99.019327406262079</v>
      </c>
    </row>
    <row r="68" spans="1:9" ht="71.25" customHeight="1">
      <c r="A68" s="23" t="s">
        <v>76</v>
      </c>
      <c r="B68" s="13" t="s">
        <v>33</v>
      </c>
      <c r="C68" s="13" t="s">
        <v>25</v>
      </c>
      <c r="D68" s="13" t="s">
        <v>21</v>
      </c>
      <c r="E68" s="14" t="s">
        <v>120</v>
      </c>
      <c r="F68" s="11">
        <v>100</v>
      </c>
      <c r="G68" s="16">
        <v>776.1</v>
      </c>
      <c r="H68" s="16">
        <v>768.48900000000003</v>
      </c>
      <c r="I68" s="6">
        <f t="shared" si="0"/>
        <v>99.019327406262079</v>
      </c>
    </row>
    <row r="69" spans="1:9" ht="34.5" customHeight="1">
      <c r="A69" s="23" t="s">
        <v>118</v>
      </c>
      <c r="B69" s="13" t="s">
        <v>33</v>
      </c>
      <c r="C69" s="13" t="s">
        <v>25</v>
      </c>
      <c r="D69" s="13" t="s">
        <v>21</v>
      </c>
      <c r="E69" s="14" t="s">
        <v>120</v>
      </c>
      <c r="F69" s="13">
        <v>200</v>
      </c>
      <c r="G69" s="16">
        <v>0</v>
      </c>
      <c r="H69" s="16">
        <v>0</v>
      </c>
      <c r="I69" s="6">
        <v>0</v>
      </c>
    </row>
    <row r="70" spans="1:9" ht="38.25" customHeight="1">
      <c r="A70" s="51" t="s">
        <v>84</v>
      </c>
      <c r="B70" s="13" t="s">
        <v>33</v>
      </c>
      <c r="C70" s="13" t="s">
        <v>25</v>
      </c>
      <c r="D70" s="13" t="s">
        <v>21</v>
      </c>
      <c r="E70" s="14" t="s">
        <v>123</v>
      </c>
      <c r="F70" s="13"/>
      <c r="G70" s="16">
        <f>G75+G71+G79</f>
        <v>7005.5640000000003</v>
      </c>
      <c r="H70" s="16">
        <f>H75+H71+H79</f>
        <v>6867.3789999999999</v>
      </c>
      <c r="I70" s="6">
        <f t="shared" si="0"/>
        <v>98.027496429980516</v>
      </c>
    </row>
    <row r="71" spans="1:9" ht="21" customHeight="1">
      <c r="A71" s="53" t="s">
        <v>142</v>
      </c>
      <c r="B71" s="13" t="s">
        <v>33</v>
      </c>
      <c r="C71" s="13" t="s">
        <v>25</v>
      </c>
      <c r="D71" s="13" t="s">
        <v>21</v>
      </c>
      <c r="E71" s="14" t="s">
        <v>143</v>
      </c>
      <c r="F71" s="13"/>
      <c r="G71" s="16">
        <f>G72+G73+G74</f>
        <v>3025.14</v>
      </c>
      <c r="H71" s="16">
        <f>H72+H73+H74</f>
        <v>2914.114</v>
      </c>
      <c r="I71" s="6">
        <f t="shared" si="0"/>
        <v>96.3298888646476</v>
      </c>
    </row>
    <row r="72" spans="1:9" ht="71.25" customHeight="1">
      <c r="A72" s="23" t="s">
        <v>76</v>
      </c>
      <c r="B72" s="13" t="s">
        <v>33</v>
      </c>
      <c r="C72" s="13" t="s">
        <v>25</v>
      </c>
      <c r="D72" s="13" t="s">
        <v>21</v>
      </c>
      <c r="E72" s="14" t="s">
        <v>143</v>
      </c>
      <c r="F72" s="13">
        <v>100</v>
      </c>
      <c r="G72" s="16">
        <v>2917.54</v>
      </c>
      <c r="H72" s="16">
        <v>2856.7139999999999</v>
      </c>
      <c r="I72" s="6">
        <f t="shared" si="0"/>
        <v>97.915161403099873</v>
      </c>
    </row>
    <row r="73" spans="1:9" ht="35.25" customHeight="1">
      <c r="A73" s="23" t="s">
        <v>118</v>
      </c>
      <c r="B73" s="13" t="s">
        <v>33</v>
      </c>
      <c r="C73" s="13" t="s">
        <v>25</v>
      </c>
      <c r="D73" s="13" t="s">
        <v>21</v>
      </c>
      <c r="E73" s="14" t="s">
        <v>143</v>
      </c>
      <c r="F73" s="13">
        <v>200</v>
      </c>
      <c r="G73" s="16">
        <v>103</v>
      </c>
      <c r="H73" s="16">
        <v>53.9</v>
      </c>
      <c r="I73" s="6">
        <f t="shared" si="0"/>
        <v>52.330097087378633</v>
      </c>
    </row>
    <row r="74" spans="1:9" ht="23.25" customHeight="1">
      <c r="A74" s="23" t="s">
        <v>77</v>
      </c>
      <c r="B74" s="13" t="s">
        <v>33</v>
      </c>
      <c r="C74" s="13" t="s">
        <v>25</v>
      </c>
      <c r="D74" s="13" t="s">
        <v>21</v>
      </c>
      <c r="E74" s="14" t="s">
        <v>143</v>
      </c>
      <c r="F74" s="13">
        <v>850</v>
      </c>
      <c r="G74" s="16">
        <v>4.5999999999999996</v>
      </c>
      <c r="H74" s="16">
        <v>3.5</v>
      </c>
      <c r="I74" s="6">
        <f t="shared" si="0"/>
        <v>76.08695652173914</v>
      </c>
    </row>
    <row r="75" spans="1:9" ht="69.75" customHeight="1">
      <c r="A75" s="52" t="s">
        <v>85</v>
      </c>
      <c r="B75" s="13" t="s">
        <v>33</v>
      </c>
      <c r="C75" s="13" t="s">
        <v>25</v>
      </c>
      <c r="D75" s="13" t="s">
        <v>21</v>
      </c>
      <c r="E75" s="14" t="s">
        <v>124</v>
      </c>
      <c r="F75" s="13"/>
      <c r="G75" s="16">
        <f>G76+G77+G78</f>
        <v>1960.424</v>
      </c>
      <c r="H75" s="16">
        <f>H76+H77+H78</f>
        <v>1933.2649999999999</v>
      </c>
      <c r="I75" s="6">
        <f t="shared" ref="I75:I138" si="2">H75/G75*100</f>
        <v>98.614636425589566</v>
      </c>
    </row>
    <row r="76" spans="1:9" ht="71.25" customHeight="1">
      <c r="A76" s="23" t="s">
        <v>76</v>
      </c>
      <c r="B76" s="13" t="s">
        <v>33</v>
      </c>
      <c r="C76" s="13" t="s">
        <v>25</v>
      </c>
      <c r="D76" s="13" t="s">
        <v>21</v>
      </c>
      <c r="E76" s="14" t="s">
        <v>124</v>
      </c>
      <c r="F76" s="13">
        <v>100</v>
      </c>
      <c r="G76" s="16">
        <v>1667.2940000000001</v>
      </c>
      <c r="H76" s="16">
        <v>1666.394</v>
      </c>
      <c r="I76" s="6">
        <f t="shared" si="2"/>
        <v>99.946020317952318</v>
      </c>
    </row>
    <row r="77" spans="1:9" ht="32.25" customHeight="1">
      <c r="A77" s="23" t="s">
        <v>118</v>
      </c>
      <c r="B77" s="13" t="s">
        <v>33</v>
      </c>
      <c r="C77" s="13" t="s">
        <v>25</v>
      </c>
      <c r="D77" s="13" t="s">
        <v>21</v>
      </c>
      <c r="E77" s="14" t="s">
        <v>124</v>
      </c>
      <c r="F77" s="13">
        <v>200</v>
      </c>
      <c r="G77" s="16">
        <v>293.13</v>
      </c>
      <c r="H77" s="16">
        <v>266.87099999999998</v>
      </c>
      <c r="I77" s="6">
        <f t="shared" si="2"/>
        <v>91.041858561047988</v>
      </c>
    </row>
    <row r="78" spans="1:9" ht="18.75" customHeight="1">
      <c r="A78" s="51" t="s">
        <v>77</v>
      </c>
      <c r="B78" s="13" t="s">
        <v>33</v>
      </c>
      <c r="C78" s="13" t="s">
        <v>25</v>
      </c>
      <c r="D78" s="13" t="s">
        <v>21</v>
      </c>
      <c r="E78" s="14" t="s">
        <v>124</v>
      </c>
      <c r="F78" s="13">
        <v>850</v>
      </c>
      <c r="G78" s="16">
        <v>0</v>
      </c>
      <c r="H78" s="16">
        <v>0</v>
      </c>
      <c r="I78" s="6">
        <v>0</v>
      </c>
    </row>
    <row r="79" spans="1:9" ht="48" customHeight="1">
      <c r="A79" s="51" t="s">
        <v>176</v>
      </c>
      <c r="B79" s="13" t="s">
        <v>33</v>
      </c>
      <c r="C79" s="13" t="s">
        <v>25</v>
      </c>
      <c r="D79" s="13" t="s">
        <v>21</v>
      </c>
      <c r="E79" s="14" t="s">
        <v>231</v>
      </c>
      <c r="F79" s="13"/>
      <c r="G79" s="16">
        <f>G80</f>
        <v>2020</v>
      </c>
      <c r="H79" s="16">
        <f>H80</f>
        <v>2020</v>
      </c>
      <c r="I79" s="6">
        <f t="shared" si="2"/>
        <v>100</v>
      </c>
    </row>
    <row r="80" spans="1:9" ht="63" customHeight="1">
      <c r="A80" s="23" t="s">
        <v>76</v>
      </c>
      <c r="B80" s="13" t="s">
        <v>33</v>
      </c>
      <c r="C80" s="13" t="s">
        <v>25</v>
      </c>
      <c r="D80" s="13" t="s">
        <v>21</v>
      </c>
      <c r="E80" s="14" t="s">
        <v>231</v>
      </c>
      <c r="F80" s="13">
        <v>100</v>
      </c>
      <c r="G80" s="16">
        <v>2020</v>
      </c>
      <c r="H80" s="16">
        <v>2020</v>
      </c>
      <c r="I80" s="6">
        <f t="shared" si="2"/>
        <v>100</v>
      </c>
    </row>
    <row r="81" spans="1:9" ht="36" customHeight="1">
      <c r="A81" s="50" t="s">
        <v>57</v>
      </c>
      <c r="B81" s="13" t="s">
        <v>34</v>
      </c>
      <c r="C81" s="13"/>
      <c r="D81" s="13"/>
      <c r="E81" s="15"/>
      <c r="F81" s="13"/>
      <c r="G81" s="16">
        <f>G82+G179</f>
        <v>366251.35799999995</v>
      </c>
      <c r="H81" s="16">
        <f>H82+H179</f>
        <v>347631.473</v>
      </c>
      <c r="I81" s="6">
        <f t="shared" si="2"/>
        <v>94.916091205319177</v>
      </c>
    </row>
    <row r="82" spans="1:9" ht="27" customHeight="1">
      <c r="A82" s="50" t="s">
        <v>39</v>
      </c>
      <c r="B82" s="13" t="s">
        <v>34</v>
      </c>
      <c r="C82" s="13" t="s">
        <v>26</v>
      </c>
      <c r="D82" s="13"/>
      <c r="E82" s="14"/>
      <c r="F82" s="13"/>
      <c r="G82" s="16">
        <f>G83+G95+G142+G157+G137</f>
        <v>348643.85799999995</v>
      </c>
      <c r="H82" s="16">
        <f>H83+H95+H142+H157+H137</f>
        <v>333502.22200000001</v>
      </c>
      <c r="I82" s="6">
        <f t="shared" si="2"/>
        <v>95.656990463890537</v>
      </c>
    </row>
    <row r="83" spans="1:9" ht="22.5" customHeight="1">
      <c r="A83" s="50" t="s">
        <v>9</v>
      </c>
      <c r="B83" s="13" t="s">
        <v>34</v>
      </c>
      <c r="C83" s="13" t="s">
        <v>26</v>
      </c>
      <c r="D83" s="13" t="s">
        <v>18</v>
      </c>
      <c r="E83" s="14"/>
      <c r="F83" s="13"/>
      <c r="G83" s="16">
        <f>G84+G91+G89</f>
        <v>63895.416000000005</v>
      </c>
      <c r="H83" s="16">
        <f>H84+H91+H89</f>
        <v>59389.47</v>
      </c>
      <c r="I83" s="6">
        <f t="shared" si="2"/>
        <v>92.947935419968147</v>
      </c>
    </row>
    <row r="84" spans="1:9" ht="38.25" customHeight="1">
      <c r="A84" s="50" t="s">
        <v>75</v>
      </c>
      <c r="B84" s="13" t="s">
        <v>34</v>
      </c>
      <c r="C84" s="13" t="s">
        <v>26</v>
      </c>
      <c r="D84" s="13" t="s">
        <v>18</v>
      </c>
      <c r="E84" s="14" t="s">
        <v>115</v>
      </c>
      <c r="F84" s="13"/>
      <c r="G84" s="16">
        <f>G85</f>
        <v>18213.516</v>
      </c>
      <c r="H84" s="16">
        <f>H85</f>
        <v>17549.701999999997</v>
      </c>
      <c r="I84" s="6">
        <f t="shared" si="2"/>
        <v>96.355376962910384</v>
      </c>
    </row>
    <row r="85" spans="1:9" ht="33" customHeight="1">
      <c r="A85" s="50" t="s">
        <v>155</v>
      </c>
      <c r="B85" s="13" t="s">
        <v>34</v>
      </c>
      <c r="C85" s="13" t="s">
        <v>26</v>
      </c>
      <c r="D85" s="13" t="s">
        <v>18</v>
      </c>
      <c r="E85" s="14" t="s">
        <v>126</v>
      </c>
      <c r="F85" s="13"/>
      <c r="G85" s="16">
        <f>G86+G87+G88</f>
        <v>18213.516</v>
      </c>
      <c r="H85" s="16">
        <f>H86+H87+H88</f>
        <v>17549.701999999997</v>
      </c>
      <c r="I85" s="6">
        <f t="shared" si="2"/>
        <v>96.355376962910384</v>
      </c>
    </row>
    <row r="86" spans="1:9" ht="63" customHeight="1">
      <c r="A86" s="23" t="s">
        <v>76</v>
      </c>
      <c r="B86" s="13" t="s">
        <v>34</v>
      </c>
      <c r="C86" s="13" t="s">
        <v>26</v>
      </c>
      <c r="D86" s="13" t="s">
        <v>18</v>
      </c>
      <c r="E86" s="14" t="s">
        <v>126</v>
      </c>
      <c r="F86" s="13">
        <v>100</v>
      </c>
      <c r="G86" s="16">
        <v>4943.5219999999999</v>
      </c>
      <c r="H86" s="16">
        <v>4943.5219999999999</v>
      </c>
      <c r="I86" s="6">
        <f t="shared" si="2"/>
        <v>100</v>
      </c>
    </row>
    <row r="87" spans="1:9" ht="37.5" customHeight="1">
      <c r="A87" s="23" t="s">
        <v>118</v>
      </c>
      <c r="B87" s="13" t="s">
        <v>34</v>
      </c>
      <c r="C87" s="13" t="s">
        <v>26</v>
      </c>
      <c r="D87" s="13" t="s">
        <v>18</v>
      </c>
      <c r="E87" s="14" t="s">
        <v>126</v>
      </c>
      <c r="F87" s="13">
        <v>200</v>
      </c>
      <c r="G87" s="16">
        <v>12334.144</v>
      </c>
      <c r="H87" s="16">
        <v>11670.33</v>
      </c>
      <c r="I87" s="6">
        <f t="shared" si="2"/>
        <v>94.618078076597783</v>
      </c>
    </row>
    <row r="88" spans="1:9" ht="22.5" customHeight="1">
      <c r="A88" s="51" t="s">
        <v>77</v>
      </c>
      <c r="B88" s="13" t="s">
        <v>34</v>
      </c>
      <c r="C88" s="13" t="s">
        <v>26</v>
      </c>
      <c r="D88" s="13" t="s">
        <v>18</v>
      </c>
      <c r="E88" s="14" t="s">
        <v>126</v>
      </c>
      <c r="F88" s="13">
        <v>850</v>
      </c>
      <c r="G88" s="16">
        <v>935.85</v>
      </c>
      <c r="H88" s="16">
        <v>935.85</v>
      </c>
      <c r="I88" s="6">
        <f t="shared" si="2"/>
        <v>100</v>
      </c>
    </row>
    <row r="89" spans="1:9" ht="45.75" customHeight="1">
      <c r="A89" s="51" t="s">
        <v>176</v>
      </c>
      <c r="B89" s="13" t="s">
        <v>34</v>
      </c>
      <c r="C89" s="13" t="s">
        <v>26</v>
      </c>
      <c r="D89" s="13" t="s">
        <v>18</v>
      </c>
      <c r="E89" s="14" t="s">
        <v>177</v>
      </c>
      <c r="F89" s="13"/>
      <c r="G89" s="16">
        <f>G90</f>
        <v>6294.9</v>
      </c>
      <c r="H89" s="16">
        <f>H90</f>
        <v>6294.9</v>
      </c>
      <c r="I89" s="6">
        <f t="shared" si="2"/>
        <v>100</v>
      </c>
    </row>
    <row r="90" spans="1:9" ht="74.25" customHeight="1">
      <c r="A90" s="23" t="s">
        <v>76</v>
      </c>
      <c r="B90" s="13" t="s">
        <v>34</v>
      </c>
      <c r="C90" s="13" t="s">
        <v>26</v>
      </c>
      <c r="D90" s="13" t="s">
        <v>18</v>
      </c>
      <c r="E90" s="14" t="s">
        <v>177</v>
      </c>
      <c r="F90" s="13">
        <v>100</v>
      </c>
      <c r="G90" s="16">
        <v>6294.9</v>
      </c>
      <c r="H90" s="16">
        <v>6294.9</v>
      </c>
      <c r="I90" s="6">
        <f t="shared" si="2"/>
        <v>100</v>
      </c>
    </row>
    <row r="91" spans="1:9" ht="48.75" customHeight="1">
      <c r="A91" s="50" t="s">
        <v>87</v>
      </c>
      <c r="B91" s="13" t="s">
        <v>34</v>
      </c>
      <c r="C91" s="13" t="s">
        <v>26</v>
      </c>
      <c r="D91" s="13" t="s">
        <v>18</v>
      </c>
      <c r="E91" s="14" t="s">
        <v>127</v>
      </c>
      <c r="F91" s="13"/>
      <c r="G91" s="16">
        <f>G92+G93+G94</f>
        <v>39387</v>
      </c>
      <c r="H91" s="16">
        <f>H92+H93+H94</f>
        <v>35544.868000000002</v>
      </c>
      <c r="I91" s="6">
        <f t="shared" si="2"/>
        <v>90.245177342778078</v>
      </c>
    </row>
    <row r="92" spans="1:9" ht="62.25" customHeight="1">
      <c r="A92" s="45" t="s">
        <v>76</v>
      </c>
      <c r="B92" s="39" t="s">
        <v>34</v>
      </c>
      <c r="C92" s="39" t="s">
        <v>26</v>
      </c>
      <c r="D92" s="39" t="s">
        <v>18</v>
      </c>
      <c r="E92" s="40" t="s">
        <v>127</v>
      </c>
      <c r="F92" s="39">
        <v>100</v>
      </c>
      <c r="G92" s="32">
        <v>38766</v>
      </c>
      <c r="H92" s="32">
        <v>35003.868000000002</v>
      </c>
      <c r="I92" s="6">
        <f t="shared" si="2"/>
        <v>90.295279368518806</v>
      </c>
    </row>
    <row r="93" spans="1:9" ht="33.75" customHeight="1">
      <c r="A93" s="45" t="s">
        <v>118</v>
      </c>
      <c r="B93" s="39" t="s">
        <v>34</v>
      </c>
      <c r="C93" s="39" t="s">
        <v>26</v>
      </c>
      <c r="D93" s="39" t="s">
        <v>18</v>
      </c>
      <c r="E93" s="40" t="s">
        <v>127</v>
      </c>
      <c r="F93" s="39">
        <v>200</v>
      </c>
      <c r="G93" s="32">
        <v>541</v>
      </c>
      <c r="H93" s="32">
        <v>541</v>
      </c>
      <c r="I93" s="6">
        <f t="shared" si="2"/>
        <v>100</v>
      </c>
    </row>
    <row r="94" spans="1:9" ht="23.25" customHeight="1">
      <c r="A94" s="54" t="s">
        <v>68</v>
      </c>
      <c r="B94" s="39" t="s">
        <v>34</v>
      </c>
      <c r="C94" s="39" t="s">
        <v>26</v>
      </c>
      <c r="D94" s="39" t="s">
        <v>18</v>
      </c>
      <c r="E94" s="40" t="s">
        <v>127</v>
      </c>
      <c r="F94" s="39">
        <v>300</v>
      </c>
      <c r="G94" s="32">
        <v>80</v>
      </c>
      <c r="H94" s="32">
        <v>0</v>
      </c>
      <c r="I94" s="6">
        <f t="shared" si="2"/>
        <v>0</v>
      </c>
    </row>
    <row r="95" spans="1:9" ht="20.25" customHeight="1">
      <c r="A95" s="50" t="s">
        <v>10</v>
      </c>
      <c r="B95" s="13" t="s">
        <v>34</v>
      </c>
      <c r="C95" s="13" t="s">
        <v>26</v>
      </c>
      <c r="D95" s="13" t="s">
        <v>19</v>
      </c>
      <c r="E95" s="14"/>
      <c r="F95" s="13"/>
      <c r="G95" s="16">
        <f>G96+G112+G117+G132+G109+G120+G130+G103+G105+G107+G123+G126+G128</f>
        <v>263705.40399999992</v>
      </c>
      <c r="H95" s="16">
        <f>H96+H112+H117+H132+H109+H120+H130+H103+H105+H107+H123+H126+H128</f>
        <v>253947.58899999998</v>
      </c>
      <c r="I95" s="6">
        <f t="shared" si="2"/>
        <v>96.29972884438881</v>
      </c>
    </row>
    <row r="96" spans="1:9" ht="48.75" customHeight="1">
      <c r="A96" s="50" t="s">
        <v>75</v>
      </c>
      <c r="B96" s="13" t="s">
        <v>34</v>
      </c>
      <c r="C96" s="13" t="s">
        <v>26</v>
      </c>
      <c r="D96" s="13" t="s">
        <v>19</v>
      </c>
      <c r="E96" s="14" t="s">
        <v>115</v>
      </c>
      <c r="F96" s="13"/>
      <c r="G96" s="16">
        <f>G97</f>
        <v>37085.173999999999</v>
      </c>
      <c r="H96" s="16">
        <f>H97</f>
        <v>36511.519</v>
      </c>
      <c r="I96" s="6">
        <f t="shared" si="2"/>
        <v>98.453141948316059</v>
      </c>
    </row>
    <row r="97" spans="1:9" ht="44.25" customHeight="1">
      <c r="A97" s="50" t="s">
        <v>156</v>
      </c>
      <c r="B97" s="13" t="s">
        <v>34</v>
      </c>
      <c r="C97" s="13" t="s">
        <v>26</v>
      </c>
      <c r="D97" s="13" t="s">
        <v>19</v>
      </c>
      <c r="E97" s="14" t="s">
        <v>128</v>
      </c>
      <c r="F97" s="13"/>
      <c r="G97" s="16">
        <f>G98+G99+G102+G100+G101</f>
        <v>37085.173999999999</v>
      </c>
      <c r="H97" s="16">
        <f>H98+H99+H102+H100+H101</f>
        <v>36511.519</v>
      </c>
      <c r="I97" s="6">
        <f t="shared" si="2"/>
        <v>98.453141948316059</v>
      </c>
    </row>
    <row r="98" spans="1:9" ht="68.25" customHeight="1">
      <c r="A98" s="23" t="s">
        <v>76</v>
      </c>
      <c r="B98" s="13" t="s">
        <v>34</v>
      </c>
      <c r="C98" s="13" t="s">
        <v>26</v>
      </c>
      <c r="D98" s="13" t="s">
        <v>19</v>
      </c>
      <c r="E98" s="14" t="s">
        <v>128</v>
      </c>
      <c r="F98" s="13">
        <v>100</v>
      </c>
      <c r="G98" s="16">
        <v>0</v>
      </c>
      <c r="H98" s="16">
        <v>0</v>
      </c>
      <c r="I98" s="6">
        <v>0</v>
      </c>
    </row>
    <row r="99" spans="1:9" ht="36" customHeight="1">
      <c r="A99" s="23" t="s">
        <v>118</v>
      </c>
      <c r="B99" s="13" t="s">
        <v>34</v>
      </c>
      <c r="C99" s="13" t="s">
        <v>26</v>
      </c>
      <c r="D99" s="13" t="s">
        <v>19</v>
      </c>
      <c r="E99" s="14" t="s">
        <v>128</v>
      </c>
      <c r="F99" s="13">
        <v>200</v>
      </c>
      <c r="G99" s="16">
        <v>27503.348000000002</v>
      </c>
      <c r="H99" s="16">
        <v>26929.692999999999</v>
      </c>
      <c r="I99" s="6">
        <f t="shared" si="2"/>
        <v>97.914235750498435</v>
      </c>
    </row>
    <row r="100" spans="1:9" ht="63.75" customHeight="1">
      <c r="A100" s="23" t="s">
        <v>204</v>
      </c>
      <c r="B100" s="13" t="s">
        <v>34</v>
      </c>
      <c r="C100" s="13" t="s">
        <v>26</v>
      </c>
      <c r="D100" s="13" t="s">
        <v>19</v>
      </c>
      <c r="E100" s="14" t="s">
        <v>128</v>
      </c>
      <c r="F100" s="13">
        <v>611</v>
      </c>
      <c r="G100" s="16">
        <v>7028.2610000000004</v>
      </c>
      <c r="H100" s="16">
        <v>7028.2610000000004</v>
      </c>
      <c r="I100" s="6">
        <f t="shared" si="2"/>
        <v>100</v>
      </c>
    </row>
    <row r="101" spans="1:9" ht="24" customHeight="1">
      <c r="A101" s="23" t="s">
        <v>98</v>
      </c>
      <c r="B101" s="13" t="s">
        <v>34</v>
      </c>
      <c r="C101" s="13" t="s">
        <v>26</v>
      </c>
      <c r="D101" s="13" t="s">
        <v>19</v>
      </c>
      <c r="E101" s="14" t="s">
        <v>128</v>
      </c>
      <c r="F101" s="13">
        <v>830</v>
      </c>
      <c r="G101" s="16">
        <v>613.16300000000001</v>
      </c>
      <c r="H101" s="16">
        <v>613.16300000000001</v>
      </c>
      <c r="I101" s="6">
        <f t="shared" si="2"/>
        <v>100</v>
      </c>
    </row>
    <row r="102" spans="1:9" ht="21.75" customHeight="1">
      <c r="A102" s="51" t="s">
        <v>77</v>
      </c>
      <c r="B102" s="13" t="s">
        <v>34</v>
      </c>
      <c r="C102" s="13" t="s">
        <v>26</v>
      </c>
      <c r="D102" s="13" t="s">
        <v>19</v>
      </c>
      <c r="E102" s="14" t="s">
        <v>128</v>
      </c>
      <c r="F102" s="13">
        <v>850</v>
      </c>
      <c r="G102" s="16">
        <v>1940.402</v>
      </c>
      <c r="H102" s="16">
        <v>1940.402</v>
      </c>
      <c r="I102" s="6">
        <f t="shared" si="2"/>
        <v>100</v>
      </c>
    </row>
    <row r="103" spans="1:9" ht="70.5" customHeight="1">
      <c r="A103" s="51" t="s">
        <v>232</v>
      </c>
      <c r="B103" s="13" t="s">
        <v>34</v>
      </c>
      <c r="C103" s="13" t="s">
        <v>26</v>
      </c>
      <c r="D103" s="13" t="s">
        <v>19</v>
      </c>
      <c r="E103" s="14" t="s">
        <v>233</v>
      </c>
      <c r="F103" s="13"/>
      <c r="G103" s="16">
        <f>G104</f>
        <v>169.815</v>
      </c>
      <c r="H103" s="16">
        <f>H104</f>
        <v>169.815</v>
      </c>
      <c r="I103" s="6">
        <f t="shared" si="2"/>
        <v>100</v>
      </c>
    </row>
    <row r="104" spans="1:9" ht="41.25" customHeight="1">
      <c r="A104" s="51" t="s">
        <v>118</v>
      </c>
      <c r="B104" s="13" t="s">
        <v>34</v>
      </c>
      <c r="C104" s="13" t="s">
        <v>26</v>
      </c>
      <c r="D104" s="13" t="s">
        <v>19</v>
      </c>
      <c r="E104" s="14" t="s">
        <v>233</v>
      </c>
      <c r="F104" s="13">
        <v>200</v>
      </c>
      <c r="G104" s="16">
        <v>169.815</v>
      </c>
      <c r="H104" s="16">
        <v>169.815</v>
      </c>
      <c r="I104" s="6">
        <f t="shared" si="2"/>
        <v>100</v>
      </c>
    </row>
    <row r="105" spans="1:9" ht="49.5" customHeight="1">
      <c r="A105" s="51" t="s">
        <v>234</v>
      </c>
      <c r="B105" s="13" t="s">
        <v>34</v>
      </c>
      <c r="C105" s="13" t="s">
        <v>26</v>
      </c>
      <c r="D105" s="13" t="s">
        <v>19</v>
      </c>
      <c r="E105" s="14" t="s">
        <v>235</v>
      </c>
      <c r="F105" s="13"/>
      <c r="G105" s="16">
        <f>G106</f>
        <v>633.81600000000003</v>
      </c>
      <c r="H105" s="16">
        <f>H106</f>
        <v>633.81600000000003</v>
      </c>
      <c r="I105" s="6">
        <f t="shared" si="2"/>
        <v>100</v>
      </c>
    </row>
    <row r="106" spans="1:9" ht="33.75" customHeight="1">
      <c r="A106" s="51" t="s">
        <v>118</v>
      </c>
      <c r="B106" s="13" t="s">
        <v>34</v>
      </c>
      <c r="C106" s="13" t="s">
        <v>26</v>
      </c>
      <c r="D106" s="13" t="s">
        <v>19</v>
      </c>
      <c r="E106" s="14" t="s">
        <v>235</v>
      </c>
      <c r="F106" s="13">
        <v>200</v>
      </c>
      <c r="G106" s="16">
        <v>633.81600000000003</v>
      </c>
      <c r="H106" s="16">
        <v>633.81600000000003</v>
      </c>
      <c r="I106" s="6">
        <f t="shared" si="2"/>
        <v>100</v>
      </c>
    </row>
    <row r="107" spans="1:9" ht="57.75" customHeight="1">
      <c r="A107" s="51" t="s">
        <v>236</v>
      </c>
      <c r="B107" s="13" t="s">
        <v>34</v>
      </c>
      <c r="C107" s="13" t="s">
        <v>26</v>
      </c>
      <c r="D107" s="13" t="s">
        <v>19</v>
      </c>
      <c r="E107" s="14" t="s">
        <v>235</v>
      </c>
      <c r="F107" s="13"/>
      <c r="G107" s="16">
        <f>G108</f>
        <v>23.184000000000001</v>
      </c>
      <c r="H107" s="16">
        <f>H108</f>
        <v>23.184000000000001</v>
      </c>
      <c r="I107" s="6">
        <f t="shared" si="2"/>
        <v>100</v>
      </c>
    </row>
    <row r="108" spans="1:9" ht="40.5" customHeight="1">
      <c r="A108" s="51" t="s">
        <v>118</v>
      </c>
      <c r="B108" s="13" t="s">
        <v>34</v>
      </c>
      <c r="C108" s="13" t="s">
        <v>26</v>
      </c>
      <c r="D108" s="13" t="s">
        <v>19</v>
      </c>
      <c r="E108" s="14" t="s">
        <v>235</v>
      </c>
      <c r="F108" s="13">
        <v>200</v>
      </c>
      <c r="G108" s="16">
        <v>23.184000000000001</v>
      </c>
      <c r="H108" s="16">
        <v>23.184000000000001</v>
      </c>
      <c r="I108" s="6">
        <f t="shared" si="2"/>
        <v>100</v>
      </c>
    </row>
    <row r="109" spans="1:9" ht="84" customHeight="1">
      <c r="A109" s="51" t="s">
        <v>187</v>
      </c>
      <c r="B109" s="13" t="s">
        <v>34</v>
      </c>
      <c r="C109" s="13" t="s">
        <v>26</v>
      </c>
      <c r="D109" s="13" t="s">
        <v>19</v>
      </c>
      <c r="E109" s="14" t="s">
        <v>188</v>
      </c>
      <c r="F109" s="13"/>
      <c r="G109" s="16">
        <f>G110+G111</f>
        <v>16210</v>
      </c>
      <c r="H109" s="16">
        <f>H110+H111</f>
        <v>15378.255000000001</v>
      </c>
      <c r="I109" s="6">
        <f t="shared" si="2"/>
        <v>94.868938926588527</v>
      </c>
    </row>
    <row r="110" spans="1:9" ht="67.5" customHeight="1">
      <c r="A110" s="51" t="s">
        <v>97</v>
      </c>
      <c r="B110" s="13" t="s">
        <v>34</v>
      </c>
      <c r="C110" s="13" t="s">
        <v>26</v>
      </c>
      <c r="D110" s="13" t="s">
        <v>19</v>
      </c>
      <c r="E110" s="14" t="s">
        <v>188</v>
      </c>
      <c r="F110" s="13">
        <v>100</v>
      </c>
      <c r="G110" s="16">
        <v>15103.5</v>
      </c>
      <c r="H110" s="16">
        <v>14338.281000000001</v>
      </c>
      <c r="I110" s="6">
        <f t="shared" si="2"/>
        <v>94.933498857880622</v>
      </c>
    </row>
    <row r="111" spans="1:9" ht="21" customHeight="1">
      <c r="A111" s="51" t="s">
        <v>189</v>
      </c>
      <c r="B111" s="13" t="s">
        <v>34</v>
      </c>
      <c r="C111" s="13" t="s">
        <v>26</v>
      </c>
      <c r="D111" s="13" t="s">
        <v>19</v>
      </c>
      <c r="E111" s="14" t="s">
        <v>188</v>
      </c>
      <c r="F111" s="13">
        <v>612</v>
      </c>
      <c r="G111" s="16">
        <v>1106.5</v>
      </c>
      <c r="H111" s="16">
        <v>1039.9739999999999</v>
      </c>
      <c r="I111" s="6">
        <f t="shared" si="2"/>
        <v>93.987708992318105</v>
      </c>
    </row>
    <row r="112" spans="1:9" ht="104.25" customHeight="1">
      <c r="A112" s="50" t="s">
        <v>88</v>
      </c>
      <c r="B112" s="13" t="s">
        <v>34</v>
      </c>
      <c r="C112" s="13" t="s">
        <v>26</v>
      </c>
      <c r="D112" s="13" t="s">
        <v>19</v>
      </c>
      <c r="E112" s="14" t="s">
        <v>129</v>
      </c>
      <c r="F112" s="11"/>
      <c r="G112" s="16">
        <f>G113+G114+G115+G116</f>
        <v>187954.99999999997</v>
      </c>
      <c r="H112" s="16">
        <f>H113+H114+H115+H116</f>
        <v>179739.36299999998</v>
      </c>
      <c r="I112" s="6">
        <f t="shared" si="2"/>
        <v>95.628934053363849</v>
      </c>
    </row>
    <row r="113" spans="1:9" ht="66.75" customHeight="1">
      <c r="A113" s="23" t="s">
        <v>76</v>
      </c>
      <c r="B113" s="13" t="s">
        <v>34</v>
      </c>
      <c r="C113" s="13" t="s">
        <v>26</v>
      </c>
      <c r="D113" s="13" t="s">
        <v>19</v>
      </c>
      <c r="E113" s="14" t="s">
        <v>129</v>
      </c>
      <c r="F113" s="11">
        <v>100</v>
      </c>
      <c r="G113" s="16">
        <v>163502.42499999999</v>
      </c>
      <c r="H113" s="16">
        <v>155307.86199999999</v>
      </c>
      <c r="I113" s="6">
        <f t="shared" si="2"/>
        <v>94.988109197768779</v>
      </c>
    </row>
    <row r="114" spans="1:9" ht="42.75" customHeight="1">
      <c r="A114" s="23" t="s">
        <v>118</v>
      </c>
      <c r="B114" s="13" t="s">
        <v>34</v>
      </c>
      <c r="C114" s="13" t="s">
        <v>26</v>
      </c>
      <c r="D114" s="13" t="s">
        <v>19</v>
      </c>
      <c r="E114" s="14" t="s">
        <v>129</v>
      </c>
      <c r="F114" s="13">
        <v>200</v>
      </c>
      <c r="G114" s="16">
        <v>3628.1750000000002</v>
      </c>
      <c r="H114" s="16">
        <v>3628.1750000000002</v>
      </c>
      <c r="I114" s="6">
        <f t="shared" si="2"/>
        <v>100</v>
      </c>
    </row>
    <row r="115" spans="1:9" ht="24" customHeight="1">
      <c r="A115" s="54" t="s">
        <v>68</v>
      </c>
      <c r="B115" s="13" t="s">
        <v>34</v>
      </c>
      <c r="C115" s="13" t="s">
        <v>26</v>
      </c>
      <c r="D115" s="13" t="s">
        <v>19</v>
      </c>
      <c r="E115" s="14" t="s">
        <v>129</v>
      </c>
      <c r="F115" s="13">
        <v>300</v>
      </c>
      <c r="G115" s="16">
        <v>137</v>
      </c>
      <c r="H115" s="16">
        <v>115.926</v>
      </c>
      <c r="I115" s="6">
        <f t="shared" si="2"/>
        <v>84.617518248175188</v>
      </c>
    </row>
    <row r="116" spans="1:9" ht="31.5" customHeight="1">
      <c r="A116" s="23" t="s">
        <v>204</v>
      </c>
      <c r="B116" s="13" t="s">
        <v>34</v>
      </c>
      <c r="C116" s="13" t="s">
        <v>26</v>
      </c>
      <c r="D116" s="13" t="s">
        <v>19</v>
      </c>
      <c r="E116" s="14" t="s">
        <v>129</v>
      </c>
      <c r="F116" s="13">
        <v>611</v>
      </c>
      <c r="G116" s="16">
        <v>20687.400000000001</v>
      </c>
      <c r="H116" s="16">
        <v>20687.400000000001</v>
      </c>
      <c r="I116" s="6">
        <f t="shared" si="2"/>
        <v>100</v>
      </c>
    </row>
    <row r="117" spans="1:9" ht="55.5" customHeight="1">
      <c r="A117" s="50" t="s">
        <v>205</v>
      </c>
      <c r="B117" s="13" t="s">
        <v>34</v>
      </c>
      <c r="C117" s="13" t="s">
        <v>26</v>
      </c>
      <c r="D117" s="13" t="s">
        <v>19</v>
      </c>
      <c r="E117" s="14" t="s">
        <v>130</v>
      </c>
      <c r="F117" s="13"/>
      <c r="G117" s="16">
        <f>G118+G119</f>
        <v>920.69899999999996</v>
      </c>
      <c r="H117" s="16">
        <f>H118+H119</f>
        <v>920.69899999999996</v>
      </c>
      <c r="I117" s="6">
        <f t="shared" si="2"/>
        <v>100</v>
      </c>
    </row>
    <row r="118" spans="1:9" ht="35.25" customHeight="1">
      <c r="A118" s="23" t="s">
        <v>118</v>
      </c>
      <c r="B118" s="13" t="s">
        <v>34</v>
      </c>
      <c r="C118" s="13" t="s">
        <v>26</v>
      </c>
      <c r="D118" s="13" t="s">
        <v>19</v>
      </c>
      <c r="E118" s="14" t="s">
        <v>130</v>
      </c>
      <c r="F118" s="13">
        <v>200</v>
      </c>
      <c r="G118" s="16">
        <v>879.18399999999997</v>
      </c>
      <c r="H118" s="16">
        <v>879.18399999999997</v>
      </c>
      <c r="I118" s="6">
        <f t="shared" si="2"/>
        <v>100</v>
      </c>
    </row>
    <row r="119" spans="1:9" ht="19.5" customHeight="1">
      <c r="A119" s="51" t="s">
        <v>189</v>
      </c>
      <c r="B119" s="13" t="s">
        <v>34</v>
      </c>
      <c r="C119" s="13" t="s">
        <v>26</v>
      </c>
      <c r="D119" s="13" t="s">
        <v>19</v>
      </c>
      <c r="E119" s="14" t="s">
        <v>130</v>
      </c>
      <c r="F119" s="13">
        <v>612</v>
      </c>
      <c r="G119" s="16">
        <v>41.515000000000001</v>
      </c>
      <c r="H119" s="16">
        <v>41.515000000000001</v>
      </c>
      <c r="I119" s="6">
        <f t="shared" si="2"/>
        <v>100</v>
      </c>
    </row>
    <row r="120" spans="1:9" ht="67.5" customHeight="1">
      <c r="A120" s="23" t="s">
        <v>206</v>
      </c>
      <c r="B120" s="13" t="s">
        <v>34</v>
      </c>
      <c r="C120" s="13" t="s">
        <v>26</v>
      </c>
      <c r="D120" s="13" t="s">
        <v>19</v>
      </c>
      <c r="E120" s="14" t="s">
        <v>190</v>
      </c>
      <c r="F120" s="13"/>
      <c r="G120" s="16">
        <f>G121+G122</f>
        <v>9820.4000000000015</v>
      </c>
      <c r="H120" s="16">
        <f>H121+H122</f>
        <v>9820.4000000000015</v>
      </c>
      <c r="I120" s="6">
        <f t="shared" si="2"/>
        <v>100</v>
      </c>
    </row>
    <row r="121" spans="1:9" ht="34.5" customHeight="1">
      <c r="A121" s="23" t="s">
        <v>118</v>
      </c>
      <c r="B121" s="13" t="s">
        <v>34</v>
      </c>
      <c r="C121" s="13" t="s">
        <v>26</v>
      </c>
      <c r="D121" s="13" t="s">
        <v>19</v>
      </c>
      <c r="E121" s="14" t="s">
        <v>190</v>
      </c>
      <c r="F121" s="13">
        <v>200</v>
      </c>
      <c r="G121" s="16">
        <v>9266.2000000000007</v>
      </c>
      <c r="H121" s="16">
        <v>9266.2000000000007</v>
      </c>
      <c r="I121" s="6">
        <f t="shared" si="2"/>
        <v>100</v>
      </c>
    </row>
    <row r="122" spans="1:9" ht="24.75" customHeight="1">
      <c r="A122" s="51" t="s">
        <v>189</v>
      </c>
      <c r="B122" s="13" t="s">
        <v>34</v>
      </c>
      <c r="C122" s="13" t="s">
        <v>26</v>
      </c>
      <c r="D122" s="13" t="s">
        <v>19</v>
      </c>
      <c r="E122" s="14" t="s">
        <v>190</v>
      </c>
      <c r="F122" s="13">
        <v>612</v>
      </c>
      <c r="G122" s="16">
        <v>554.20000000000005</v>
      </c>
      <c r="H122" s="16">
        <v>554.20000000000005</v>
      </c>
      <c r="I122" s="6">
        <f t="shared" si="2"/>
        <v>100</v>
      </c>
    </row>
    <row r="123" spans="1:9" ht="59.25" customHeight="1">
      <c r="A123" s="51" t="s">
        <v>237</v>
      </c>
      <c r="B123" s="13" t="s">
        <v>34</v>
      </c>
      <c r="C123" s="13" t="s">
        <v>26</v>
      </c>
      <c r="D123" s="13" t="s">
        <v>19</v>
      </c>
      <c r="E123" s="14" t="s">
        <v>238</v>
      </c>
      <c r="F123" s="13"/>
      <c r="G123" s="16">
        <f>G124+G125</f>
        <v>247.29999999999998</v>
      </c>
      <c r="H123" s="16">
        <f>H124+H125</f>
        <v>113.02</v>
      </c>
      <c r="I123" s="6">
        <f t="shared" si="2"/>
        <v>45.701577031945007</v>
      </c>
    </row>
    <row r="124" spans="1:9" ht="40.5" customHeight="1">
      <c r="A124" s="23" t="s">
        <v>118</v>
      </c>
      <c r="B124" s="13" t="s">
        <v>34</v>
      </c>
      <c r="C124" s="13" t="s">
        <v>26</v>
      </c>
      <c r="D124" s="13" t="s">
        <v>19</v>
      </c>
      <c r="E124" s="14" t="s">
        <v>238</v>
      </c>
      <c r="F124" s="13">
        <v>200</v>
      </c>
      <c r="G124" s="16">
        <v>232.386</v>
      </c>
      <c r="H124" s="16">
        <v>98.105999999999995</v>
      </c>
      <c r="I124" s="6">
        <f t="shared" si="2"/>
        <v>42.216828896749369</v>
      </c>
    </row>
    <row r="125" spans="1:9" ht="23.25" customHeight="1">
      <c r="A125" s="51" t="s">
        <v>189</v>
      </c>
      <c r="B125" s="13" t="s">
        <v>34</v>
      </c>
      <c r="C125" s="13" t="s">
        <v>26</v>
      </c>
      <c r="D125" s="13" t="s">
        <v>19</v>
      </c>
      <c r="E125" s="14" t="s">
        <v>238</v>
      </c>
      <c r="F125" s="13">
        <v>612</v>
      </c>
      <c r="G125" s="16">
        <v>14.914</v>
      </c>
      <c r="H125" s="16">
        <v>14.914</v>
      </c>
      <c r="I125" s="6">
        <f t="shared" si="2"/>
        <v>100</v>
      </c>
    </row>
    <row r="126" spans="1:9" ht="70.5" customHeight="1">
      <c r="A126" s="51" t="s">
        <v>239</v>
      </c>
      <c r="B126" s="13" t="s">
        <v>34</v>
      </c>
      <c r="C126" s="13" t="s">
        <v>26</v>
      </c>
      <c r="D126" s="13" t="s">
        <v>19</v>
      </c>
      <c r="E126" s="14" t="s">
        <v>238</v>
      </c>
      <c r="F126" s="13"/>
      <c r="G126" s="16">
        <f>G127</f>
        <v>2.4980000000000002</v>
      </c>
      <c r="H126" s="16">
        <f>H127</f>
        <v>0</v>
      </c>
      <c r="I126" s="6">
        <f t="shared" si="2"/>
        <v>0</v>
      </c>
    </row>
    <row r="127" spans="1:9" ht="42" customHeight="1">
      <c r="A127" s="23" t="s">
        <v>118</v>
      </c>
      <c r="B127" s="13" t="s">
        <v>34</v>
      </c>
      <c r="C127" s="13" t="s">
        <v>26</v>
      </c>
      <c r="D127" s="13" t="s">
        <v>19</v>
      </c>
      <c r="E127" s="14" t="s">
        <v>238</v>
      </c>
      <c r="F127" s="13">
        <v>200</v>
      </c>
      <c r="G127" s="16">
        <v>2.4980000000000002</v>
      </c>
      <c r="H127" s="16">
        <v>0</v>
      </c>
      <c r="I127" s="6">
        <f t="shared" si="2"/>
        <v>0</v>
      </c>
    </row>
    <row r="128" spans="1:9" ht="86.25" customHeight="1">
      <c r="A128" s="23" t="s">
        <v>240</v>
      </c>
      <c r="B128" s="13" t="s">
        <v>34</v>
      </c>
      <c r="C128" s="13" t="s">
        <v>26</v>
      </c>
      <c r="D128" s="13" t="s">
        <v>19</v>
      </c>
      <c r="E128" s="14" t="s">
        <v>241</v>
      </c>
      <c r="F128" s="13"/>
      <c r="G128" s="16">
        <f>G129</f>
        <v>145.1</v>
      </c>
      <c r="H128" s="16">
        <f>H129</f>
        <v>145.1</v>
      </c>
      <c r="I128" s="6">
        <f t="shared" si="2"/>
        <v>100</v>
      </c>
    </row>
    <row r="129" spans="1:9" ht="75.75" customHeight="1">
      <c r="A129" s="23" t="s">
        <v>76</v>
      </c>
      <c r="B129" s="13" t="s">
        <v>34</v>
      </c>
      <c r="C129" s="13" t="s">
        <v>26</v>
      </c>
      <c r="D129" s="13" t="s">
        <v>19</v>
      </c>
      <c r="E129" s="14" t="s">
        <v>241</v>
      </c>
      <c r="F129" s="13">
        <v>100</v>
      </c>
      <c r="G129" s="16">
        <v>145.1</v>
      </c>
      <c r="H129" s="16">
        <v>145.1</v>
      </c>
      <c r="I129" s="6">
        <f t="shared" si="2"/>
        <v>100</v>
      </c>
    </row>
    <row r="130" spans="1:9" ht="24" customHeight="1">
      <c r="A130" s="51" t="s">
        <v>86</v>
      </c>
      <c r="B130" s="13" t="s">
        <v>34</v>
      </c>
      <c r="C130" s="13" t="s">
        <v>26</v>
      </c>
      <c r="D130" s="13" t="s">
        <v>19</v>
      </c>
      <c r="E130" s="15" t="s">
        <v>125</v>
      </c>
      <c r="F130" s="13"/>
      <c r="G130" s="16">
        <f>G131</f>
        <v>119.774</v>
      </c>
      <c r="H130" s="16">
        <f>H131</f>
        <v>119.774</v>
      </c>
      <c r="I130" s="6">
        <f t="shared" si="2"/>
        <v>100</v>
      </c>
    </row>
    <row r="131" spans="1:9" ht="69" customHeight="1">
      <c r="A131" s="51" t="s">
        <v>97</v>
      </c>
      <c r="B131" s="13" t="s">
        <v>34</v>
      </c>
      <c r="C131" s="13" t="s">
        <v>26</v>
      </c>
      <c r="D131" s="13" t="s">
        <v>19</v>
      </c>
      <c r="E131" s="15" t="s">
        <v>125</v>
      </c>
      <c r="F131" s="13">
        <v>100</v>
      </c>
      <c r="G131" s="16">
        <v>119.774</v>
      </c>
      <c r="H131" s="16">
        <v>119.774</v>
      </c>
      <c r="I131" s="6">
        <f t="shared" si="2"/>
        <v>100</v>
      </c>
    </row>
    <row r="132" spans="1:9" ht="36" customHeight="1">
      <c r="A132" s="23" t="s">
        <v>191</v>
      </c>
      <c r="B132" s="13" t="s">
        <v>34</v>
      </c>
      <c r="C132" s="13" t="s">
        <v>26</v>
      </c>
      <c r="D132" s="13" t="s">
        <v>19</v>
      </c>
      <c r="E132" s="14" t="s">
        <v>131</v>
      </c>
      <c r="F132" s="13"/>
      <c r="G132" s="16">
        <f>G133+G134+G135</f>
        <v>10372.644</v>
      </c>
      <c r="H132" s="16">
        <f>H133+H134+H135</f>
        <v>10372.644</v>
      </c>
      <c r="I132" s="6">
        <f t="shared" si="2"/>
        <v>100</v>
      </c>
    </row>
    <row r="133" spans="1:9" ht="36.75" customHeight="1">
      <c r="A133" s="23" t="s">
        <v>118</v>
      </c>
      <c r="B133" s="13" t="s">
        <v>34</v>
      </c>
      <c r="C133" s="13" t="s">
        <v>26</v>
      </c>
      <c r="D133" s="13" t="s">
        <v>19</v>
      </c>
      <c r="E133" s="14" t="s">
        <v>131</v>
      </c>
      <c r="F133" s="13">
        <v>200</v>
      </c>
      <c r="G133" s="16">
        <v>9003.5</v>
      </c>
      <c r="H133" s="16">
        <v>9003.5</v>
      </c>
      <c r="I133" s="6">
        <f t="shared" si="2"/>
        <v>100</v>
      </c>
    </row>
    <row r="134" spans="1:9" ht="68.25" customHeight="1">
      <c r="A134" s="23" t="s">
        <v>204</v>
      </c>
      <c r="B134" s="13" t="s">
        <v>34</v>
      </c>
      <c r="C134" s="13" t="s">
        <v>26</v>
      </c>
      <c r="D134" s="13" t="s">
        <v>19</v>
      </c>
      <c r="E134" s="14" t="s">
        <v>131</v>
      </c>
      <c r="F134" s="13">
        <v>611</v>
      </c>
      <c r="G134" s="16">
        <v>1223.144</v>
      </c>
      <c r="H134" s="16">
        <v>1223.144</v>
      </c>
      <c r="I134" s="6">
        <f t="shared" si="2"/>
        <v>100</v>
      </c>
    </row>
    <row r="135" spans="1:9" ht="54.75" customHeight="1">
      <c r="A135" s="23" t="s">
        <v>242</v>
      </c>
      <c r="B135" s="13" t="s">
        <v>34</v>
      </c>
      <c r="C135" s="13" t="s">
        <v>26</v>
      </c>
      <c r="D135" s="13" t="s">
        <v>19</v>
      </c>
      <c r="E135" s="14" t="s">
        <v>131</v>
      </c>
      <c r="F135" s="13"/>
      <c r="G135" s="16">
        <f>G136</f>
        <v>146</v>
      </c>
      <c r="H135" s="16">
        <f>H136</f>
        <v>146</v>
      </c>
      <c r="I135" s="6">
        <f t="shared" si="2"/>
        <v>100</v>
      </c>
    </row>
    <row r="136" spans="1:9" ht="40.5" customHeight="1">
      <c r="A136" s="23" t="s">
        <v>118</v>
      </c>
      <c r="B136" s="13" t="s">
        <v>34</v>
      </c>
      <c r="C136" s="13" t="s">
        <v>26</v>
      </c>
      <c r="D136" s="13" t="s">
        <v>19</v>
      </c>
      <c r="E136" s="14" t="s">
        <v>131</v>
      </c>
      <c r="F136" s="13">
        <v>200</v>
      </c>
      <c r="G136" s="16">
        <v>146</v>
      </c>
      <c r="H136" s="16">
        <v>146</v>
      </c>
      <c r="I136" s="6">
        <f t="shared" si="2"/>
        <v>100</v>
      </c>
    </row>
    <row r="137" spans="1:9" ht="23.25" customHeight="1">
      <c r="A137" s="23" t="str">
        <f>[1]Лист1!A35</f>
        <v>Дополнительное образование детей</v>
      </c>
      <c r="B137" s="13" t="s">
        <v>34</v>
      </c>
      <c r="C137" s="13" t="s">
        <v>26</v>
      </c>
      <c r="D137" s="13" t="s">
        <v>20</v>
      </c>
      <c r="E137" s="14"/>
      <c r="F137" s="13"/>
      <c r="G137" s="16">
        <f>G138</f>
        <v>494.279</v>
      </c>
      <c r="H137" s="16">
        <f>H138</f>
        <v>493.22500000000002</v>
      </c>
      <c r="I137" s="6">
        <f t="shared" si="2"/>
        <v>99.786760109169109</v>
      </c>
    </row>
    <row r="138" spans="1:9" ht="33.75" customHeight="1">
      <c r="A138" s="50" t="s">
        <v>116</v>
      </c>
      <c r="B138" s="13" t="s">
        <v>34</v>
      </c>
      <c r="C138" s="13" t="s">
        <v>26</v>
      </c>
      <c r="D138" s="13" t="s">
        <v>20</v>
      </c>
      <c r="E138" s="14" t="s">
        <v>117</v>
      </c>
      <c r="F138" s="13"/>
      <c r="G138" s="16">
        <f>G139+G140+G141</f>
        <v>494.279</v>
      </c>
      <c r="H138" s="16">
        <f>H139+H140+H141</f>
        <v>493.22500000000002</v>
      </c>
      <c r="I138" s="6">
        <f t="shared" si="2"/>
        <v>99.786760109169109</v>
      </c>
    </row>
    <row r="139" spans="1:9" ht="69" customHeight="1">
      <c r="A139" s="23" t="s">
        <v>76</v>
      </c>
      <c r="B139" s="13" t="s">
        <v>34</v>
      </c>
      <c r="C139" s="13" t="s">
        <v>26</v>
      </c>
      <c r="D139" s="13" t="s">
        <v>20</v>
      </c>
      <c r="E139" s="14" t="s">
        <v>117</v>
      </c>
      <c r="F139" s="13">
        <v>100</v>
      </c>
      <c r="G139" s="16">
        <v>459.279</v>
      </c>
      <c r="H139" s="16">
        <v>459.279</v>
      </c>
      <c r="I139" s="6">
        <f t="shared" ref="I139:I202" si="3">H139/G139*100</f>
        <v>100</v>
      </c>
    </row>
    <row r="140" spans="1:9" ht="30.75" customHeight="1">
      <c r="A140" s="23" t="s">
        <v>118</v>
      </c>
      <c r="B140" s="13" t="s">
        <v>34</v>
      </c>
      <c r="C140" s="13" t="s">
        <v>26</v>
      </c>
      <c r="D140" s="13" t="s">
        <v>20</v>
      </c>
      <c r="E140" s="14" t="s">
        <v>117</v>
      </c>
      <c r="F140" s="13">
        <v>200</v>
      </c>
      <c r="G140" s="16">
        <v>35</v>
      </c>
      <c r="H140" s="16">
        <v>33.945999999999998</v>
      </c>
      <c r="I140" s="6">
        <f t="shared" si="3"/>
        <v>96.988571428571419</v>
      </c>
    </row>
    <row r="141" spans="1:9" ht="24.75" customHeight="1">
      <c r="A141" s="51" t="s">
        <v>77</v>
      </c>
      <c r="B141" s="13" t="s">
        <v>34</v>
      </c>
      <c r="C141" s="13" t="s">
        <v>26</v>
      </c>
      <c r="D141" s="13" t="s">
        <v>20</v>
      </c>
      <c r="E141" s="14" t="s">
        <v>117</v>
      </c>
      <c r="F141" s="13">
        <v>850</v>
      </c>
      <c r="G141" s="16">
        <v>0</v>
      </c>
      <c r="H141" s="16">
        <v>0</v>
      </c>
      <c r="I141" s="6">
        <v>0</v>
      </c>
    </row>
    <row r="142" spans="1:9" ht="23.25" customHeight="1">
      <c r="A142" s="50" t="s">
        <v>55</v>
      </c>
      <c r="B142" s="13" t="s">
        <v>34</v>
      </c>
      <c r="C142" s="13" t="s">
        <v>26</v>
      </c>
      <c r="D142" s="13" t="s">
        <v>26</v>
      </c>
      <c r="E142" s="14"/>
      <c r="F142" s="11"/>
      <c r="G142" s="16">
        <f>G143+G148+G150+G153+G155</f>
        <v>3859.6560000000004</v>
      </c>
      <c r="H142" s="16">
        <f>H143+H148+H150+H153+H155</f>
        <v>3117.0309999999999</v>
      </c>
      <c r="I142" s="6">
        <f t="shared" si="3"/>
        <v>80.759295647073202</v>
      </c>
    </row>
    <row r="143" spans="1:9" ht="40.5" customHeight="1">
      <c r="A143" s="50" t="s">
        <v>75</v>
      </c>
      <c r="B143" s="14" t="s">
        <v>34</v>
      </c>
      <c r="C143" s="14" t="s">
        <v>26</v>
      </c>
      <c r="D143" s="14" t="s">
        <v>26</v>
      </c>
      <c r="E143" s="14" t="s">
        <v>115</v>
      </c>
      <c r="F143" s="11"/>
      <c r="G143" s="16">
        <f>G144</f>
        <v>1735.355</v>
      </c>
      <c r="H143" s="16">
        <f>H144</f>
        <v>1728.48</v>
      </c>
      <c r="I143" s="6">
        <f t="shared" si="3"/>
        <v>99.603827458934916</v>
      </c>
    </row>
    <row r="144" spans="1:9" ht="26.25" customHeight="1">
      <c r="A144" s="50" t="s">
        <v>89</v>
      </c>
      <c r="B144" s="13" t="s">
        <v>34</v>
      </c>
      <c r="C144" s="13" t="s">
        <v>26</v>
      </c>
      <c r="D144" s="13" t="s">
        <v>26</v>
      </c>
      <c r="E144" s="14" t="s">
        <v>132</v>
      </c>
      <c r="F144" s="11"/>
      <c r="G144" s="16">
        <f>G145+G146</f>
        <v>1735.355</v>
      </c>
      <c r="H144" s="16">
        <f>H145+H146</f>
        <v>1728.48</v>
      </c>
      <c r="I144" s="6">
        <f t="shared" si="3"/>
        <v>99.603827458934916</v>
      </c>
    </row>
    <row r="145" spans="1:9" ht="74.25" customHeight="1">
      <c r="A145" s="23" t="s">
        <v>76</v>
      </c>
      <c r="B145" s="13" t="s">
        <v>34</v>
      </c>
      <c r="C145" s="13" t="s">
        <v>26</v>
      </c>
      <c r="D145" s="13" t="s">
        <v>26</v>
      </c>
      <c r="E145" s="14" t="s">
        <v>132</v>
      </c>
      <c r="F145" s="11">
        <v>100</v>
      </c>
      <c r="G145" s="16">
        <v>1419.4559999999999</v>
      </c>
      <c r="H145" s="16">
        <v>1412.5809999999999</v>
      </c>
      <c r="I145" s="6">
        <f t="shared" si="3"/>
        <v>99.515659520266922</v>
      </c>
    </row>
    <row r="146" spans="1:9" ht="35.25" customHeight="1">
      <c r="A146" s="23" t="s">
        <v>118</v>
      </c>
      <c r="B146" s="13" t="s">
        <v>34</v>
      </c>
      <c r="C146" s="13" t="s">
        <v>26</v>
      </c>
      <c r="D146" s="13" t="s">
        <v>26</v>
      </c>
      <c r="E146" s="14" t="s">
        <v>132</v>
      </c>
      <c r="F146" s="11">
        <v>200</v>
      </c>
      <c r="G146" s="16">
        <v>315.899</v>
      </c>
      <c r="H146" s="16">
        <v>315.899</v>
      </c>
      <c r="I146" s="6">
        <f t="shared" si="3"/>
        <v>100</v>
      </c>
    </row>
    <row r="147" spans="1:9" ht="21.75" customHeight="1">
      <c r="A147" s="51" t="s">
        <v>77</v>
      </c>
      <c r="B147" s="13" t="s">
        <v>34</v>
      </c>
      <c r="C147" s="13" t="s">
        <v>26</v>
      </c>
      <c r="D147" s="13" t="s">
        <v>26</v>
      </c>
      <c r="E147" s="14" t="s">
        <v>132</v>
      </c>
      <c r="F147" s="11">
        <v>850</v>
      </c>
      <c r="G147" s="16">
        <v>0</v>
      </c>
      <c r="H147" s="16">
        <v>0</v>
      </c>
      <c r="I147" s="6">
        <v>0</v>
      </c>
    </row>
    <row r="148" spans="1:9" ht="25.5" customHeight="1">
      <c r="A148" s="51" t="s">
        <v>207</v>
      </c>
      <c r="B148" s="13" t="s">
        <v>34</v>
      </c>
      <c r="C148" s="13" t="s">
        <v>26</v>
      </c>
      <c r="D148" s="13" t="s">
        <v>26</v>
      </c>
      <c r="E148" s="14" t="s">
        <v>208</v>
      </c>
      <c r="F148" s="11"/>
      <c r="G148" s="16">
        <f>G149</f>
        <v>854.2</v>
      </c>
      <c r="H148" s="16">
        <f>H149</f>
        <v>345.45</v>
      </c>
      <c r="I148" s="6">
        <f t="shared" si="3"/>
        <v>40.441348630297355</v>
      </c>
    </row>
    <row r="149" spans="1:9" ht="30.75" customHeight="1">
      <c r="A149" s="23" t="s">
        <v>118</v>
      </c>
      <c r="B149" s="13" t="s">
        <v>34</v>
      </c>
      <c r="C149" s="13" t="s">
        <v>26</v>
      </c>
      <c r="D149" s="13" t="s">
        <v>26</v>
      </c>
      <c r="E149" s="14" t="s">
        <v>208</v>
      </c>
      <c r="F149" s="11">
        <v>200</v>
      </c>
      <c r="G149" s="16">
        <v>854.2</v>
      </c>
      <c r="H149" s="16">
        <v>345.45</v>
      </c>
      <c r="I149" s="6">
        <f t="shared" si="3"/>
        <v>40.441348630297355</v>
      </c>
    </row>
    <row r="150" spans="1:9" ht="39" customHeight="1">
      <c r="A150" s="23" t="s">
        <v>209</v>
      </c>
      <c r="B150" s="13" t="s">
        <v>34</v>
      </c>
      <c r="C150" s="13" t="s">
        <v>26</v>
      </c>
      <c r="D150" s="13" t="s">
        <v>26</v>
      </c>
      <c r="E150" s="14" t="s">
        <v>208</v>
      </c>
      <c r="F150" s="11"/>
      <c r="G150" s="16">
        <f>G151+G152</f>
        <v>260</v>
      </c>
      <c r="H150" s="16">
        <f>H151+H152</f>
        <v>33</v>
      </c>
      <c r="I150" s="6">
        <f t="shared" si="3"/>
        <v>12.692307692307692</v>
      </c>
    </row>
    <row r="151" spans="1:9" ht="76.5" customHeight="1">
      <c r="A151" s="23" t="s">
        <v>97</v>
      </c>
      <c r="B151" s="13" t="s">
        <v>34</v>
      </c>
      <c r="C151" s="13" t="s">
        <v>26</v>
      </c>
      <c r="D151" s="13" t="s">
        <v>26</v>
      </c>
      <c r="E151" s="14" t="s">
        <v>208</v>
      </c>
      <c r="F151" s="11">
        <v>100</v>
      </c>
      <c r="G151" s="16">
        <v>210.5</v>
      </c>
      <c r="H151" s="16">
        <v>0</v>
      </c>
      <c r="I151" s="6">
        <f t="shared" si="3"/>
        <v>0</v>
      </c>
    </row>
    <row r="152" spans="1:9" ht="21.75" customHeight="1">
      <c r="A152" s="50" t="s">
        <v>68</v>
      </c>
      <c r="B152" s="13" t="s">
        <v>34</v>
      </c>
      <c r="C152" s="13" t="s">
        <v>26</v>
      </c>
      <c r="D152" s="13" t="s">
        <v>26</v>
      </c>
      <c r="E152" s="14" t="s">
        <v>208</v>
      </c>
      <c r="F152" s="11">
        <v>300</v>
      </c>
      <c r="G152" s="16">
        <v>49.5</v>
      </c>
      <c r="H152" s="16">
        <v>33</v>
      </c>
      <c r="I152" s="6">
        <f t="shared" si="3"/>
        <v>66.666666666666657</v>
      </c>
    </row>
    <row r="153" spans="1:9" ht="59.25" customHeight="1">
      <c r="A153" s="23" t="s">
        <v>243</v>
      </c>
      <c r="B153" s="13" t="s">
        <v>34</v>
      </c>
      <c r="C153" s="13" t="s">
        <v>26</v>
      </c>
      <c r="D153" s="13" t="s">
        <v>26</v>
      </c>
      <c r="E153" s="14" t="s">
        <v>244</v>
      </c>
      <c r="F153" s="11"/>
      <c r="G153" s="16">
        <f>G154</f>
        <v>1000</v>
      </c>
      <c r="H153" s="16">
        <f>H154</f>
        <v>1000</v>
      </c>
      <c r="I153" s="6">
        <f t="shared" si="3"/>
        <v>100</v>
      </c>
    </row>
    <row r="154" spans="1:9" ht="42.75" customHeight="1">
      <c r="A154" s="23" t="s">
        <v>118</v>
      </c>
      <c r="B154" s="13" t="s">
        <v>34</v>
      </c>
      <c r="C154" s="13" t="s">
        <v>26</v>
      </c>
      <c r="D154" s="13" t="s">
        <v>26</v>
      </c>
      <c r="E154" s="14" t="s">
        <v>244</v>
      </c>
      <c r="F154" s="11">
        <v>200</v>
      </c>
      <c r="G154" s="16">
        <v>1000</v>
      </c>
      <c r="H154" s="16">
        <v>1000</v>
      </c>
      <c r="I154" s="6">
        <f t="shared" si="3"/>
        <v>100</v>
      </c>
    </row>
    <row r="155" spans="1:9" ht="59.25" customHeight="1">
      <c r="A155" s="23" t="s">
        <v>245</v>
      </c>
      <c r="B155" s="13" t="s">
        <v>34</v>
      </c>
      <c r="C155" s="13" t="s">
        <v>26</v>
      </c>
      <c r="D155" s="13" t="s">
        <v>26</v>
      </c>
      <c r="E155" s="14" t="s">
        <v>244</v>
      </c>
      <c r="F155" s="11"/>
      <c r="G155" s="16">
        <f>G156</f>
        <v>10.101000000000001</v>
      </c>
      <c r="H155" s="16">
        <f>H156</f>
        <v>10.101000000000001</v>
      </c>
      <c r="I155" s="6">
        <f t="shared" si="3"/>
        <v>100</v>
      </c>
    </row>
    <row r="156" spans="1:9" ht="35.25" customHeight="1">
      <c r="A156" s="23" t="s">
        <v>118</v>
      </c>
      <c r="B156" s="13" t="s">
        <v>34</v>
      </c>
      <c r="C156" s="13" t="s">
        <v>26</v>
      </c>
      <c r="D156" s="13" t="s">
        <v>26</v>
      </c>
      <c r="E156" s="14" t="s">
        <v>244</v>
      </c>
      <c r="F156" s="11">
        <v>200</v>
      </c>
      <c r="G156" s="16">
        <v>10.101000000000001</v>
      </c>
      <c r="H156" s="16">
        <v>10.101000000000001</v>
      </c>
      <c r="I156" s="6">
        <f t="shared" si="3"/>
        <v>100</v>
      </c>
    </row>
    <row r="157" spans="1:9" ht="27" customHeight="1">
      <c r="A157" s="54" t="s">
        <v>12</v>
      </c>
      <c r="B157" s="13" t="s">
        <v>34</v>
      </c>
      <c r="C157" s="13" t="s">
        <v>26</v>
      </c>
      <c r="D157" s="13" t="s">
        <v>23</v>
      </c>
      <c r="E157" s="15"/>
      <c r="F157" s="11"/>
      <c r="G157" s="16">
        <f>G158+G166+G163+G171+G173+G177+G175</f>
        <v>16689.103000000003</v>
      </c>
      <c r="H157" s="16">
        <f>H158+H166+H163+H171+H173+H177+H175</f>
        <v>16554.906999999999</v>
      </c>
      <c r="I157" s="6">
        <f t="shared" si="3"/>
        <v>99.195906454648863</v>
      </c>
    </row>
    <row r="158" spans="1:9" ht="33.75" customHeight="1">
      <c r="A158" s="50" t="s">
        <v>78</v>
      </c>
      <c r="B158" s="13" t="s">
        <v>34</v>
      </c>
      <c r="C158" s="13" t="s">
        <v>26</v>
      </c>
      <c r="D158" s="13" t="s">
        <v>23</v>
      </c>
      <c r="E158" s="14" t="s">
        <v>119</v>
      </c>
      <c r="F158" s="13"/>
      <c r="G158" s="16">
        <f>G159</f>
        <v>2933.84</v>
      </c>
      <c r="H158" s="16">
        <f>H159</f>
        <v>2890.13</v>
      </c>
      <c r="I158" s="6">
        <f t="shared" si="3"/>
        <v>98.510143702451387</v>
      </c>
    </row>
    <row r="159" spans="1:9" ht="26.25" customHeight="1">
      <c r="A159" s="50" t="s">
        <v>79</v>
      </c>
      <c r="B159" s="13" t="s">
        <v>34</v>
      </c>
      <c r="C159" s="13" t="s">
        <v>26</v>
      </c>
      <c r="D159" s="13" t="s">
        <v>23</v>
      </c>
      <c r="E159" s="14" t="s">
        <v>120</v>
      </c>
      <c r="F159" s="13"/>
      <c r="G159" s="16">
        <f>G160+G161+G162</f>
        <v>2933.84</v>
      </c>
      <c r="H159" s="16">
        <f>H160+H161+H162</f>
        <v>2890.13</v>
      </c>
      <c r="I159" s="6">
        <f t="shared" si="3"/>
        <v>98.510143702451387</v>
      </c>
    </row>
    <row r="160" spans="1:9" ht="64.5" customHeight="1">
      <c r="A160" s="23" t="s">
        <v>76</v>
      </c>
      <c r="B160" s="13" t="s">
        <v>34</v>
      </c>
      <c r="C160" s="13" t="s">
        <v>26</v>
      </c>
      <c r="D160" s="13" t="s">
        <v>23</v>
      </c>
      <c r="E160" s="14" t="s">
        <v>120</v>
      </c>
      <c r="F160" s="13">
        <v>100</v>
      </c>
      <c r="G160" s="16">
        <v>2749.4360000000001</v>
      </c>
      <c r="H160" s="16">
        <v>2728.9</v>
      </c>
      <c r="I160" s="6">
        <f t="shared" si="3"/>
        <v>99.25308317778628</v>
      </c>
    </row>
    <row r="161" spans="1:9" ht="30" customHeight="1">
      <c r="A161" s="23" t="s">
        <v>118</v>
      </c>
      <c r="B161" s="13" t="s">
        <v>34</v>
      </c>
      <c r="C161" s="13" t="s">
        <v>26</v>
      </c>
      <c r="D161" s="13" t="s">
        <v>23</v>
      </c>
      <c r="E161" s="14" t="s">
        <v>120</v>
      </c>
      <c r="F161" s="13">
        <v>200</v>
      </c>
      <c r="G161" s="16">
        <v>184.404</v>
      </c>
      <c r="H161" s="16">
        <v>161.22999999999999</v>
      </c>
      <c r="I161" s="6">
        <f t="shared" si="3"/>
        <v>87.43302748313485</v>
      </c>
    </row>
    <row r="162" spans="1:9" ht="25.5" customHeight="1">
      <c r="A162" s="51" t="s">
        <v>77</v>
      </c>
      <c r="B162" s="13" t="s">
        <v>34</v>
      </c>
      <c r="C162" s="13" t="s">
        <v>26</v>
      </c>
      <c r="D162" s="13" t="s">
        <v>23</v>
      </c>
      <c r="E162" s="14" t="s">
        <v>120</v>
      </c>
      <c r="F162" s="13">
        <v>850</v>
      </c>
      <c r="G162" s="16">
        <v>0</v>
      </c>
      <c r="H162" s="16">
        <v>0</v>
      </c>
      <c r="I162" s="6">
        <v>0</v>
      </c>
    </row>
    <row r="163" spans="1:9" ht="28.5" customHeight="1">
      <c r="A163" s="50" t="s">
        <v>111</v>
      </c>
      <c r="B163" s="13" t="s">
        <v>34</v>
      </c>
      <c r="C163" s="13" t="s">
        <v>26</v>
      </c>
      <c r="D163" s="13" t="s">
        <v>23</v>
      </c>
      <c r="E163" s="14" t="s">
        <v>150</v>
      </c>
      <c r="F163" s="13"/>
      <c r="G163" s="16">
        <f>G164+G165</f>
        <v>726.09899999999993</v>
      </c>
      <c r="H163" s="16">
        <f>H164+H165</f>
        <v>726.072</v>
      </c>
      <c r="I163" s="6">
        <f t="shared" si="3"/>
        <v>99.996281498803896</v>
      </c>
    </row>
    <row r="164" spans="1:9" ht="68.25" customHeight="1">
      <c r="A164" s="23" t="s">
        <v>76</v>
      </c>
      <c r="B164" s="13" t="s">
        <v>34</v>
      </c>
      <c r="C164" s="33" t="s">
        <v>26</v>
      </c>
      <c r="D164" s="33" t="s">
        <v>23</v>
      </c>
      <c r="E164" s="14" t="s">
        <v>150</v>
      </c>
      <c r="F164" s="33">
        <v>100</v>
      </c>
      <c r="G164" s="34">
        <v>642.12699999999995</v>
      </c>
      <c r="H164" s="34">
        <v>642.1</v>
      </c>
      <c r="I164" s="6">
        <f t="shared" si="3"/>
        <v>99.995795224309219</v>
      </c>
    </row>
    <row r="165" spans="1:9" ht="36" customHeight="1">
      <c r="A165" s="23" t="s">
        <v>118</v>
      </c>
      <c r="B165" s="13" t="s">
        <v>34</v>
      </c>
      <c r="C165" s="33" t="s">
        <v>26</v>
      </c>
      <c r="D165" s="33" t="s">
        <v>23</v>
      </c>
      <c r="E165" s="14" t="s">
        <v>150</v>
      </c>
      <c r="F165" s="33">
        <v>200</v>
      </c>
      <c r="G165" s="34">
        <v>83.971999999999994</v>
      </c>
      <c r="H165" s="34">
        <v>83.971999999999994</v>
      </c>
      <c r="I165" s="6">
        <f t="shared" si="3"/>
        <v>100</v>
      </c>
    </row>
    <row r="166" spans="1:9" ht="39.75" customHeight="1">
      <c r="A166" s="51" t="s">
        <v>84</v>
      </c>
      <c r="B166" s="13" t="s">
        <v>34</v>
      </c>
      <c r="C166" s="13" t="s">
        <v>26</v>
      </c>
      <c r="D166" s="13" t="s">
        <v>23</v>
      </c>
      <c r="E166" s="14" t="s">
        <v>123</v>
      </c>
      <c r="F166" s="13"/>
      <c r="G166" s="16">
        <f>G167</f>
        <v>3469.614</v>
      </c>
      <c r="H166" s="16">
        <f>H167</f>
        <v>3432.4560000000001</v>
      </c>
      <c r="I166" s="6">
        <f t="shared" si="3"/>
        <v>98.929045132974451</v>
      </c>
    </row>
    <row r="167" spans="1:9" ht="66.75" customHeight="1">
      <c r="A167" s="52" t="s">
        <v>85</v>
      </c>
      <c r="B167" s="13" t="s">
        <v>34</v>
      </c>
      <c r="C167" s="13" t="s">
        <v>26</v>
      </c>
      <c r="D167" s="13" t="s">
        <v>23</v>
      </c>
      <c r="E167" s="14" t="s">
        <v>124</v>
      </c>
      <c r="F167" s="13"/>
      <c r="G167" s="16">
        <f>G168+G169+G170</f>
        <v>3469.614</v>
      </c>
      <c r="H167" s="16">
        <f>H168+H169+H170</f>
        <v>3432.4560000000001</v>
      </c>
      <c r="I167" s="6">
        <f t="shared" si="3"/>
        <v>98.929045132974451</v>
      </c>
    </row>
    <row r="168" spans="1:9" ht="63.75" customHeight="1">
      <c r="A168" s="23" t="s">
        <v>76</v>
      </c>
      <c r="B168" s="13" t="s">
        <v>34</v>
      </c>
      <c r="C168" s="13" t="s">
        <v>26</v>
      </c>
      <c r="D168" s="13" t="s">
        <v>23</v>
      </c>
      <c r="E168" s="14" t="s">
        <v>124</v>
      </c>
      <c r="F168" s="13">
        <v>100</v>
      </c>
      <c r="G168" s="16">
        <v>3228.1379999999999</v>
      </c>
      <c r="H168" s="16">
        <v>3228</v>
      </c>
      <c r="I168" s="6">
        <f t="shared" si="3"/>
        <v>99.995725089819587</v>
      </c>
    </row>
    <row r="169" spans="1:9" ht="34.5" customHeight="1">
      <c r="A169" s="23" t="s">
        <v>118</v>
      </c>
      <c r="B169" s="13" t="s">
        <v>34</v>
      </c>
      <c r="C169" s="13" t="s">
        <v>26</v>
      </c>
      <c r="D169" s="13" t="s">
        <v>23</v>
      </c>
      <c r="E169" s="14" t="s">
        <v>124</v>
      </c>
      <c r="F169" s="13">
        <v>200</v>
      </c>
      <c r="G169" s="16">
        <v>241.25399999999999</v>
      </c>
      <c r="H169" s="16">
        <v>204.23400000000001</v>
      </c>
      <c r="I169" s="6">
        <f t="shared" si="3"/>
        <v>84.655176701733453</v>
      </c>
    </row>
    <row r="170" spans="1:9" ht="21.75" customHeight="1">
      <c r="A170" s="51" t="s">
        <v>77</v>
      </c>
      <c r="B170" s="13" t="s">
        <v>34</v>
      </c>
      <c r="C170" s="13" t="s">
        <v>26</v>
      </c>
      <c r="D170" s="13" t="s">
        <v>23</v>
      </c>
      <c r="E170" s="14" t="s">
        <v>124</v>
      </c>
      <c r="F170" s="13">
        <v>850</v>
      </c>
      <c r="G170" s="16">
        <v>0.222</v>
      </c>
      <c r="H170" s="16">
        <v>0.222</v>
      </c>
      <c r="I170" s="6">
        <f t="shared" si="3"/>
        <v>100</v>
      </c>
    </row>
    <row r="171" spans="1:9" ht="85.5" customHeight="1">
      <c r="A171" s="23" t="s">
        <v>192</v>
      </c>
      <c r="B171" s="13" t="s">
        <v>34</v>
      </c>
      <c r="C171" s="13" t="s">
        <v>26</v>
      </c>
      <c r="D171" s="13" t="s">
        <v>23</v>
      </c>
      <c r="E171" s="14" t="s">
        <v>246</v>
      </c>
      <c r="F171" s="13"/>
      <c r="G171" s="16">
        <f>G172</f>
        <v>26.542999999999999</v>
      </c>
      <c r="H171" s="16">
        <f>H172</f>
        <v>26.542999999999999</v>
      </c>
      <c r="I171" s="6">
        <f t="shared" si="3"/>
        <v>100</v>
      </c>
    </row>
    <row r="172" spans="1:9" ht="24" customHeight="1">
      <c r="A172" s="50" t="s">
        <v>68</v>
      </c>
      <c r="B172" s="13" t="s">
        <v>34</v>
      </c>
      <c r="C172" s="13" t="s">
        <v>26</v>
      </c>
      <c r="D172" s="13" t="s">
        <v>23</v>
      </c>
      <c r="E172" s="14" t="s">
        <v>246</v>
      </c>
      <c r="F172" s="13">
        <v>300</v>
      </c>
      <c r="G172" s="16">
        <v>26.542999999999999</v>
      </c>
      <c r="H172" s="16">
        <v>26.542999999999999</v>
      </c>
      <c r="I172" s="6">
        <f t="shared" si="3"/>
        <v>100</v>
      </c>
    </row>
    <row r="173" spans="1:9" ht="39" customHeight="1">
      <c r="A173" s="23" t="s">
        <v>191</v>
      </c>
      <c r="B173" s="13" t="s">
        <v>34</v>
      </c>
      <c r="C173" s="13" t="s">
        <v>26</v>
      </c>
      <c r="D173" s="13" t="s">
        <v>23</v>
      </c>
      <c r="E173" s="14" t="s">
        <v>131</v>
      </c>
      <c r="F173" s="13"/>
      <c r="G173" s="16">
        <f>G174</f>
        <v>4137.3509999999997</v>
      </c>
      <c r="H173" s="16">
        <f>H174</f>
        <v>4137.3509999999997</v>
      </c>
      <c r="I173" s="6">
        <f t="shared" si="3"/>
        <v>100</v>
      </c>
    </row>
    <row r="174" spans="1:9" ht="39" customHeight="1">
      <c r="A174" s="23" t="s">
        <v>118</v>
      </c>
      <c r="B174" s="13" t="s">
        <v>34</v>
      </c>
      <c r="C174" s="13" t="s">
        <v>26</v>
      </c>
      <c r="D174" s="13" t="s">
        <v>23</v>
      </c>
      <c r="E174" s="14" t="s">
        <v>131</v>
      </c>
      <c r="F174" s="13">
        <v>200</v>
      </c>
      <c r="G174" s="16">
        <v>4137.3509999999997</v>
      </c>
      <c r="H174" s="16">
        <v>4137.3509999999997</v>
      </c>
      <c r="I174" s="6">
        <f t="shared" si="3"/>
        <v>100</v>
      </c>
    </row>
    <row r="175" spans="1:9" ht="21" customHeight="1">
      <c r="A175" s="24" t="s">
        <v>48</v>
      </c>
      <c r="B175" s="13" t="s">
        <v>34</v>
      </c>
      <c r="C175" s="13" t="s">
        <v>26</v>
      </c>
      <c r="D175" s="13" t="s">
        <v>23</v>
      </c>
      <c r="E175" s="19" t="s">
        <v>134</v>
      </c>
      <c r="F175" s="33"/>
      <c r="G175" s="16">
        <f>G176</f>
        <v>148.4</v>
      </c>
      <c r="H175" s="16">
        <f>H176</f>
        <v>148.4</v>
      </c>
      <c r="I175" s="6">
        <f t="shared" si="3"/>
        <v>100</v>
      </c>
    </row>
    <row r="176" spans="1:9" ht="33" customHeight="1">
      <c r="A176" s="23" t="s">
        <v>118</v>
      </c>
      <c r="B176" s="13" t="s">
        <v>34</v>
      </c>
      <c r="C176" s="13" t="s">
        <v>26</v>
      </c>
      <c r="D176" s="13" t="s">
        <v>23</v>
      </c>
      <c r="E176" s="19" t="s">
        <v>134</v>
      </c>
      <c r="F176" s="33">
        <v>200</v>
      </c>
      <c r="G176" s="16">
        <v>148.4</v>
      </c>
      <c r="H176" s="16">
        <v>148.4</v>
      </c>
      <c r="I176" s="6">
        <f t="shared" si="3"/>
        <v>100</v>
      </c>
    </row>
    <row r="177" spans="1:9" ht="22.5" customHeight="1">
      <c r="A177" s="23" t="s">
        <v>102</v>
      </c>
      <c r="B177" s="13" t="s">
        <v>34</v>
      </c>
      <c r="C177" s="13" t="s">
        <v>26</v>
      </c>
      <c r="D177" s="13" t="s">
        <v>23</v>
      </c>
      <c r="E177" s="14" t="s">
        <v>144</v>
      </c>
      <c r="F177" s="13"/>
      <c r="G177" s="16">
        <f>G178</f>
        <v>5247.2560000000003</v>
      </c>
      <c r="H177" s="16">
        <f>H178</f>
        <v>5193.9549999999999</v>
      </c>
      <c r="I177" s="6">
        <f t="shared" si="3"/>
        <v>98.984211938582746</v>
      </c>
    </row>
    <row r="178" spans="1:9" ht="39" customHeight="1">
      <c r="A178" s="23" t="s">
        <v>118</v>
      </c>
      <c r="B178" s="13" t="s">
        <v>34</v>
      </c>
      <c r="C178" s="13" t="s">
        <v>26</v>
      </c>
      <c r="D178" s="13" t="s">
        <v>23</v>
      </c>
      <c r="E178" s="14" t="s">
        <v>144</v>
      </c>
      <c r="F178" s="13">
        <v>200</v>
      </c>
      <c r="G178" s="16">
        <v>5247.2560000000003</v>
      </c>
      <c r="H178" s="16">
        <v>5193.9549999999999</v>
      </c>
      <c r="I178" s="6">
        <f t="shared" si="3"/>
        <v>98.984211938582746</v>
      </c>
    </row>
    <row r="179" spans="1:9" ht="24" customHeight="1">
      <c r="A179" s="23" t="s">
        <v>40</v>
      </c>
      <c r="B179" s="13" t="s">
        <v>34</v>
      </c>
      <c r="C179" s="13">
        <v>10</v>
      </c>
      <c r="D179" s="13"/>
      <c r="E179" s="14"/>
      <c r="F179" s="13"/>
      <c r="G179" s="16">
        <f>G185+G180</f>
        <v>17607.5</v>
      </c>
      <c r="H179" s="16">
        <f>H185+H180</f>
        <v>14129.251</v>
      </c>
      <c r="I179" s="6">
        <f t="shared" si="3"/>
        <v>80.245639642197929</v>
      </c>
    </row>
    <row r="180" spans="1:9" ht="20.25" customHeight="1">
      <c r="A180" s="50" t="s">
        <v>43</v>
      </c>
      <c r="B180" s="13" t="s">
        <v>34</v>
      </c>
      <c r="C180" s="13">
        <v>10</v>
      </c>
      <c r="D180" s="13" t="s">
        <v>20</v>
      </c>
      <c r="E180" s="14"/>
      <c r="F180" s="13"/>
      <c r="G180" s="16">
        <f>G181+G183</f>
        <v>393.5</v>
      </c>
      <c r="H180" s="16">
        <f>H181+H183</f>
        <v>393.5</v>
      </c>
      <c r="I180" s="6">
        <f t="shared" si="3"/>
        <v>100</v>
      </c>
    </row>
    <row r="181" spans="1:9" ht="36" customHeight="1">
      <c r="A181" s="50" t="s">
        <v>180</v>
      </c>
      <c r="B181" s="13" t="s">
        <v>34</v>
      </c>
      <c r="C181" s="13">
        <v>10</v>
      </c>
      <c r="D181" s="13" t="s">
        <v>20</v>
      </c>
      <c r="E181" s="14" t="s">
        <v>162</v>
      </c>
      <c r="F181" s="13"/>
      <c r="G181" s="16">
        <f>G182</f>
        <v>301</v>
      </c>
      <c r="H181" s="16">
        <f>H182</f>
        <v>301</v>
      </c>
      <c r="I181" s="6">
        <f t="shared" si="3"/>
        <v>100</v>
      </c>
    </row>
    <row r="182" spans="1:9" ht="22.5" customHeight="1">
      <c r="A182" s="50" t="s">
        <v>68</v>
      </c>
      <c r="B182" s="13" t="s">
        <v>34</v>
      </c>
      <c r="C182" s="13">
        <v>10</v>
      </c>
      <c r="D182" s="13" t="s">
        <v>20</v>
      </c>
      <c r="E182" s="14" t="s">
        <v>162</v>
      </c>
      <c r="F182" s="13">
        <v>300</v>
      </c>
      <c r="G182" s="16">
        <v>301</v>
      </c>
      <c r="H182" s="16">
        <v>301</v>
      </c>
      <c r="I182" s="6">
        <f t="shared" si="3"/>
        <v>100</v>
      </c>
    </row>
    <row r="183" spans="1:9" ht="35.25" customHeight="1">
      <c r="A183" s="23" t="s">
        <v>210</v>
      </c>
      <c r="B183" s="13" t="s">
        <v>34</v>
      </c>
      <c r="C183" s="13">
        <v>10</v>
      </c>
      <c r="D183" s="13" t="s">
        <v>20</v>
      </c>
      <c r="E183" s="14" t="s">
        <v>162</v>
      </c>
      <c r="F183" s="13"/>
      <c r="G183" s="16">
        <f>G184</f>
        <v>92.5</v>
      </c>
      <c r="H183" s="16">
        <f>H184</f>
        <v>92.5</v>
      </c>
      <c r="I183" s="6">
        <f t="shared" si="3"/>
        <v>100</v>
      </c>
    </row>
    <row r="184" spans="1:9" ht="24" customHeight="1">
      <c r="A184" s="50" t="s">
        <v>68</v>
      </c>
      <c r="B184" s="13" t="s">
        <v>34</v>
      </c>
      <c r="C184" s="13">
        <v>10</v>
      </c>
      <c r="D184" s="13" t="s">
        <v>20</v>
      </c>
      <c r="E184" s="14" t="s">
        <v>162</v>
      </c>
      <c r="F184" s="13">
        <v>300</v>
      </c>
      <c r="G184" s="16">
        <v>92.5</v>
      </c>
      <c r="H184" s="16">
        <v>92.5</v>
      </c>
      <c r="I184" s="6">
        <f t="shared" si="3"/>
        <v>100</v>
      </c>
    </row>
    <row r="185" spans="1:9" ht="20.25" customHeight="1">
      <c r="A185" s="50" t="s">
        <v>16</v>
      </c>
      <c r="B185" s="13" t="s">
        <v>34</v>
      </c>
      <c r="C185" s="13">
        <v>10</v>
      </c>
      <c r="D185" s="13" t="s">
        <v>21</v>
      </c>
      <c r="E185" s="15"/>
      <c r="F185" s="13"/>
      <c r="G185" s="16">
        <f>G186+G189</f>
        <v>17214</v>
      </c>
      <c r="H185" s="16">
        <f>H186+H189</f>
        <v>13735.751</v>
      </c>
      <c r="I185" s="6">
        <f t="shared" si="3"/>
        <v>79.794068781224581</v>
      </c>
    </row>
    <row r="186" spans="1:9" ht="67.5" customHeight="1">
      <c r="A186" s="50" t="s">
        <v>90</v>
      </c>
      <c r="B186" s="13" t="s">
        <v>34</v>
      </c>
      <c r="C186" s="13">
        <v>10</v>
      </c>
      <c r="D186" s="13" t="s">
        <v>21</v>
      </c>
      <c r="E186" s="14" t="s">
        <v>133</v>
      </c>
      <c r="F186" s="13"/>
      <c r="G186" s="16">
        <f>G187+G188</f>
        <v>2112</v>
      </c>
      <c r="H186" s="16">
        <f>H187+H188</f>
        <v>890.67200000000003</v>
      </c>
      <c r="I186" s="6">
        <f t="shared" si="3"/>
        <v>42.171969696969697</v>
      </c>
    </row>
    <row r="187" spans="1:9" ht="38.25" customHeight="1">
      <c r="A187" s="23" t="s">
        <v>118</v>
      </c>
      <c r="B187" s="13" t="s">
        <v>34</v>
      </c>
      <c r="C187" s="13">
        <v>10</v>
      </c>
      <c r="D187" s="13" t="s">
        <v>21</v>
      </c>
      <c r="E187" s="14" t="s">
        <v>133</v>
      </c>
      <c r="F187" s="11">
        <v>200</v>
      </c>
      <c r="G187" s="16">
        <v>5</v>
      </c>
      <c r="H187" s="16">
        <v>3.8540000000000001</v>
      </c>
      <c r="I187" s="6">
        <f t="shared" si="3"/>
        <v>77.08</v>
      </c>
    </row>
    <row r="188" spans="1:9" ht="21.75" customHeight="1">
      <c r="A188" s="50" t="s">
        <v>68</v>
      </c>
      <c r="B188" s="13" t="s">
        <v>34</v>
      </c>
      <c r="C188" s="13">
        <v>10</v>
      </c>
      <c r="D188" s="13" t="s">
        <v>21</v>
      </c>
      <c r="E188" s="14" t="s">
        <v>133</v>
      </c>
      <c r="F188" s="11">
        <v>300</v>
      </c>
      <c r="G188" s="16">
        <v>2107</v>
      </c>
      <c r="H188" s="16">
        <v>886.81799999999998</v>
      </c>
      <c r="I188" s="6">
        <f t="shared" si="3"/>
        <v>42.089131466540103</v>
      </c>
    </row>
    <row r="189" spans="1:9" ht="55.5" customHeight="1">
      <c r="A189" s="55" t="s">
        <v>101</v>
      </c>
      <c r="B189" s="13" t="s">
        <v>34</v>
      </c>
      <c r="C189" s="35" t="s">
        <v>59</v>
      </c>
      <c r="D189" s="35" t="s">
        <v>21</v>
      </c>
      <c r="E189" s="38" t="s">
        <v>152</v>
      </c>
      <c r="F189" s="35"/>
      <c r="G189" s="37">
        <f>G190</f>
        <v>15102</v>
      </c>
      <c r="H189" s="37">
        <f>H190</f>
        <v>12845.079</v>
      </c>
      <c r="I189" s="6">
        <f t="shared" si="3"/>
        <v>85.05548271752086</v>
      </c>
    </row>
    <row r="190" spans="1:9" ht="21" customHeight="1">
      <c r="A190" s="55" t="s">
        <v>68</v>
      </c>
      <c r="B190" s="13" t="s">
        <v>34</v>
      </c>
      <c r="C190" s="35" t="s">
        <v>59</v>
      </c>
      <c r="D190" s="35" t="s">
        <v>21</v>
      </c>
      <c r="E190" s="38" t="s">
        <v>152</v>
      </c>
      <c r="F190" s="35">
        <v>300</v>
      </c>
      <c r="G190" s="37">
        <v>15102</v>
      </c>
      <c r="H190" s="37">
        <v>12845.079</v>
      </c>
      <c r="I190" s="6">
        <f t="shared" si="3"/>
        <v>85.05548271752086</v>
      </c>
    </row>
    <row r="191" spans="1:9" ht="38.25" customHeight="1">
      <c r="A191" s="50" t="s">
        <v>58</v>
      </c>
      <c r="B191" s="13" t="s">
        <v>35</v>
      </c>
      <c r="C191" s="13"/>
      <c r="D191" s="13"/>
      <c r="E191" s="14"/>
      <c r="F191" s="11"/>
      <c r="G191" s="16">
        <f>G192+G210+G244+G240+G231+G218+G214+G222</f>
        <v>29972.984000000004</v>
      </c>
      <c r="H191" s="16">
        <f>H192+H210+H244+H240+H231+H218+H214+H222</f>
        <v>28972.057000000001</v>
      </c>
      <c r="I191" s="6">
        <f t="shared" si="3"/>
        <v>96.660569398095291</v>
      </c>
    </row>
    <row r="192" spans="1:9" ht="25.5" customHeight="1">
      <c r="A192" s="50" t="s">
        <v>36</v>
      </c>
      <c r="B192" s="13" t="s">
        <v>35</v>
      </c>
      <c r="C192" s="13" t="s">
        <v>18</v>
      </c>
      <c r="D192" s="13"/>
      <c r="E192" s="15"/>
      <c r="F192" s="11"/>
      <c r="G192" s="16">
        <f>G193+G202+G199</f>
        <v>11924.639000000001</v>
      </c>
      <c r="H192" s="16">
        <f>H193+H202+H199</f>
        <v>10924.699000000001</v>
      </c>
      <c r="I192" s="6">
        <f t="shared" si="3"/>
        <v>91.614505059650014</v>
      </c>
    </row>
    <row r="193" spans="1:9" ht="24" customHeight="1">
      <c r="A193" s="50" t="s">
        <v>7</v>
      </c>
      <c r="B193" s="13" t="s">
        <v>35</v>
      </c>
      <c r="C193" s="13" t="s">
        <v>18</v>
      </c>
      <c r="D193" s="13" t="s">
        <v>22</v>
      </c>
      <c r="E193" s="15"/>
      <c r="F193" s="11"/>
      <c r="G193" s="16">
        <f t="shared" ref="G193:H194" si="4">G194</f>
        <v>7276.5590000000002</v>
      </c>
      <c r="H193" s="16">
        <f t="shared" si="4"/>
        <v>7276.5590000000002</v>
      </c>
      <c r="I193" s="6">
        <f t="shared" si="3"/>
        <v>100</v>
      </c>
    </row>
    <row r="194" spans="1:9" ht="34.5" customHeight="1">
      <c r="A194" s="50" t="s">
        <v>78</v>
      </c>
      <c r="B194" s="13" t="s">
        <v>35</v>
      </c>
      <c r="C194" s="13" t="s">
        <v>18</v>
      </c>
      <c r="D194" s="13" t="s">
        <v>22</v>
      </c>
      <c r="E194" s="14" t="s">
        <v>119</v>
      </c>
      <c r="F194" s="11"/>
      <c r="G194" s="16">
        <f t="shared" si="4"/>
        <v>7276.5590000000002</v>
      </c>
      <c r="H194" s="16">
        <f t="shared" si="4"/>
        <v>7276.5590000000002</v>
      </c>
      <c r="I194" s="6">
        <f t="shared" si="3"/>
        <v>100</v>
      </c>
    </row>
    <row r="195" spans="1:9" ht="21" customHeight="1">
      <c r="A195" s="50" t="s">
        <v>79</v>
      </c>
      <c r="B195" s="13" t="s">
        <v>35</v>
      </c>
      <c r="C195" s="13" t="s">
        <v>18</v>
      </c>
      <c r="D195" s="13" t="s">
        <v>22</v>
      </c>
      <c r="E195" s="14" t="s">
        <v>120</v>
      </c>
      <c r="F195" s="11"/>
      <c r="G195" s="16">
        <f>G196+G197+G198</f>
        <v>7276.5590000000002</v>
      </c>
      <c r="H195" s="16">
        <f>H196+H197+H198</f>
        <v>7276.5590000000002</v>
      </c>
      <c r="I195" s="6">
        <f t="shared" si="3"/>
        <v>100</v>
      </c>
    </row>
    <row r="196" spans="1:9" ht="64.5" customHeight="1">
      <c r="A196" s="23" t="s">
        <v>76</v>
      </c>
      <c r="B196" s="13" t="s">
        <v>35</v>
      </c>
      <c r="C196" s="13" t="s">
        <v>18</v>
      </c>
      <c r="D196" s="13" t="s">
        <v>22</v>
      </c>
      <c r="E196" s="14" t="s">
        <v>120</v>
      </c>
      <c r="F196" s="11">
        <v>100</v>
      </c>
      <c r="G196" s="16">
        <v>6897.2</v>
      </c>
      <c r="H196" s="16">
        <v>6897.2</v>
      </c>
      <c r="I196" s="6">
        <f t="shared" si="3"/>
        <v>100</v>
      </c>
    </row>
    <row r="197" spans="1:9" ht="37.5" customHeight="1">
      <c r="A197" s="23" t="s">
        <v>118</v>
      </c>
      <c r="B197" s="13" t="s">
        <v>35</v>
      </c>
      <c r="C197" s="13" t="s">
        <v>18</v>
      </c>
      <c r="D197" s="13" t="s">
        <v>22</v>
      </c>
      <c r="E197" s="14" t="s">
        <v>120</v>
      </c>
      <c r="F197" s="11">
        <v>200</v>
      </c>
      <c r="G197" s="16">
        <v>379.35899999999998</v>
      </c>
      <c r="H197" s="16">
        <v>379.35899999999998</v>
      </c>
      <c r="I197" s="6">
        <f t="shared" si="3"/>
        <v>100</v>
      </c>
    </row>
    <row r="198" spans="1:9" ht="21" customHeight="1">
      <c r="A198" s="51" t="s">
        <v>77</v>
      </c>
      <c r="B198" s="13" t="s">
        <v>35</v>
      </c>
      <c r="C198" s="13" t="s">
        <v>18</v>
      </c>
      <c r="D198" s="13" t="s">
        <v>22</v>
      </c>
      <c r="E198" s="14" t="s">
        <v>120</v>
      </c>
      <c r="F198" s="11">
        <v>850</v>
      </c>
      <c r="G198" s="16">
        <v>0</v>
      </c>
      <c r="H198" s="16">
        <v>0</v>
      </c>
      <c r="I198" s="6">
        <v>0</v>
      </c>
    </row>
    <row r="199" spans="1:9" ht="21" customHeight="1">
      <c r="A199" s="51" t="s">
        <v>174</v>
      </c>
      <c r="B199" s="13" t="s">
        <v>35</v>
      </c>
      <c r="C199" s="13" t="s">
        <v>18</v>
      </c>
      <c r="D199" s="13">
        <v>11</v>
      </c>
      <c r="E199" s="14"/>
      <c r="F199" s="11"/>
      <c r="G199" s="16">
        <f t="shared" ref="G199:H200" si="5">G200</f>
        <v>999.94</v>
      </c>
      <c r="H199" s="16">
        <f t="shared" si="5"/>
        <v>0</v>
      </c>
      <c r="I199" s="6">
        <f t="shared" si="3"/>
        <v>0</v>
      </c>
    </row>
    <row r="200" spans="1:9" ht="26.25" customHeight="1">
      <c r="A200" s="51" t="s">
        <v>48</v>
      </c>
      <c r="B200" s="13" t="s">
        <v>35</v>
      </c>
      <c r="C200" s="13" t="s">
        <v>18</v>
      </c>
      <c r="D200" s="13">
        <v>11</v>
      </c>
      <c r="E200" s="14" t="s">
        <v>134</v>
      </c>
      <c r="F200" s="11"/>
      <c r="G200" s="16">
        <f t="shared" si="5"/>
        <v>999.94</v>
      </c>
      <c r="H200" s="16">
        <f t="shared" si="5"/>
        <v>0</v>
      </c>
      <c r="I200" s="6">
        <f t="shared" si="3"/>
        <v>0</v>
      </c>
    </row>
    <row r="201" spans="1:9" ht="26.25" customHeight="1">
      <c r="A201" s="51" t="s">
        <v>181</v>
      </c>
      <c r="B201" s="13" t="s">
        <v>35</v>
      </c>
      <c r="C201" s="13" t="s">
        <v>18</v>
      </c>
      <c r="D201" s="13">
        <v>11</v>
      </c>
      <c r="E201" s="14" t="s">
        <v>134</v>
      </c>
      <c r="F201" s="11">
        <v>870</v>
      </c>
      <c r="G201" s="16">
        <v>999.94</v>
      </c>
      <c r="H201" s="16">
        <v>0</v>
      </c>
      <c r="I201" s="6">
        <f t="shared" si="3"/>
        <v>0</v>
      </c>
    </row>
    <row r="202" spans="1:9" ht="21" customHeight="1">
      <c r="A202" s="51" t="s">
        <v>8</v>
      </c>
      <c r="B202" s="13" t="s">
        <v>35</v>
      </c>
      <c r="C202" s="13" t="s">
        <v>18</v>
      </c>
      <c r="D202" s="13">
        <v>13</v>
      </c>
      <c r="E202" s="14"/>
      <c r="F202" s="11"/>
      <c r="G202" s="16">
        <f>G203+G208+G206</f>
        <v>3648.14</v>
      </c>
      <c r="H202" s="16">
        <f>H203+H208+H206</f>
        <v>3648.14</v>
      </c>
      <c r="I202" s="6">
        <f t="shared" si="3"/>
        <v>100</v>
      </c>
    </row>
    <row r="203" spans="1:9" ht="60" customHeight="1">
      <c r="A203" s="51" t="s">
        <v>85</v>
      </c>
      <c r="B203" s="13" t="s">
        <v>35</v>
      </c>
      <c r="C203" s="13" t="s">
        <v>18</v>
      </c>
      <c r="D203" s="13">
        <v>13</v>
      </c>
      <c r="E203" s="14" t="s">
        <v>124</v>
      </c>
      <c r="F203" s="11"/>
      <c r="G203" s="16">
        <f>G204+G205</f>
        <v>2485.5529999999999</v>
      </c>
      <c r="H203" s="16">
        <f>H204+H205</f>
        <v>2485.5529999999999</v>
      </c>
      <c r="I203" s="6">
        <f t="shared" ref="I203:I266" si="6">H203/G203*100</f>
        <v>100</v>
      </c>
    </row>
    <row r="204" spans="1:9" ht="65.25" customHeight="1">
      <c r="A204" s="51" t="s">
        <v>97</v>
      </c>
      <c r="B204" s="13" t="s">
        <v>35</v>
      </c>
      <c r="C204" s="13" t="s">
        <v>18</v>
      </c>
      <c r="D204" s="13">
        <v>13</v>
      </c>
      <c r="E204" s="14" t="s">
        <v>124</v>
      </c>
      <c r="F204" s="11">
        <v>100</v>
      </c>
      <c r="G204" s="16">
        <v>2363.4679999999998</v>
      </c>
      <c r="H204" s="16">
        <v>2363.4679999999998</v>
      </c>
      <c r="I204" s="6">
        <f t="shared" si="6"/>
        <v>100</v>
      </c>
    </row>
    <row r="205" spans="1:9" ht="38.25" customHeight="1">
      <c r="A205" s="23" t="s">
        <v>118</v>
      </c>
      <c r="B205" s="13" t="s">
        <v>35</v>
      </c>
      <c r="C205" s="13" t="s">
        <v>18</v>
      </c>
      <c r="D205" s="13">
        <v>13</v>
      </c>
      <c r="E205" s="14" t="s">
        <v>124</v>
      </c>
      <c r="F205" s="11">
        <v>200</v>
      </c>
      <c r="G205" s="16">
        <v>122.08499999999999</v>
      </c>
      <c r="H205" s="16">
        <v>122.08499999999999</v>
      </c>
      <c r="I205" s="6">
        <f t="shared" si="6"/>
        <v>100</v>
      </c>
    </row>
    <row r="206" spans="1:9" ht="52.5" customHeight="1">
      <c r="A206" s="51" t="s">
        <v>176</v>
      </c>
      <c r="B206" s="13" t="s">
        <v>35</v>
      </c>
      <c r="C206" s="13" t="s">
        <v>18</v>
      </c>
      <c r="D206" s="13">
        <v>13</v>
      </c>
      <c r="E206" s="14" t="s">
        <v>231</v>
      </c>
      <c r="F206" s="13"/>
      <c r="G206" s="16">
        <f>G207</f>
        <v>600</v>
      </c>
      <c r="H206" s="16">
        <f>H207</f>
        <v>600</v>
      </c>
      <c r="I206" s="6">
        <f t="shared" si="6"/>
        <v>100</v>
      </c>
    </row>
    <row r="207" spans="1:9" ht="66.75" customHeight="1">
      <c r="A207" s="23" t="s">
        <v>76</v>
      </c>
      <c r="B207" s="13" t="s">
        <v>35</v>
      </c>
      <c r="C207" s="13" t="s">
        <v>18</v>
      </c>
      <c r="D207" s="13">
        <v>13</v>
      </c>
      <c r="E207" s="14" t="s">
        <v>231</v>
      </c>
      <c r="F207" s="13">
        <v>100</v>
      </c>
      <c r="G207" s="16">
        <v>600</v>
      </c>
      <c r="H207" s="16">
        <v>600</v>
      </c>
      <c r="I207" s="6">
        <f t="shared" si="6"/>
        <v>100</v>
      </c>
    </row>
    <row r="208" spans="1:9" ht="21" customHeight="1">
      <c r="A208" s="23" t="s">
        <v>102</v>
      </c>
      <c r="B208" s="13" t="s">
        <v>35</v>
      </c>
      <c r="C208" s="13" t="s">
        <v>18</v>
      </c>
      <c r="D208" s="13" t="s">
        <v>47</v>
      </c>
      <c r="E208" s="38" t="s">
        <v>144</v>
      </c>
      <c r="F208" s="33"/>
      <c r="G208" s="34">
        <f>G209</f>
        <v>562.58699999999999</v>
      </c>
      <c r="H208" s="34">
        <f>H209</f>
        <v>562.58699999999999</v>
      </c>
      <c r="I208" s="6">
        <f t="shared" si="6"/>
        <v>100</v>
      </c>
    </row>
    <row r="209" spans="1:9" ht="19.5" customHeight="1">
      <c r="A209" s="23" t="s">
        <v>98</v>
      </c>
      <c r="B209" s="13" t="s">
        <v>35</v>
      </c>
      <c r="C209" s="13" t="s">
        <v>18</v>
      </c>
      <c r="D209" s="13" t="s">
        <v>47</v>
      </c>
      <c r="E209" s="38" t="s">
        <v>144</v>
      </c>
      <c r="F209" s="33">
        <v>830</v>
      </c>
      <c r="G209" s="34">
        <v>562.58699999999999</v>
      </c>
      <c r="H209" s="34">
        <v>562.58699999999999</v>
      </c>
      <c r="I209" s="6">
        <f t="shared" si="6"/>
        <v>100</v>
      </c>
    </row>
    <row r="210" spans="1:9" ht="20.25" customHeight="1">
      <c r="A210" s="50" t="s">
        <v>49</v>
      </c>
      <c r="B210" s="13" t="s">
        <v>35</v>
      </c>
      <c r="C210" s="13" t="s">
        <v>19</v>
      </c>
      <c r="D210" s="13"/>
      <c r="E210" s="15"/>
      <c r="F210" s="11"/>
      <c r="G210" s="16">
        <f t="shared" ref="G210:H212" si="7">G211</f>
        <v>864.1</v>
      </c>
      <c r="H210" s="16">
        <f t="shared" si="7"/>
        <v>864.1</v>
      </c>
      <c r="I210" s="6">
        <f t="shared" si="6"/>
        <v>100</v>
      </c>
    </row>
    <row r="211" spans="1:9" ht="22.5" customHeight="1">
      <c r="A211" s="50" t="s">
        <v>44</v>
      </c>
      <c r="B211" s="13" t="s">
        <v>35</v>
      </c>
      <c r="C211" s="13" t="s">
        <v>19</v>
      </c>
      <c r="D211" s="13" t="s">
        <v>20</v>
      </c>
      <c r="E211" s="15"/>
      <c r="F211" s="11"/>
      <c r="G211" s="16">
        <f t="shared" si="7"/>
        <v>864.1</v>
      </c>
      <c r="H211" s="16">
        <f t="shared" si="7"/>
        <v>864.1</v>
      </c>
      <c r="I211" s="6">
        <f t="shared" si="6"/>
        <v>100</v>
      </c>
    </row>
    <row r="212" spans="1:9" ht="49.5" customHeight="1">
      <c r="A212" s="50" t="s">
        <v>247</v>
      </c>
      <c r="B212" s="13" t="s">
        <v>35</v>
      </c>
      <c r="C212" s="13" t="s">
        <v>19</v>
      </c>
      <c r="D212" s="13" t="s">
        <v>20</v>
      </c>
      <c r="E212" s="14" t="s">
        <v>135</v>
      </c>
      <c r="F212" s="11"/>
      <c r="G212" s="16">
        <f t="shared" si="7"/>
        <v>864.1</v>
      </c>
      <c r="H212" s="16">
        <f t="shared" si="7"/>
        <v>864.1</v>
      </c>
      <c r="I212" s="6">
        <f t="shared" si="6"/>
        <v>100</v>
      </c>
    </row>
    <row r="213" spans="1:9" ht="22.5" customHeight="1">
      <c r="A213" s="50" t="s">
        <v>54</v>
      </c>
      <c r="B213" s="13" t="s">
        <v>35</v>
      </c>
      <c r="C213" s="13" t="s">
        <v>19</v>
      </c>
      <c r="D213" s="13" t="s">
        <v>20</v>
      </c>
      <c r="E213" s="14" t="s">
        <v>135</v>
      </c>
      <c r="F213" s="11">
        <v>530</v>
      </c>
      <c r="G213" s="16">
        <v>864.1</v>
      </c>
      <c r="H213" s="16">
        <v>864.1</v>
      </c>
      <c r="I213" s="6">
        <f t="shared" si="6"/>
        <v>100</v>
      </c>
    </row>
    <row r="214" spans="1:9" ht="34.5" customHeight="1">
      <c r="A214" s="52" t="s">
        <v>37</v>
      </c>
      <c r="B214" s="13" t="s">
        <v>35</v>
      </c>
      <c r="C214" s="13" t="s">
        <v>20</v>
      </c>
      <c r="D214" s="11"/>
      <c r="E214" s="14"/>
      <c r="F214" s="11"/>
      <c r="G214" s="16">
        <f t="shared" ref="G214:H216" si="8">G215</f>
        <v>1450</v>
      </c>
      <c r="H214" s="16">
        <f t="shared" si="8"/>
        <v>1450</v>
      </c>
      <c r="I214" s="6">
        <f t="shared" si="6"/>
        <v>100</v>
      </c>
    </row>
    <row r="215" spans="1:9" ht="42" customHeight="1">
      <c r="A215" s="52" t="s">
        <v>45</v>
      </c>
      <c r="B215" s="13" t="s">
        <v>35</v>
      </c>
      <c r="C215" s="13" t="s">
        <v>20</v>
      </c>
      <c r="D215" s="13">
        <v>10</v>
      </c>
      <c r="E215" s="14"/>
      <c r="F215" s="11"/>
      <c r="G215" s="16">
        <f t="shared" si="8"/>
        <v>1450</v>
      </c>
      <c r="H215" s="16">
        <f t="shared" si="8"/>
        <v>1450</v>
      </c>
      <c r="I215" s="6">
        <f t="shared" si="6"/>
        <v>100</v>
      </c>
    </row>
    <row r="216" spans="1:9" ht="94.5" customHeight="1">
      <c r="A216" s="50" t="s">
        <v>109</v>
      </c>
      <c r="B216" s="13" t="s">
        <v>35</v>
      </c>
      <c r="C216" s="13" t="s">
        <v>20</v>
      </c>
      <c r="D216" s="13">
        <v>10</v>
      </c>
      <c r="E216" s="14" t="s">
        <v>136</v>
      </c>
      <c r="F216" s="11"/>
      <c r="G216" s="16">
        <f t="shared" si="8"/>
        <v>1450</v>
      </c>
      <c r="H216" s="16">
        <f t="shared" si="8"/>
        <v>1450</v>
      </c>
      <c r="I216" s="6">
        <f t="shared" si="6"/>
        <v>100</v>
      </c>
    </row>
    <row r="217" spans="1:9" ht="27" customHeight="1">
      <c r="A217" s="54" t="s">
        <v>110</v>
      </c>
      <c r="B217" s="13" t="s">
        <v>35</v>
      </c>
      <c r="C217" s="13" t="s">
        <v>20</v>
      </c>
      <c r="D217" s="13">
        <v>10</v>
      </c>
      <c r="E217" s="40" t="s">
        <v>136</v>
      </c>
      <c r="F217" s="11">
        <v>540</v>
      </c>
      <c r="G217" s="16">
        <v>1450</v>
      </c>
      <c r="H217" s="16">
        <v>1450</v>
      </c>
      <c r="I217" s="6">
        <f t="shared" si="6"/>
        <v>100</v>
      </c>
    </row>
    <row r="218" spans="1:9" ht="24.75" customHeight="1">
      <c r="A218" s="52" t="s">
        <v>38</v>
      </c>
      <c r="B218" s="13" t="s">
        <v>35</v>
      </c>
      <c r="C218" s="13" t="s">
        <v>21</v>
      </c>
      <c r="D218" s="13"/>
      <c r="E218" s="14"/>
      <c r="F218" s="11"/>
      <c r="G218" s="16">
        <f t="shared" ref="G218:H220" si="9">G219</f>
        <v>2199</v>
      </c>
      <c r="H218" s="16">
        <f t="shared" si="9"/>
        <v>2199</v>
      </c>
      <c r="I218" s="6">
        <f t="shared" si="6"/>
        <v>100</v>
      </c>
    </row>
    <row r="219" spans="1:9" ht="27" customHeight="1">
      <c r="A219" s="52" t="s">
        <v>72</v>
      </c>
      <c r="B219" s="13" t="s">
        <v>35</v>
      </c>
      <c r="C219" s="13" t="s">
        <v>21</v>
      </c>
      <c r="D219" s="13" t="s">
        <v>23</v>
      </c>
      <c r="E219" s="14"/>
      <c r="F219" s="11"/>
      <c r="G219" s="16">
        <f t="shared" si="9"/>
        <v>2199</v>
      </c>
      <c r="H219" s="16">
        <f t="shared" si="9"/>
        <v>2199</v>
      </c>
      <c r="I219" s="6">
        <f t="shared" si="6"/>
        <v>100</v>
      </c>
    </row>
    <row r="220" spans="1:9" ht="96" customHeight="1">
      <c r="A220" s="50" t="s">
        <v>109</v>
      </c>
      <c r="B220" s="13" t="s">
        <v>35</v>
      </c>
      <c r="C220" s="13" t="s">
        <v>21</v>
      </c>
      <c r="D220" s="13" t="s">
        <v>23</v>
      </c>
      <c r="E220" s="14" t="s">
        <v>136</v>
      </c>
      <c r="F220" s="11"/>
      <c r="G220" s="16">
        <f t="shared" si="9"/>
        <v>2199</v>
      </c>
      <c r="H220" s="16">
        <f t="shared" si="9"/>
        <v>2199</v>
      </c>
      <c r="I220" s="6">
        <f t="shared" si="6"/>
        <v>100</v>
      </c>
    </row>
    <row r="221" spans="1:9" ht="21" customHeight="1">
      <c r="A221" s="54" t="s">
        <v>110</v>
      </c>
      <c r="B221" s="39" t="s">
        <v>35</v>
      </c>
      <c r="C221" s="39" t="s">
        <v>21</v>
      </c>
      <c r="D221" s="39" t="s">
        <v>23</v>
      </c>
      <c r="E221" s="40" t="s">
        <v>136</v>
      </c>
      <c r="F221" s="42">
        <v>540</v>
      </c>
      <c r="G221" s="32">
        <v>2199</v>
      </c>
      <c r="H221" s="32">
        <v>2199</v>
      </c>
      <c r="I221" s="6">
        <f t="shared" si="6"/>
        <v>100</v>
      </c>
    </row>
    <row r="222" spans="1:9" ht="24.75" customHeight="1">
      <c r="A222" s="52" t="s">
        <v>50</v>
      </c>
      <c r="B222" s="39" t="s">
        <v>35</v>
      </c>
      <c r="C222" s="13" t="s">
        <v>24</v>
      </c>
      <c r="D222" s="13"/>
      <c r="E222" s="40"/>
      <c r="F222" s="42"/>
      <c r="G222" s="32">
        <f>G223+G228</f>
        <v>1235</v>
      </c>
      <c r="H222" s="32">
        <f>H223+H228</f>
        <v>1235</v>
      </c>
      <c r="I222" s="6">
        <f t="shared" si="6"/>
        <v>100</v>
      </c>
    </row>
    <row r="223" spans="1:9" ht="21.75" customHeight="1">
      <c r="A223" s="52" t="s">
        <v>51</v>
      </c>
      <c r="B223" s="39" t="s">
        <v>35</v>
      </c>
      <c r="C223" s="13" t="s">
        <v>24</v>
      </c>
      <c r="D223" s="13" t="s">
        <v>19</v>
      </c>
      <c r="E223" s="40"/>
      <c r="F223" s="42"/>
      <c r="G223" s="32">
        <f>G224+G226</f>
        <v>955</v>
      </c>
      <c r="H223" s="32">
        <f>H224+H226</f>
        <v>955</v>
      </c>
      <c r="I223" s="6">
        <f t="shared" si="6"/>
        <v>100</v>
      </c>
    </row>
    <row r="224" spans="1:9" ht="99" customHeight="1">
      <c r="A224" s="50" t="s">
        <v>109</v>
      </c>
      <c r="B224" s="39" t="s">
        <v>35</v>
      </c>
      <c r="C224" s="13" t="s">
        <v>24</v>
      </c>
      <c r="D224" s="13" t="s">
        <v>19</v>
      </c>
      <c r="E224" s="14" t="s">
        <v>136</v>
      </c>
      <c r="F224" s="11"/>
      <c r="G224" s="32">
        <f t="shared" ref="G224:H224" si="10">G225</f>
        <v>900</v>
      </c>
      <c r="H224" s="32">
        <f t="shared" si="10"/>
        <v>900</v>
      </c>
      <c r="I224" s="6">
        <f t="shared" si="6"/>
        <v>100</v>
      </c>
    </row>
    <row r="225" spans="1:9" ht="20.25" customHeight="1">
      <c r="A225" s="50" t="s">
        <v>110</v>
      </c>
      <c r="B225" s="39" t="s">
        <v>35</v>
      </c>
      <c r="C225" s="13" t="s">
        <v>24</v>
      </c>
      <c r="D225" s="13" t="s">
        <v>19</v>
      </c>
      <c r="E225" s="40" t="s">
        <v>136</v>
      </c>
      <c r="F225" s="42">
        <v>540</v>
      </c>
      <c r="G225" s="32">
        <v>900</v>
      </c>
      <c r="H225" s="32">
        <v>900</v>
      </c>
      <c r="I225" s="6">
        <f t="shared" si="6"/>
        <v>100</v>
      </c>
    </row>
    <row r="226" spans="1:9" ht="20.25" customHeight="1">
      <c r="A226" s="51" t="s">
        <v>48</v>
      </c>
      <c r="B226" s="13" t="s">
        <v>35</v>
      </c>
      <c r="C226" s="13" t="s">
        <v>24</v>
      </c>
      <c r="D226" s="13" t="s">
        <v>19</v>
      </c>
      <c r="E226" s="14" t="s">
        <v>134</v>
      </c>
      <c r="F226" s="42"/>
      <c r="G226" s="32">
        <f>G227</f>
        <v>55</v>
      </c>
      <c r="H226" s="32">
        <f t="shared" ref="H226" si="11">H227</f>
        <v>55</v>
      </c>
      <c r="I226" s="6">
        <f t="shared" si="6"/>
        <v>100</v>
      </c>
    </row>
    <row r="227" spans="1:9" ht="20.25" customHeight="1">
      <c r="A227" s="50" t="s">
        <v>110</v>
      </c>
      <c r="B227" s="13" t="s">
        <v>35</v>
      </c>
      <c r="C227" s="13" t="s">
        <v>24</v>
      </c>
      <c r="D227" s="13" t="s">
        <v>19</v>
      </c>
      <c r="E227" s="14" t="s">
        <v>134</v>
      </c>
      <c r="F227" s="42">
        <v>540</v>
      </c>
      <c r="G227" s="32">
        <v>55</v>
      </c>
      <c r="H227" s="32">
        <v>55</v>
      </c>
      <c r="I227" s="6">
        <f t="shared" si="6"/>
        <v>100</v>
      </c>
    </row>
    <row r="228" spans="1:9" ht="27.75" customHeight="1">
      <c r="A228" s="52" t="s">
        <v>175</v>
      </c>
      <c r="B228" s="39" t="s">
        <v>35</v>
      </c>
      <c r="C228" s="13" t="s">
        <v>24</v>
      </c>
      <c r="D228" s="13" t="s">
        <v>20</v>
      </c>
      <c r="E228" s="40"/>
      <c r="F228" s="42"/>
      <c r="G228" s="32">
        <f>G229</f>
        <v>280</v>
      </c>
      <c r="H228" s="32">
        <f>H229</f>
        <v>280</v>
      </c>
      <c r="I228" s="6">
        <f t="shared" si="6"/>
        <v>100</v>
      </c>
    </row>
    <row r="229" spans="1:9" ht="103.5" customHeight="1">
      <c r="A229" s="50" t="s">
        <v>109</v>
      </c>
      <c r="B229" s="39" t="s">
        <v>35</v>
      </c>
      <c r="C229" s="13" t="s">
        <v>24</v>
      </c>
      <c r="D229" s="13" t="s">
        <v>20</v>
      </c>
      <c r="E229" s="14" t="s">
        <v>136</v>
      </c>
      <c r="F229" s="11"/>
      <c r="G229" s="32">
        <f t="shared" ref="G229:H229" si="12">G230</f>
        <v>280</v>
      </c>
      <c r="H229" s="32">
        <f t="shared" si="12"/>
        <v>280</v>
      </c>
      <c r="I229" s="6">
        <f t="shared" si="6"/>
        <v>100</v>
      </c>
    </row>
    <row r="230" spans="1:9" ht="21.6" customHeight="1">
      <c r="A230" s="50" t="s">
        <v>110</v>
      </c>
      <c r="B230" s="39" t="s">
        <v>35</v>
      </c>
      <c r="C230" s="13" t="s">
        <v>24</v>
      </c>
      <c r="D230" s="13" t="s">
        <v>20</v>
      </c>
      <c r="E230" s="40" t="s">
        <v>136</v>
      </c>
      <c r="F230" s="42">
        <v>540</v>
      </c>
      <c r="G230" s="32">
        <v>280</v>
      </c>
      <c r="H230" s="32">
        <v>280</v>
      </c>
      <c r="I230" s="6">
        <f t="shared" si="6"/>
        <v>100</v>
      </c>
    </row>
    <row r="231" spans="1:9" ht="19.5" customHeight="1">
      <c r="A231" s="52" t="s">
        <v>80</v>
      </c>
      <c r="B231" s="39" t="s">
        <v>35</v>
      </c>
      <c r="C231" s="39" t="s">
        <v>25</v>
      </c>
      <c r="D231" s="13"/>
      <c r="E231" s="40"/>
      <c r="F231" s="42"/>
      <c r="G231" s="32">
        <f>G232+G237</f>
        <v>10020.645</v>
      </c>
      <c r="H231" s="32">
        <f>H232+H237</f>
        <v>10020.645</v>
      </c>
      <c r="I231" s="6">
        <f t="shared" si="6"/>
        <v>100</v>
      </c>
    </row>
    <row r="232" spans="1:9" ht="24" customHeight="1">
      <c r="A232" s="56" t="s">
        <v>13</v>
      </c>
      <c r="B232" s="39" t="s">
        <v>35</v>
      </c>
      <c r="C232" s="39" t="s">
        <v>25</v>
      </c>
      <c r="D232" s="39" t="s">
        <v>18</v>
      </c>
      <c r="E232" s="40"/>
      <c r="F232" s="42"/>
      <c r="G232" s="32">
        <f>G235+G233</f>
        <v>9990.6450000000004</v>
      </c>
      <c r="H232" s="32">
        <f>H235+H233</f>
        <v>9990.6450000000004</v>
      </c>
      <c r="I232" s="6">
        <f t="shared" si="6"/>
        <v>100</v>
      </c>
    </row>
    <row r="233" spans="1:9" ht="120.75" customHeight="1">
      <c r="A233" s="52" t="s">
        <v>248</v>
      </c>
      <c r="B233" s="13" t="s">
        <v>35</v>
      </c>
      <c r="C233" s="13" t="s">
        <v>25</v>
      </c>
      <c r="D233" s="13" t="s">
        <v>18</v>
      </c>
      <c r="E233" s="14" t="s">
        <v>249</v>
      </c>
      <c r="F233" s="42"/>
      <c r="G233" s="32">
        <f>G234</f>
        <v>2223.645</v>
      </c>
      <c r="H233" s="32">
        <f>H234</f>
        <v>2223.645</v>
      </c>
      <c r="I233" s="6">
        <f t="shared" si="6"/>
        <v>100</v>
      </c>
    </row>
    <row r="234" spans="1:9" ht="23.25" customHeight="1">
      <c r="A234" s="50" t="s">
        <v>110</v>
      </c>
      <c r="B234" s="13" t="s">
        <v>35</v>
      </c>
      <c r="C234" s="13" t="s">
        <v>25</v>
      </c>
      <c r="D234" s="13" t="s">
        <v>18</v>
      </c>
      <c r="E234" s="14" t="s">
        <v>249</v>
      </c>
      <c r="F234" s="42">
        <v>540</v>
      </c>
      <c r="G234" s="32">
        <v>2223.645</v>
      </c>
      <c r="H234" s="32">
        <v>2223.645</v>
      </c>
      <c r="I234" s="6">
        <f t="shared" si="6"/>
        <v>100</v>
      </c>
    </row>
    <row r="235" spans="1:9" ht="96.75" customHeight="1">
      <c r="A235" s="50" t="s">
        <v>109</v>
      </c>
      <c r="B235" s="13" t="s">
        <v>35</v>
      </c>
      <c r="C235" s="13" t="s">
        <v>25</v>
      </c>
      <c r="D235" s="13" t="s">
        <v>18</v>
      </c>
      <c r="E235" s="14" t="s">
        <v>136</v>
      </c>
      <c r="F235" s="11"/>
      <c r="G235" s="16">
        <f t="shared" ref="G235:H235" si="13">G236</f>
        <v>7767</v>
      </c>
      <c r="H235" s="16">
        <f t="shared" si="13"/>
        <v>7767</v>
      </c>
      <c r="I235" s="6">
        <f t="shared" si="6"/>
        <v>100</v>
      </c>
    </row>
    <row r="236" spans="1:9" ht="24.75" customHeight="1">
      <c r="A236" s="50" t="s">
        <v>110</v>
      </c>
      <c r="B236" s="13" t="s">
        <v>35</v>
      </c>
      <c r="C236" s="13" t="s">
        <v>25</v>
      </c>
      <c r="D236" s="13" t="s">
        <v>18</v>
      </c>
      <c r="E236" s="14" t="s">
        <v>136</v>
      </c>
      <c r="F236" s="11">
        <v>540</v>
      </c>
      <c r="G236" s="16">
        <v>7767</v>
      </c>
      <c r="H236" s="16">
        <v>7767</v>
      </c>
      <c r="I236" s="6">
        <f t="shared" si="6"/>
        <v>100</v>
      </c>
    </row>
    <row r="237" spans="1:9" ht="19.5" customHeight="1">
      <c r="A237" s="52" t="s">
        <v>83</v>
      </c>
      <c r="B237" s="13" t="s">
        <v>35</v>
      </c>
      <c r="C237" s="13" t="s">
        <v>25</v>
      </c>
      <c r="D237" s="13" t="s">
        <v>21</v>
      </c>
      <c r="E237" s="14"/>
      <c r="F237" s="11"/>
      <c r="G237" s="16">
        <f t="shared" ref="G237:H238" si="14">G238</f>
        <v>30</v>
      </c>
      <c r="H237" s="16">
        <f t="shared" si="14"/>
        <v>30</v>
      </c>
      <c r="I237" s="6">
        <f t="shared" si="6"/>
        <v>100</v>
      </c>
    </row>
    <row r="238" spans="1:9" ht="94.5" customHeight="1">
      <c r="A238" s="50" t="s">
        <v>109</v>
      </c>
      <c r="B238" s="13" t="s">
        <v>35</v>
      </c>
      <c r="C238" s="13" t="s">
        <v>25</v>
      </c>
      <c r="D238" s="13" t="s">
        <v>21</v>
      </c>
      <c r="E238" s="14" t="s">
        <v>136</v>
      </c>
      <c r="F238" s="11"/>
      <c r="G238" s="16">
        <f t="shared" si="14"/>
        <v>30</v>
      </c>
      <c r="H238" s="16">
        <f t="shared" si="14"/>
        <v>30</v>
      </c>
      <c r="I238" s="6">
        <f t="shared" si="6"/>
        <v>100</v>
      </c>
    </row>
    <row r="239" spans="1:9" ht="24.75" customHeight="1">
      <c r="A239" s="50" t="s">
        <v>110</v>
      </c>
      <c r="B239" s="13" t="s">
        <v>35</v>
      </c>
      <c r="C239" s="13" t="s">
        <v>25</v>
      </c>
      <c r="D239" s="13" t="s">
        <v>21</v>
      </c>
      <c r="E239" s="14" t="s">
        <v>136</v>
      </c>
      <c r="F239" s="11">
        <v>540</v>
      </c>
      <c r="G239" s="16">
        <v>30</v>
      </c>
      <c r="H239" s="16">
        <v>30</v>
      </c>
      <c r="I239" s="6">
        <f t="shared" si="6"/>
        <v>100</v>
      </c>
    </row>
    <row r="240" spans="1:9" ht="27" customHeight="1">
      <c r="A240" s="52" t="s">
        <v>62</v>
      </c>
      <c r="B240" s="13" t="s">
        <v>35</v>
      </c>
      <c r="C240" s="13">
        <v>13</v>
      </c>
      <c r="D240" s="13"/>
      <c r="E240" s="17"/>
      <c r="F240" s="18"/>
      <c r="G240" s="16">
        <f>G242</f>
        <v>6</v>
      </c>
      <c r="H240" s="16">
        <f>H242</f>
        <v>5.0129999999999999</v>
      </c>
      <c r="I240" s="6">
        <f t="shared" si="6"/>
        <v>83.55</v>
      </c>
    </row>
    <row r="241" spans="1:9" ht="33" customHeight="1">
      <c r="A241" s="52" t="s">
        <v>92</v>
      </c>
      <c r="B241" s="13" t="s">
        <v>35</v>
      </c>
      <c r="C241" s="13">
        <v>13</v>
      </c>
      <c r="D241" s="13" t="s">
        <v>18</v>
      </c>
      <c r="E241" s="17"/>
      <c r="F241" s="18"/>
      <c r="G241" s="16">
        <f t="shared" ref="G241:H242" si="15">G242</f>
        <v>6</v>
      </c>
      <c r="H241" s="16">
        <f t="shared" si="15"/>
        <v>5.0129999999999999</v>
      </c>
      <c r="I241" s="6">
        <f t="shared" si="6"/>
        <v>83.55</v>
      </c>
    </row>
    <row r="242" spans="1:9" ht="27.75" customHeight="1">
      <c r="A242" s="52" t="s">
        <v>61</v>
      </c>
      <c r="B242" s="13" t="s">
        <v>35</v>
      </c>
      <c r="C242" s="13">
        <v>13</v>
      </c>
      <c r="D242" s="13" t="s">
        <v>18</v>
      </c>
      <c r="E242" s="11" t="s">
        <v>137</v>
      </c>
      <c r="F242" s="18"/>
      <c r="G242" s="16">
        <f t="shared" si="15"/>
        <v>6</v>
      </c>
      <c r="H242" s="16">
        <f t="shared" si="15"/>
        <v>5.0129999999999999</v>
      </c>
      <c r="I242" s="6">
        <f t="shared" si="6"/>
        <v>83.55</v>
      </c>
    </row>
    <row r="243" spans="1:9" ht="25.5" customHeight="1">
      <c r="A243" s="52" t="s">
        <v>93</v>
      </c>
      <c r="B243" s="13" t="s">
        <v>35</v>
      </c>
      <c r="C243" s="13">
        <v>13</v>
      </c>
      <c r="D243" s="13" t="s">
        <v>18</v>
      </c>
      <c r="E243" s="11" t="s">
        <v>137</v>
      </c>
      <c r="F243" s="13">
        <v>730</v>
      </c>
      <c r="G243" s="16">
        <v>6</v>
      </c>
      <c r="H243" s="16">
        <v>5.0129999999999999</v>
      </c>
      <c r="I243" s="6">
        <f t="shared" si="6"/>
        <v>83.55</v>
      </c>
    </row>
    <row r="244" spans="1:9" ht="20.25" customHeight="1">
      <c r="A244" s="50" t="s">
        <v>41</v>
      </c>
      <c r="B244" s="13" t="s">
        <v>35</v>
      </c>
      <c r="C244" s="13">
        <v>14</v>
      </c>
      <c r="D244" s="13"/>
      <c r="E244" s="15"/>
      <c r="F244" s="13"/>
      <c r="G244" s="16">
        <f>G245</f>
        <v>2273.6</v>
      </c>
      <c r="H244" s="16">
        <f>H245</f>
        <v>2273.6</v>
      </c>
      <c r="I244" s="6">
        <f t="shared" si="6"/>
        <v>100</v>
      </c>
    </row>
    <row r="245" spans="1:9" ht="41.25" customHeight="1">
      <c r="A245" s="50" t="s">
        <v>94</v>
      </c>
      <c r="B245" s="13" t="s">
        <v>35</v>
      </c>
      <c r="C245" s="13">
        <v>14</v>
      </c>
      <c r="D245" s="13" t="s">
        <v>18</v>
      </c>
      <c r="E245" s="15"/>
      <c r="F245" s="11"/>
      <c r="G245" s="16">
        <f>G246+G248</f>
        <v>2273.6</v>
      </c>
      <c r="H245" s="16">
        <f>H246+H248</f>
        <v>2273.6</v>
      </c>
      <c r="I245" s="6">
        <f t="shared" si="6"/>
        <v>100</v>
      </c>
    </row>
    <row r="246" spans="1:9" ht="43.5" customHeight="1">
      <c r="A246" s="50" t="s">
        <v>138</v>
      </c>
      <c r="B246" s="14" t="s">
        <v>35</v>
      </c>
      <c r="C246" s="14" t="s">
        <v>74</v>
      </c>
      <c r="D246" s="14" t="s">
        <v>18</v>
      </c>
      <c r="E246" s="14" t="s">
        <v>139</v>
      </c>
      <c r="F246" s="14"/>
      <c r="G246" s="16">
        <f>G247</f>
        <v>1352.6</v>
      </c>
      <c r="H246" s="16">
        <f>H247</f>
        <v>1352.6</v>
      </c>
      <c r="I246" s="6">
        <f t="shared" si="6"/>
        <v>100</v>
      </c>
    </row>
    <row r="247" spans="1:9" ht="22.5" customHeight="1">
      <c r="A247" s="50" t="s">
        <v>17</v>
      </c>
      <c r="B247" s="14" t="s">
        <v>35</v>
      </c>
      <c r="C247" s="14" t="s">
        <v>74</v>
      </c>
      <c r="D247" s="14" t="s">
        <v>18</v>
      </c>
      <c r="E247" s="14" t="s">
        <v>139</v>
      </c>
      <c r="F247" s="14" t="s">
        <v>95</v>
      </c>
      <c r="G247" s="16">
        <v>1352.6</v>
      </c>
      <c r="H247" s="16">
        <v>1352.6</v>
      </c>
      <c r="I247" s="6">
        <f t="shared" si="6"/>
        <v>100</v>
      </c>
    </row>
    <row r="248" spans="1:9" ht="39" customHeight="1">
      <c r="A248" s="50" t="s">
        <v>140</v>
      </c>
      <c r="B248" s="13" t="s">
        <v>35</v>
      </c>
      <c r="C248" s="13">
        <v>14</v>
      </c>
      <c r="D248" s="13" t="s">
        <v>18</v>
      </c>
      <c r="E248" s="14" t="s">
        <v>139</v>
      </c>
      <c r="F248" s="13"/>
      <c r="G248" s="16">
        <f>G249</f>
        <v>921</v>
      </c>
      <c r="H248" s="16">
        <f>H249</f>
        <v>921</v>
      </c>
      <c r="I248" s="6">
        <f t="shared" si="6"/>
        <v>100</v>
      </c>
    </row>
    <row r="249" spans="1:9" ht="32.25" customHeight="1">
      <c r="A249" s="50" t="s">
        <v>17</v>
      </c>
      <c r="B249" s="13" t="s">
        <v>35</v>
      </c>
      <c r="C249" s="13">
        <v>14</v>
      </c>
      <c r="D249" s="13" t="s">
        <v>18</v>
      </c>
      <c r="E249" s="14" t="s">
        <v>139</v>
      </c>
      <c r="F249" s="13">
        <v>510</v>
      </c>
      <c r="G249" s="16">
        <v>921</v>
      </c>
      <c r="H249" s="16">
        <v>921</v>
      </c>
      <c r="I249" s="6">
        <f t="shared" si="6"/>
        <v>100</v>
      </c>
    </row>
    <row r="250" spans="1:9" ht="38.25" customHeight="1">
      <c r="A250" s="50" t="s">
        <v>96</v>
      </c>
      <c r="B250" s="13">
        <v>167</v>
      </c>
      <c r="C250" s="13"/>
      <c r="D250" s="13"/>
      <c r="E250" s="14"/>
      <c r="F250" s="13"/>
      <c r="G250" s="16">
        <f>G258+G251+G256</f>
        <v>2985.58</v>
      </c>
      <c r="H250" s="16">
        <f>H258+H251+H256</f>
        <v>2897.491</v>
      </c>
      <c r="I250" s="6">
        <f t="shared" si="6"/>
        <v>97.049518016599791</v>
      </c>
    </row>
    <row r="251" spans="1:9" ht="39.75" customHeight="1">
      <c r="A251" s="50" t="s">
        <v>6</v>
      </c>
      <c r="B251" s="13">
        <v>167</v>
      </c>
      <c r="C251" s="13" t="s">
        <v>18</v>
      </c>
      <c r="D251" s="13" t="s">
        <v>21</v>
      </c>
      <c r="E251" s="14"/>
      <c r="F251" s="13"/>
      <c r="G251" s="16">
        <f t="shared" ref="G251:H252" si="16">G252</f>
        <v>1755.327</v>
      </c>
      <c r="H251" s="16">
        <f t="shared" si="16"/>
        <v>1730.491</v>
      </c>
      <c r="I251" s="6">
        <f t="shared" si="6"/>
        <v>98.585106934491407</v>
      </c>
    </row>
    <row r="252" spans="1:9" ht="35.25" customHeight="1">
      <c r="A252" s="50" t="s">
        <v>78</v>
      </c>
      <c r="B252" s="13">
        <v>167</v>
      </c>
      <c r="C252" s="13" t="s">
        <v>18</v>
      </c>
      <c r="D252" s="13" t="s">
        <v>21</v>
      </c>
      <c r="E252" s="14" t="s">
        <v>119</v>
      </c>
      <c r="F252" s="13"/>
      <c r="G252" s="16">
        <f t="shared" si="16"/>
        <v>1755.327</v>
      </c>
      <c r="H252" s="16">
        <f t="shared" si="16"/>
        <v>1730.491</v>
      </c>
      <c r="I252" s="6">
        <f t="shared" si="6"/>
        <v>98.585106934491407</v>
      </c>
    </row>
    <row r="253" spans="1:9" ht="20.25" customHeight="1">
      <c r="A253" s="50" t="s">
        <v>79</v>
      </c>
      <c r="B253" s="13">
        <v>167</v>
      </c>
      <c r="C253" s="13" t="s">
        <v>18</v>
      </c>
      <c r="D253" s="13" t="s">
        <v>21</v>
      </c>
      <c r="E253" s="14" t="s">
        <v>120</v>
      </c>
      <c r="F253" s="13"/>
      <c r="G253" s="16">
        <f>G254+G255</f>
        <v>1755.327</v>
      </c>
      <c r="H253" s="16">
        <f>H254+H255</f>
        <v>1730.491</v>
      </c>
      <c r="I253" s="6">
        <f t="shared" si="6"/>
        <v>98.585106934491407</v>
      </c>
    </row>
    <row r="254" spans="1:9" ht="44.25" customHeight="1">
      <c r="A254" s="23" t="s">
        <v>118</v>
      </c>
      <c r="B254" s="13">
        <v>167</v>
      </c>
      <c r="C254" s="13" t="s">
        <v>18</v>
      </c>
      <c r="D254" s="13" t="s">
        <v>21</v>
      </c>
      <c r="E254" s="14" t="s">
        <v>120</v>
      </c>
      <c r="F254" s="13">
        <v>200</v>
      </c>
      <c r="G254" s="16">
        <v>1740.1469999999999</v>
      </c>
      <c r="H254" s="16">
        <v>1715.3109999999999</v>
      </c>
      <c r="I254" s="6">
        <f t="shared" si="6"/>
        <v>98.572764254973862</v>
      </c>
    </row>
    <row r="255" spans="1:9" ht="25.5" customHeight="1">
      <c r="A255" s="51" t="s">
        <v>77</v>
      </c>
      <c r="B255" s="13">
        <v>167</v>
      </c>
      <c r="C255" s="13" t="s">
        <v>18</v>
      </c>
      <c r="D255" s="13" t="s">
        <v>21</v>
      </c>
      <c r="E255" s="14" t="s">
        <v>120</v>
      </c>
      <c r="F255" s="13">
        <v>850</v>
      </c>
      <c r="G255" s="16">
        <v>15.18</v>
      </c>
      <c r="H255" s="16">
        <v>15.18</v>
      </c>
      <c r="I255" s="6">
        <f t="shared" si="6"/>
        <v>100</v>
      </c>
    </row>
    <row r="256" spans="1:9" ht="39.75" customHeight="1">
      <c r="A256" s="23" t="s">
        <v>182</v>
      </c>
      <c r="B256" s="13">
        <v>167</v>
      </c>
      <c r="C256" s="13" t="s">
        <v>18</v>
      </c>
      <c r="D256" s="13">
        <v>13</v>
      </c>
      <c r="E256" s="38" t="s">
        <v>183</v>
      </c>
      <c r="F256" s="33"/>
      <c r="G256" s="34">
        <f>G257</f>
        <v>1000</v>
      </c>
      <c r="H256" s="34">
        <f>H257</f>
        <v>1000</v>
      </c>
      <c r="I256" s="6">
        <f t="shared" si="6"/>
        <v>100</v>
      </c>
    </row>
    <row r="257" spans="1:9" ht="39" customHeight="1">
      <c r="A257" s="23" t="s">
        <v>118</v>
      </c>
      <c r="B257" s="13">
        <v>167</v>
      </c>
      <c r="C257" s="13" t="s">
        <v>18</v>
      </c>
      <c r="D257" s="13">
        <v>13</v>
      </c>
      <c r="E257" s="38" t="s">
        <v>183</v>
      </c>
      <c r="F257" s="33">
        <v>200</v>
      </c>
      <c r="G257" s="34">
        <v>1000</v>
      </c>
      <c r="H257" s="34">
        <v>1000</v>
      </c>
      <c r="I257" s="6">
        <f t="shared" si="6"/>
        <v>100</v>
      </c>
    </row>
    <row r="258" spans="1:9" ht="26.25" customHeight="1">
      <c r="A258" s="52" t="s">
        <v>38</v>
      </c>
      <c r="B258" s="13">
        <v>167</v>
      </c>
      <c r="C258" s="13" t="s">
        <v>21</v>
      </c>
      <c r="D258" s="13"/>
      <c r="E258" s="14"/>
      <c r="F258" s="13"/>
      <c r="G258" s="16">
        <f t="shared" ref="G258:H259" si="17">G259</f>
        <v>230.25299999999999</v>
      </c>
      <c r="H258" s="16">
        <f t="shared" si="17"/>
        <v>167</v>
      </c>
      <c r="I258" s="6">
        <f t="shared" si="6"/>
        <v>72.528913846942274</v>
      </c>
    </row>
    <row r="259" spans="1:9" ht="39.75" customHeight="1">
      <c r="A259" s="44" t="s">
        <v>148</v>
      </c>
      <c r="B259" s="13">
        <v>167</v>
      </c>
      <c r="C259" s="21" t="s">
        <v>21</v>
      </c>
      <c r="D259" s="21">
        <v>12</v>
      </c>
      <c r="E259" s="22" t="s">
        <v>149</v>
      </c>
      <c r="F259" s="46"/>
      <c r="G259" s="31">
        <f t="shared" si="17"/>
        <v>230.25299999999999</v>
      </c>
      <c r="H259" s="31">
        <f t="shared" si="17"/>
        <v>167</v>
      </c>
      <c r="I259" s="6">
        <f t="shared" si="6"/>
        <v>72.528913846942274</v>
      </c>
    </row>
    <row r="260" spans="1:9" ht="36" customHeight="1">
      <c r="A260" s="44" t="s">
        <v>118</v>
      </c>
      <c r="B260" s="13">
        <v>167</v>
      </c>
      <c r="C260" s="21" t="s">
        <v>21</v>
      </c>
      <c r="D260" s="21">
        <v>12</v>
      </c>
      <c r="E260" s="22" t="s">
        <v>149</v>
      </c>
      <c r="F260" s="46">
        <v>200</v>
      </c>
      <c r="G260" s="31">
        <v>230.25299999999999</v>
      </c>
      <c r="H260" s="31">
        <v>167</v>
      </c>
      <c r="I260" s="6">
        <f t="shared" si="6"/>
        <v>72.528913846942274</v>
      </c>
    </row>
    <row r="261" spans="1:9" ht="27.75" customHeight="1">
      <c r="A261" s="23" t="s">
        <v>112</v>
      </c>
      <c r="B261" s="13">
        <v>303</v>
      </c>
      <c r="C261" s="35"/>
      <c r="D261" s="35"/>
      <c r="E261" s="38"/>
      <c r="F261" s="35"/>
      <c r="G261" s="37">
        <f>G262+G299+G377+G314+G334+G358+G295</f>
        <v>170795.49</v>
      </c>
      <c r="H261" s="37">
        <f>H262+H299+H377+H314+H334+H358+H295</f>
        <v>147310.26499999998</v>
      </c>
      <c r="I261" s="6">
        <f t="shared" si="6"/>
        <v>86.249505183070113</v>
      </c>
    </row>
    <row r="262" spans="1:9" ht="26.25" customHeight="1">
      <c r="A262" s="50" t="s">
        <v>36</v>
      </c>
      <c r="B262" s="13">
        <v>303</v>
      </c>
      <c r="C262" s="13" t="s">
        <v>18</v>
      </c>
      <c r="D262" s="13"/>
      <c r="E262" s="14"/>
      <c r="F262" s="13"/>
      <c r="G262" s="16">
        <f>G266+G263+G278+G272+G275</f>
        <v>36068.606999999996</v>
      </c>
      <c r="H262" s="16">
        <f>H266+H263+H278+H272+H275</f>
        <v>35605.921999999999</v>
      </c>
      <c r="I262" s="6">
        <f t="shared" si="6"/>
        <v>98.717208568659174</v>
      </c>
    </row>
    <row r="263" spans="1:9" ht="34.5" customHeight="1">
      <c r="A263" s="52" t="s">
        <v>157</v>
      </c>
      <c r="B263" s="13">
        <v>303</v>
      </c>
      <c r="C263" s="13" t="s">
        <v>18</v>
      </c>
      <c r="D263" s="13" t="s">
        <v>19</v>
      </c>
      <c r="E263" s="14"/>
      <c r="F263" s="13"/>
      <c r="G263" s="16">
        <f t="shared" ref="G263:H264" si="18">G264</f>
        <v>1702.2</v>
      </c>
      <c r="H263" s="16">
        <f t="shared" si="18"/>
        <v>1639.7660000000001</v>
      </c>
      <c r="I263" s="6">
        <f t="shared" si="6"/>
        <v>96.33215838326872</v>
      </c>
    </row>
    <row r="264" spans="1:9" ht="26.25" customHeight="1">
      <c r="A264" s="50" t="s">
        <v>158</v>
      </c>
      <c r="B264" s="13">
        <v>303</v>
      </c>
      <c r="C264" s="13" t="s">
        <v>18</v>
      </c>
      <c r="D264" s="13" t="s">
        <v>19</v>
      </c>
      <c r="E264" s="14" t="s">
        <v>159</v>
      </c>
      <c r="F264" s="13"/>
      <c r="G264" s="16">
        <f t="shared" si="18"/>
        <v>1702.2</v>
      </c>
      <c r="H264" s="16">
        <f t="shared" si="18"/>
        <v>1639.7660000000001</v>
      </c>
      <c r="I264" s="6">
        <f t="shared" si="6"/>
        <v>96.33215838326872</v>
      </c>
    </row>
    <row r="265" spans="1:9" ht="78" customHeight="1">
      <c r="A265" s="23" t="s">
        <v>76</v>
      </c>
      <c r="B265" s="13">
        <v>303</v>
      </c>
      <c r="C265" s="13" t="s">
        <v>18</v>
      </c>
      <c r="D265" s="13" t="s">
        <v>19</v>
      </c>
      <c r="E265" s="14" t="s">
        <v>159</v>
      </c>
      <c r="F265" s="13">
        <v>100</v>
      </c>
      <c r="G265" s="16">
        <v>1702.2</v>
      </c>
      <c r="H265" s="16">
        <v>1639.7660000000001</v>
      </c>
      <c r="I265" s="6">
        <f t="shared" si="6"/>
        <v>96.33215838326872</v>
      </c>
    </row>
    <row r="266" spans="1:9" ht="41.25" customHeight="1">
      <c r="A266" s="50" t="s">
        <v>6</v>
      </c>
      <c r="B266" s="13">
        <v>303</v>
      </c>
      <c r="C266" s="13" t="s">
        <v>18</v>
      </c>
      <c r="D266" s="13" t="s">
        <v>21</v>
      </c>
      <c r="E266" s="14"/>
      <c r="F266" s="13"/>
      <c r="G266" s="16">
        <f t="shared" ref="G266:H267" si="19">G267</f>
        <v>19951.195999999996</v>
      </c>
      <c r="H266" s="16">
        <f t="shared" si="19"/>
        <v>19589.099999999999</v>
      </c>
      <c r="I266" s="6">
        <f t="shared" si="6"/>
        <v>98.185091259691916</v>
      </c>
    </row>
    <row r="267" spans="1:9" ht="35.25" customHeight="1">
      <c r="A267" s="50" t="s">
        <v>78</v>
      </c>
      <c r="B267" s="13">
        <v>303</v>
      </c>
      <c r="C267" s="13" t="s">
        <v>18</v>
      </c>
      <c r="D267" s="13" t="s">
        <v>21</v>
      </c>
      <c r="E267" s="14" t="s">
        <v>119</v>
      </c>
      <c r="F267" s="13"/>
      <c r="G267" s="16">
        <f t="shared" si="19"/>
        <v>19951.195999999996</v>
      </c>
      <c r="H267" s="16">
        <f t="shared" si="19"/>
        <v>19589.099999999999</v>
      </c>
      <c r="I267" s="6">
        <f t="shared" ref="I267:I330" si="20">H267/G267*100</f>
        <v>98.185091259691916</v>
      </c>
    </row>
    <row r="268" spans="1:9" ht="23.25" customHeight="1">
      <c r="A268" s="50" t="s">
        <v>79</v>
      </c>
      <c r="B268" s="13">
        <v>303</v>
      </c>
      <c r="C268" s="13" t="s">
        <v>18</v>
      </c>
      <c r="D268" s="13" t="s">
        <v>21</v>
      </c>
      <c r="E268" s="14" t="s">
        <v>120</v>
      </c>
      <c r="F268" s="13"/>
      <c r="G268" s="16">
        <f>G270+G271+G269</f>
        <v>19951.195999999996</v>
      </c>
      <c r="H268" s="16">
        <f>H270+H271+H269</f>
        <v>19589.099999999999</v>
      </c>
      <c r="I268" s="6">
        <f t="shared" si="20"/>
        <v>98.185091259691916</v>
      </c>
    </row>
    <row r="269" spans="1:9" ht="78.75" customHeight="1">
      <c r="A269" s="23" t="s">
        <v>76</v>
      </c>
      <c r="B269" s="13">
        <v>303</v>
      </c>
      <c r="C269" s="13" t="s">
        <v>18</v>
      </c>
      <c r="D269" s="13" t="s">
        <v>21</v>
      </c>
      <c r="E269" s="14" t="s">
        <v>120</v>
      </c>
      <c r="F269" s="13">
        <v>100</v>
      </c>
      <c r="G269" s="16">
        <v>17109.759999999998</v>
      </c>
      <c r="H269" s="16">
        <v>17072.928</v>
      </c>
      <c r="I269" s="6">
        <f t="shared" si="20"/>
        <v>99.784731054088439</v>
      </c>
    </row>
    <row r="270" spans="1:9" ht="36.75" customHeight="1">
      <c r="A270" s="23" t="s">
        <v>118</v>
      </c>
      <c r="B270" s="13">
        <v>303</v>
      </c>
      <c r="C270" s="13" t="s">
        <v>18</v>
      </c>
      <c r="D270" s="13" t="s">
        <v>21</v>
      </c>
      <c r="E270" s="14" t="s">
        <v>120</v>
      </c>
      <c r="F270" s="13">
        <v>200</v>
      </c>
      <c r="G270" s="16">
        <v>2769.5819999999999</v>
      </c>
      <c r="H270" s="16">
        <v>2446.0940000000001</v>
      </c>
      <c r="I270" s="6">
        <f t="shared" si="20"/>
        <v>88.31997030598842</v>
      </c>
    </row>
    <row r="271" spans="1:9" ht="24" customHeight="1">
      <c r="A271" s="51" t="s">
        <v>77</v>
      </c>
      <c r="B271" s="13">
        <v>303</v>
      </c>
      <c r="C271" s="13" t="s">
        <v>18</v>
      </c>
      <c r="D271" s="13" t="s">
        <v>21</v>
      </c>
      <c r="E271" s="14" t="s">
        <v>120</v>
      </c>
      <c r="F271" s="13">
        <v>850</v>
      </c>
      <c r="G271" s="37">
        <v>71.853999999999999</v>
      </c>
      <c r="H271" s="37">
        <v>70.078000000000003</v>
      </c>
      <c r="I271" s="6">
        <f t="shared" si="20"/>
        <v>97.528321318228635</v>
      </c>
    </row>
    <row r="272" spans="1:9" ht="24.75" customHeight="1">
      <c r="A272" s="57" t="s">
        <v>161</v>
      </c>
      <c r="B272" s="13">
        <v>303</v>
      </c>
      <c r="C272" s="21" t="s">
        <v>18</v>
      </c>
      <c r="D272" s="21" t="s">
        <v>24</v>
      </c>
      <c r="E272" s="22"/>
      <c r="F272" s="21"/>
      <c r="G272" s="31">
        <f t="shared" ref="G272:H273" si="21">G273</f>
        <v>52.6</v>
      </c>
      <c r="H272" s="31">
        <f t="shared" si="21"/>
        <v>52.6</v>
      </c>
      <c r="I272" s="6">
        <f t="shared" si="20"/>
        <v>100</v>
      </c>
    </row>
    <row r="273" spans="1:9" ht="54" customHeight="1">
      <c r="A273" s="58" t="s">
        <v>164</v>
      </c>
      <c r="B273" s="13">
        <v>303</v>
      </c>
      <c r="C273" s="21" t="s">
        <v>18</v>
      </c>
      <c r="D273" s="21" t="s">
        <v>24</v>
      </c>
      <c r="E273" s="22" t="s">
        <v>165</v>
      </c>
      <c r="F273" s="21"/>
      <c r="G273" s="31">
        <f t="shared" si="21"/>
        <v>52.6</v>
      </c>
      <c r="H273" s="31">
        <f t="shared" si="21"/>
        <v>52.6</v>
      </c>
      <c r="I273" s="6">
        <f t="shared" si="20"/>
        <v>100</v>
      </c>
    </row>
    <row r="274" spans="1:9" ht="39" customHeight="1">
      <c r="A274" s="44" t="s">
        <v>118</v>
      </c>
      <c r="B274" s="13">
        <v>303</v>
      </c>
      <c r="C274" s="21" t="s">
        <v>18</v>
      </c>
      <c r="D274" s="21" t="s">
        <v>24</v>
      </c>
      <c r="E274" s="22" t="s">
        <v>165</v>
      </c>
      <c r="F274" s="21">
        <v>200</v>
      </c>
      <c r="G274" s="31">
        <v>52.6</v>
      </c>
      <c r="H274" s="31">
        <v>52.6</v>
      </c>
      <c r="I274" s="6">
        <f t="shared" si="20"/>
        <v>100</v>
      </c>
    </row>
    <row r="275" spans="1:9" ht="26.25" customHeight="1">
      <c r="A275" s="44" t="s">
        <v>250</v>
      </c>
      <c r="B275" s="13">
        <v>303</v>
      </c>
      <c r="C275" s="21" t="s">
        <v>18</v>
      </c>
      <c r="D275" s="21" t="s">
        <v>26</v>
      </c>
      <c r="E275" s="22"/>
      <c r="F275" s="21"/>
      <c r="G275" s="31">
        <f t="shared" ref="G275:H276" si="22">G276</f>
        <v>1500</v>
      </c>
      <c r="H275" s="31">
        <f t="shared" si="22"/>
        <v>1500</v>
      </c>
      <c r="I275" s="6">
        <f t="shared" si="20"/>
        <v>100</v>
      </c>
    </row>
    <row r="276" spans="1:9" ht="41.25" customHeight="1">
      <c r="A276" s="44" t="s">
        <v>251</v>
      </c>
      <c r="B276" s="13">
        <v>303</v>
      </c>
      <c r="C276" s="21" t="s">
        <v>18</v>
      </c>
      <c r="D276" s="21" t="s">
        <v>26</v>
      </c>
      <c r="E276" s="22" t="s">
        <v>252</v>
      </c>
      <c r="F276" s="21"/>
      <c r="G276" s="31">
        <f t="shared" si="22"/>
        <v>1500</v>
      </c>
      <c r="H276" s="31">
        <f t="shared" si="22"/>
        <v>1500</v>
      </c>
      <c r="I276" s="6">
        <f t="shared" si="20"/>
        <v>100</v>
      </c>
    </row>
    <row r="277" spans="1:9" ht="37.5" customHeight="1">
      <c r="A277" s="44" t="s">
        <v>118</v>
      </c>
      <c r="B277" s="13">
        <v>303</v>
      </c>
      <c r="C277" s="21" t="s">
        <v>18</v>
      </c>
      <c r="D277" s="21" t="s">
        <v>26</v>
      </c>
      <c r="E277" s="22" t="s">
        <v>252</v>
      </c>
      <c r="F277" s="21">
        <v>200</v>
      </c>
      <c r="G277" s="31">
        <v>1500</v>
      </c>
      <c r="H277" s="31">
        <v>1500</v>
      </c>
      <c r="I277" s="6">
        <f t="shared" si="20"/>
        <v>100</v>
      </c>
    </row>
    <row r="278" spans="1:9" ht="23.25" customHeight="1">
      <c r="A278" s="23" t="s">
        <v>8</v>
      </c>
      <c r="B278" s="13">
        <v>303</v>
      </c>
      <c r="C278" s="13" t="s">
        <v>18</v>
      </c>
      <c r="D278" s="13" t="s">
        <v>47</v>
      </c>
      <c r="E278" s="38"/>
      <c r="F278" s="35"/>
      <c r="G278" s="37">
        <f>G279+G282+G291+G287+G285+G289</f>
        <v>12862.610999999999</v>
      </c>
      <c r="H278" s="37">
        <f>H279+H282+H291+H287+H285+H289</f>
        <v>12824.456</v>
      </c>
      <c r="I278" s="6">
        <f t="shared" si="20"/>
        <v>99.703365047734096</v>
      </c>
    </row>
    <row r="279" spans="1:9" ht="24.75" customHeight="1">
      <c r="A279" s="50" t="s">
        <v>53</v>
      </c>
      <c r="B279" s="13">
        <v>303</v>
      </c>
      <c r="C279" s="13" t="s">
        <v>18</v>
      </c>
      <c r="D279" s="13" t="s">
        <v>47</v>
      </c>
      <c r="E279" s="14" t="s">
        <v>141</v>
      </c>
      <c r="F279" s="13"/>
      <c r="G279" s="16">
        <f>G280+G281</f>
        <v>274.99900000000002</v>
      </c>
      <c r="H279" s="16">
        <f>H280+H281</f>
        <v>274.99900000000002</v>
      </c>
      <c r="I279" s="6">
        <f t="shared" si="20"/>
        <v>100</v>
      </c>
    </row>
    <row r="280" spans="1:9" ht="69.75" customHeight="1">
      <c r="A280" s="23" t="s">
        <v>76</v>
      </c>
      <c r="B280" s="13">
        <v>303</v>
      </c>
      <c r="C280" s="13" t="s">
        <v>18</v>
      </c>
      <c r="D280" s="13" t="s">
        <v>47</v>
      </c>
      <c r="E280" s="14" t="s">
        <v>141</v>
      </c>
      <c r="F280" s="13">
        <v>100</v>
      </c>
      <c r="G280" s="32">
        <v>200.58199999999999</v>
      </c>
      <c r="H280" s="32">
        <v>200.58199999999999</v>
      </c>
      <c r="I280" s="6">
        <f t="shared" si="20"/>
        <v>100</v>
      </c>
    </row>
    <row r="281" spans="1:9" ht="37.5" customHeight="1">
      <c r="A281" s="23" t="s">
        <v>118</v>
      </c>
      <c r="B281" s="13">
        <v>303</v>
      </c>
      <c r="C281" s="13" t="s">
        <v>18</v>
      </c>
      <c r="D281" s="13" t="s">
        <v>47</v>
      </c>
      <c r="E281" s="14" t="s">
        <v>141</v>
      </c>
      <c r="F281" s="13">
        <v>200</v>
      </c>
      <c r="G281" s="32">
        <v>74.417000000000002</v>
      </c>
      <c r="H281" s="32">
        <v>74.417000000000002</v>
      </c>
      <c r="I281" s="6">
        <f t="shared" si="20"/>
        <v>100</v>
      </c>
    </row>
    <row r="282" spans="1:9" ht="25.5" customHeight="1">
      <c r="A282" s="53" t="s">
        <v>142</v>
      </c>
      <c r="B282" s="13">
        <v>303</v>
      </c>
      <c r="C282" s="13" t="s">
        <v>18</v>
      </c>
      <c r="D282" s="13" t="s">
        <v>47</v>
      </c>
      <c r="E282" s="19" t="s">
        <v>143</v>
      </c>
      <c r="F282" s="33"/>
      <c r="G282" s="20">
        <f>G283+G284</f>
        <v>2114.67</v>
      </c>
      <c r="H282" s="20">
        <f>H283+H284</f>
        <v>2092.8490000000002</v>
      </c>
      <c r="I282" s="6">
        <f t="shared" si="20"/>
        <v>98.968113228068688</v>
      </c>
    </row>
    <row r="283" spans="1:9" ht="66" customHeight="1">
      <c r="A283" s="23" t="s">
        <v>76</v>
      </c>
      <c r="B283" s="13">
        <v>303</v>
      </c>
      <c r="C283" s="13" t="s">
        <v>18</v>
      </c>
      <c r="D283" s="13" t="s">
        <v>47</v>
      </c>
      <c r="E283" s="19" t="s">
        <v>143</v>
      </c>
      <c r="F283" s="33">
        <v>100</v>
      </c>
      <c r="G283" s="34">
        <v>2058</v>
      </c>
      <c r="H283" s="34">
        <v>2036.19</v>
      </c>
      <c r="I283" s="6">
        <f t="shared" si="20"/>
        <v>98.940233236151613</v>
      </c>
    </row>
    <row r="284" spans="1:9" ht="41.25" customHeight="1">
      <c r="A284" s="23" t="s">
        <v>118</v>
      </c>
      <c r="B284" s="13">
        <v>303</v>
      </c>
      <c r="C284" s="13" t="s">
        <v>18</v>
      </c>
      <c r="D284" s="13" t="s">
        <v>47</v>
      </c>
      <c r="E284" s="19" t="s">
        <v>143</v>
      </c>
      <c r="F284" s="33">
        <v>200</v>
      </c>
      <c r="G284" s="34">
        <v>56.67</v>
      </c>
      <c r="H284" s="34">
        <v>56.658999999999999</v>
      </c>
      <c r="I284" s="6">
        <f t="shared" si="20"/>
        <v>99.98058937709547</v>
      </c>
    </row>
    <row r="285" spans="1:9" ht="49.5" customHeight="1">
      <c r="A285" s="51" t="s">
        <v>176</v>
      </c>
      <c r="B285" s="13">
        <v>303</v>
      </c>
      <c r="C285" s="13" t="s">
        <v>18</v>
      </c>
      <c r="D285" s="13">
        <v>13</v>
      </c>
      <c r="E285" s="14" t="s">
        <v>231</v>
      </c>
      <c r="F285" s="13"/>
      <c r="G285" s="16">
        <f>G286</f>
        <v>600</v>
      </c>
      <c r="H285" s="16">
        <f>H286</f>
        <v>600</v>
      </c>
      <c r="I285" s="6">
        <f t="shared" si="20"/>
        <v>100</v>
      </c>
    </row>
    <row r="286" spans="1:9" ht="66.75" customHeight="1">
      <c r="A286" s="23" t="s">
        <v>76</v>
      </c>
      <c r="B286" s="13">
        <v>303</v>
      </c>
      <c r="C286" s="13" t="s">
        <v>18</v>
      </c>
      <c r="D286" s="13">
        <v>13</v>
      </c>
      <c r="E286" s="14" t="s">
        <v>231</v>
      </c>
      <c r="F286" s="13">
        <v>100</v>
      </c>
      <c r="G286" s="16">
        <v>600</v>
      </c>
      <c r="H286" s="16">
        <v>600</v>
      </c>
      <c r="I286" s="6">
        <f t="shared" si="20"/>
        <v>100</v>
      </c>
    </row>
    <row r="287" spans="1:9" ht="39.75" customHeight="1">
      <c r="A287" s="23" t="s">
        <v>191</v>
      </c>
      <c r="B287" s="13">
        <v>303</v>
      </c>
      <c r="C287" s="13" t="s">
        <v>18</v>
      </c>
      <c r="D287" s="13" t="s">
        <v>47</v>
      </c>
      <c r="E287" s="14" t="s">
        <v>131</v>
      </c>
      <c r="F287" s="13"/>
      <c r="G287" s="16">
        <f>G288</f>
        <v>6325.88</v>
      </c>
      <c r="H287" s="16">
        <f>H288</f>
        <v>6325.88</v>
      </c>
      <c r="I287" s="6">
        <f t="shared" si="20"/>
        <v>100</v>
      </c>
    </row>
    <row r="288" spans="1:9" ht="33" customHeight="1">
      <c r="A288" s="23" t="s">
        <v>118</v>
      </c>
      <c r="B288" s="13">
        <v>303</v>
      </c>
      <c r="C288" s="13" t="s">
        <v>18</v>
      </c>
      <c r="D288" s="13" t="s">
        <v>47</v>
      </c>
      <c r="E288" s="14" t="s">
        <v>131</v>
      </c>
      <c r="F288" s="13">
        <v>200</v>
      </c>
      <c r="G288" s="16">
        <v>6325.88</v>
      </c>
      <c r="H288" s="16">
        <v>6325.88</v>
      </c>
      <c r="I288" s="6">
        <f t="shared" si="20"/>
        <v>100</v>
      </c>
    </row>
    <row r="289" spans="1:9" ht="23.25" customHeight="1">
      <c r="A289" s="24" t="s">
        <v>48</v>
      </c>
      <c r="B289" s="13">
        <v>303</v>
      </c>
      <c r="C289" s="13" t="s">
        <v>18</v>
      </c>
      <c r="D289" s="13" t="s">
        <v>47</v>
      </c>
      <c r="E289" s="19" t="s">
        <v>134</v>
      </c>
      <c r="F289" s="33"/>
      <c r="G289" s="16">
        <f>G290</f>
        <v>636.55999999999995</v>
      </c>
      <c r="H289" s="16">
        <f>H290</f>
        <v>636.55999999999995</v>
      </c>
      <c r="I289" s="6">
        <f t="shared" si="20"/>
        <v>100</v>
      </c>
    </row>
    <row r="290" spans="1:9" ht="36.75" customHeight="1">
      <c r="A290" s="23" t="s">
        <v>118</v>
      </c>
      <c r="B290" s="13">
        <v>303</v>
      </c>
      <c r="C290" s="13" t="s">
        <v>18</v>
      </c>
      <c r="D290" s="13" t="s">
        <v>47</v>
      </c>
      <c r="E290" s="19" t="s">
        <v>134</v>
      </c>
      <c r="F290" s="33">
        <v>200</v>
      </c>
      <c r="G290" s="16">
        <v>636.55999999999995</v>
      </c>
      <c r="H290" s="16">
        <v>636.55999999999995</v>
      </c>
      <c r="I290" s="6">
        <f t="shared" si="20"/>
        <v>100</v>
      </c>
    </row>
    <row r="291" spans="1:9" ht="25.5" customHeight="1">
      <c r="A291" s="23" t="s">
        <v>102</v>
      </c>
      <c r="B291" s="13">
        <v>303</v>
      </c>
      <c r="C291" s="13" t="s">
        <v>18</v>
      </c>
      <c r="D291" s="13" t="s">
        <v>47</v>
      </c>
      <c r="E291" s="38" t="s">
        <v>144</v>
      </c>
      <c r="F291" s="33"/>
      <c r="G291" s="34">
        <f>G292+G294+G293</f>
        <v>2910.502</v>
      </c>
      <c r="H291" s="34">
        <f>H292+H294+H293</f>
        <v>2894.1679999999997</v>
      </c>
      <c r="I291" s="6">
        <f t="shared" si="20"/>
        <v>99.438790971454395</v>
      </c>
    </row>
    <row r="292" spans="1:9" ht="33" customHeight="1">
      <c r="A292" s="23" t="s">
        <v>118</v>
      </c>
      <c r="B292" s="13">
        <v>303</v>
      </c>
      <c r="C292" s="13" t="s">
        <v>18</v>
      </c>
      <c r="D292" s="13" t="s">
        <v>47</v>
      </c>
      <c r="E292" s="38" t="s">
        <v>144</v>
      </c>
      <c r="F292" s="33">
        <v>200</v>
      </c>
      <c r="G292" s="34">
        <v>1515.502</v>
      </c>
      <c r="H292" s="34">
        <v>1502.1679999999999</v>
      </c>
      <c r="I292" s="6">
        <f t="shared" si="20"/>
        <v>99.120159524698749</v>
      </c>
    </row>
    <row r="293" spans="1:9" ht="27" customHeight="1">
      <c r="A293" s="23" t="s">
        <v>98</v>
      </c>
      <c r="B293" s="13">
        <v>303</v>
      </c>
      <c r="C293" s="13" t="s">
        <v>18</v>
      </c>
      <c r="D293" s="13" t="s">
        <v>47</v>
      </c>
      <c r="E293" s="38" t="s">
        <v>144</v>
      </c>
      <c r="F293" s="33">
        <v>830</v>
      </c>
      <c r="G293" s="34">
        <v>810</v>
      </c>
      <c r="H293" s="34">
        <v>807</v>
      </c>
      <c r="I293" s="6">
        <f t="shared" si="20"/>
        <v>99.629629629629633</v>
      </c>
    </row>
    <row r="294" spans="1:9" ht="24.75" customHeight="1">
      <c r="A294" s="51" t="s">
        <v>77</v>
      </c>
      <c r="B294" s="13">
        <v>303</v>
      </c>
      <c r="C294" s="13" t="s">
        <v>18</v>
      </c>
      <c r="D294" s="13" t="s">
        <v>47</v>
      </c>
      <c r="E294" s="38" t="s">
        <v>144</v>
      </c>
      <c r="F294" s="13">
        <v>850</v>
      </c>
      <c r="G294" s="34">
        <v>585</v>
      </c>
      <c r="H294" s="34">
        <v>585</v>
      </c>
      <c r="I294" s="6">
        <f t="shared" si="20"/>
        <v>100</v>
      </c>
    </row>
    <row r="295" spans="1:9" ht="23.25" customHeight="1">
      <c r="A295" s="50" t="s">
        <v>49</v>
      </c>
      <c r="B295" s="13">
        <v>303</v>
      </c>
      <c r="C295" s="13" t="s">
        <v>19</v>
      </c>
      <c r="D295" s="13"/>
      <c r="E295" s="38"/>
      <c r="F295" s="13"/>
      <c r="G295" s="34">
        <f t="shared" ref="G295:H297" si="23">G296</f>
        <v>306</v>
      </c>
      <c r="H295" s="34">
        <f t="shared" si="23"/>
        <v>306</v>
      </c>
      <c r="I295" s="6">
        <f t="shared" si="20"/>
        <v>100</v>
      </c>
    </row>
    <row r="296" spans="1:9" ht="24.75" customHeight="1">
      <c r="A296" s="50" t="s">
        <v>44</v>
      </c>
      <c r="B296" s="13">
        <v>303</v>
      </c>
      <c r="C296" s="13" t="s">
        <v>19</v>
      </c>
      <c r="D296" s="13" t="s">
        <v>20</v>
      </c>
      <c r="E296" s="38"/>
      <c r="F296" s="13"/>
      <c r="G296" s="34">
        <f t="shared" si="23"/>
        <v>306</v>
      </c>
      <c r="H296" s="34">
        <f t="shared" si="23"/>
        <v>306</v>
      </c>
      <c r="I296" s="6">
        <f t="shared" si="20"/>
        <v>100</v>
      </c>
    </row>
    <row r="297" spans="1:9" ht="24" customHeight="1">
      <c r="A297" s="24" t="s">
        <v>48</v>
      </c>
      <c r="B297" s="13">
        <v>303</v>
      </c>
      <c r="C297" s="13" t="s">
        <v>19</v>
      </c>
      <c r="D297" s="13" t="s">
        <v>20</v>
      </c>
      <c r="E297" s="19" t="s">
        <v>134</v>
      </c>
      <c r="F297" s="13"/>
      <c r="G297" s="34">
        <f t="shared" si="23"/>
        <v>306</v>
      </c>
      <c r="H297" s="34">
        <f t="shared" si="23"/>
        <v>306</v>
      </c>
      <c r="I297" s="6">
        <f t="shared" si="20"/>
        <v>100</v>
      </c>
    </row>
    <row r="298" spans="1:9" ht="38.25" customHeight="1">
      <c r="A298" s="23" t="s">
        <v>118</v>
      </c>
      <c r="B298" s="13">
        <v>303</v>
      </c>
      <c r="C298" s="13" t="s">
        <v>19</v>
      </c>
      <c r="D298" s="13" t="s">
        <v>20</v>
      </c>
      <c r="E298" s="19" t="s">
        <v>134</v>
      </c>
      <c r="F298" s="13">
        <v>200</v>
      </c>
      <c r="G298" s="34">
        <v>306</v>
      </c>
      <c r="H298" s="34">
        <v>306</v>
      </c>
      <c r="I298" s="6">
        <f t="shared" si="20"/>
        <v>100</v>
      </c>
    </row>
    <row r="299" spans="1:9" ht="36" customHeight="1">
      <c r="A299" s="52" t="s">
        <v>37</v>
      </c>
      <c r="B299" s="13">
        <v>303</v>
      </c>
      <c r="C299" s="35" t="s">
        <v>20</v>
      </c>
      <c r="D299" s="13"/>
      <c r="E299" s="38"/>
      <c r="F299" s="33"/>
      <c r="G299" s="34">
        <f>G300+G307</f>
        <v>4552.0879999999997</v>
      </c>
      <c r="H299" s="34">
        <f>H300+H307</f>
        <v>4468.8770000000004</v>
      </c>
      <c r="I299" s="6">
        <f t="shared" si="20"/>
        <v>98.172025672614424</v>
      </c>
    </row>
    <row r="300" spans="1:9" ht="45.75" customHeight="1">
      <c r="A300" s="55" t="s">
        <v>211</v>
      </c>
      <c r="B300" s="13">
        <v>303</v>
      </c>
      <c r="C300" s="35" t="s">
        <v>20</v>
      </c>
      <c r="D300" s="35" t="s">
        <v>59</v>
      </c>
      <c r="E300" s="36"/>
      <c r="F300" s="35"/>
      <c r="G300" s="37">
        <f>G301+G305+G303</f>
        <v>4482.2</v>
      </c>
      <c r="H300" s="37">
        <f>H301+H305+H303</f>
        <v>4422.8770000000004</v>
      </c>
      <c r="I300" s="6">
        <f t="shared" si="20"/>
        <v>98.676475837758261</v>
      </c>
    </row>
    <row r="301" spans="1:9" ht="39" customHeight="1">
      <c r="A301" s="50" t="s">
        <v>99</v>
      </c>
      <c r="B301" s="13">
        <v>303</v>
      </c>
      <c r="C301" s="13" t="s">
        <v>20</v>
      </c>
      <c r="D301" s="35" t="s">
        <v>59</v>
      </c>
      <c r="E301" s="14" t="s">
        <v>145</v>
      </c>
      <c r="F301" s="13"/>
      <c r="G301" s="16">
        <f>G302</f>
        <v>1132.2</v>
      </c>
      <c r="H301" s="16">
        <f>H302</f>
        <v>1114.077</v>
      </c>
      <c r="I301" s="6">
        <f t="shared" si="20"/>
        <v>98.399311075781654</v>
      </c>
    </row>
    <row r="302" spans="1:9" ht="71.25" customHeight="1">
      <c r="A302" s="23" t="s">
        <v>76</v>
      </c>
      <c r="B302" s="13">
        <v>303</v>
      </c>
      <c r="C302" s="13" t="s">
        <v>20</v>
      </c>
      <c r="D302" s="35" t="s">
        <v>59</v>
      </c>
      <c r="E302" s="14" t="s">
        <v>145</v>
      </c>
      <c r="F302" s="13">
        <v>100</v>
      </c>
      <c r="G302" s="16">
        <v>1132.2</v>
      </c>
      <c r="H302" s="16">
        <v>1114.077</v>
      </c>
      <c r="I302" s="6">
        <f t="shared" si="20"/>
        <v>98.399311075781654</v>
      </c>
    </row>
    <row r="303" spans="1:9" ht="56.25" customHeight="1">
      <c r="A303" s="51" t="s">
        <v>176</v>
      </c>
      <c r="B303" s="13">
        <v>303</v>
      </c>
      <c r="C303" s="13" t="s">
        <v>20</v>
      </c>
      <c r="D303" s="35" t="s">
        <v>59</v>
      </c>
      <c r="E303" s="14" t="s">
        <v>231</v>
      </c>
      <c r="F303" s="13"/>
      <c r="G303" s="16">
        <f>G304</f>
        <v>600</v>
      </c>
      <c r="H303" s="16">
        <f>H304</f>
        <v>600</v>
      </c>
      <c r="I303" s="6">
        <f t="shared" si="20"/>
        <v>100</v>
      </c>
    </row>
    <row r="304" spans="1:9" ht="67.5" customHeight="1">
      <c r="A304" s="23" t="s">
        <v>76</v>
      </c>
      <c r="B304" s="13">
        <v>303</v>
      </c>
      <c r="C304" s="13" t="s">
        <v>20</v>
      </c>
      <c r="D304" s="35" t="s">
        <v>59</v>
      </c>
      <c r="E304" s="14" t="s">
        <v>231</v>
      </c>
      <c r="F304" s="13">
        <v>100</v>
      </c>
      <c r="G304" s="16">
        <v>600</v>
      </c>
      <c r="H304" s="16">
        <v>600</v>
      </c>
      <c r="I304" s="6">
        <f t="shared" si="20"/>
        <v>100</v>
      </c>
    </row>
    <row r="305" spans="1:9" ht="55.5" customHeight="1">
      <c r="A305" s="23" t="s">
        <v>166</v>
      </c>
      <c r="B305" s="13">
        <v>303</v>
      </c>
      <c r="C305" s="13" t="s">
        <v>20</v>
      </c>
      <c r="D305" s="35" t="s">
        <v>59</v>
      </c>
      <c r="E305" s="14" t="s">
        <v>167</v>
      </c>
      <c r="F305" s="13"/>
      <c r="G305" s="31">
        <f>G306</f>
        <v>2750</v>
      </c>
      <c r="H305" s="31">
        <f>H306</f>
        <v>2708.8</v>
      </c>
      <c r="I305" s="6">
        <f t="shared" si="20"/>
        <v>98.501818181818194</v>
      </c>
    </row>
    <row r="306" spans="1:9" ht="36.75" customHeight="1">
      <c r="A306" s="23" t="s">
        <v>118</v>
      </c>
      <c r="B306" s="13">
        <v>303</v>
      </c>
      <c r="C306" s="13" t="s">
        <v>20</v>
      </c>
      <c r="D306" s="35" t="s">
        <v>59</v>
      </c>
      <c r="E306" s="14" t="s">
        <v>167</v>
      </c>
      <c r="F306" s="13">
        <v>200</v>
      </c>
      <c r="G306" s="31">
        <v>2750</v>
      </c>
      <c r="H306" s="31">
        <v>2708.8</v>
      </c>
      <c r="I306" s="6">
        <f t="shared" si="20"/>
        <v>98.501818181818194</v>
      </c>
    </row>
    <row r="307" spans="1:9" ht="37.5" customHeight="1">
      <c r="A307" s="23" t="s">
        <v>212</v>
      </c>
      <c r="B307" s="13">
        <v>303</v>
      </c>
      <c r="C307" s="13" t="s">
        <v>20</v>
      </c>
      <c r="D307" s="35">
        <v>14</v>
      </c>
      <c r="E307" s="14"/>
      <c r="F307" s="13"/>
      <c r="G307" s="31">
        <f>G308+G310+G312</f>
        <v>69.888000000000005</v>
      </c>
      <c r="H307" s="31">
        <f>H308+H310+H312</f>
        <v>46</v>
      </c>
      <c r="I307" s="6">
        <f t="shared" si="20"/>
        <v>65.819597069597066</v>
      </c>
    </row>
    <row r="308" spans="1:9" ht="42.75" customHeight="1">
      <c r="A308" s="23" t="s">
        <v>253</v>
      </c>
      <c r="B308" s="13">
        <v>303</v>
      </c>
      <c r="C308" s="13" t="s">
        <v>20</v>
      </c>
      <c r="D308" s="35">
        <v>14</v>
      </c>
      <c r="E308" s="14" t="s">
        <v>168</v>
      </c>
      <c r="F308" s="13"/>
      <c r="G308" s="16">
        <f>G309</f>
        <v>25</v>
      </c>
      <c r="H308" s="16">
        <f>H309</f>
        <v>5</v>
      </c>
      <c r="I308" s="6">
        <f t="shared" si="20"/>
        <v>20</v>
      </c>
    </row>
    <row r="309" spans="1:9" ht="44.25" customHeight="1">
      <c r="A309" s="45" t="s">
        <v>118</v>
      </c>
      <c r="B309" s="13">
        <v>303</v>
      </c>
      <c r="C309" s="13" t="s">
        <v>20</v>
      </c>
      <c r="D309" s="35">
        <v>14</v>
      </c>
      <c r="E309" s="14" t="s">
        <v>168</v>
      </c>
      <c r="F309" s="13">
        <v>200</v>
      </c>
      <c r="G309" s="16">
        <v>25</v>
      </c>
      <c r="H309" s="16">
        <v>5</v>
      </c>
      <c r="I309" s="6">
        <f t="shared" si="20"/>
        <v>20</v>
      </c>
    </row>
    <row r="310" spans="1:9" ht="56.25" customHeight="1">
      <c r="A310" s="45" t="s">
        <v>254</v>
      </c>
      <c r="B310" s="13">
        <v>303</v>
      </c>
      <c r="C310" s="13" t="s">
        <v>20</v>
      </c>
      <c r="D310" s="35">
        <v>14</v>
      </c>
      <c r="E310" s="40" t="s">
        <v>193</v>
      </c>
      <c r="F310" s="39"/>
      <c r="G310" s="32">
        <f>G311</f>
        <v>19.888000000000002</v>
      </c>
      <c r="H310" s="32">
        <f>H311</f>
        <v>16</v>
      </c>
      <c r="I310" s="6">
        <f t="shared" si="20"/>
        <v>80.450522928399025</v>
      </c>
    </row>
    <row r="311" spans="1:9" ht="40.5" customHeight="1">
      <c r="A311" s="45" t="s">
        <v>118</v>
      </c>
      <c r="B311" s="13">
        <v>303</v>
      </c>
      <c r="C311" s="13" t="s">
        <v>20</v>
      </c>
      <c r="D311" s="35">
        <v>14</v>
      </c>
      <c r="E311" s="40" t="s">
        <v>193</v>
      </c>
      <c r="F311" s="39">
        <v>200</v>
      </c>
      <c r="G311" s="32">
        <v>19.888000000000002</v>
      </c>
      <c r="H311" s="32">
        <v>16</v>
      </c>
      <c r="I311" s="6">
        <f t="shared" si="20"/>
        <v>80.450522928399025</v>
      </c>
    </row>
    <row r="312" spans="1:9" ht="58.5" customHeight="1">
      <c r="A312" s="45" t="s">
        <v>255</v>
      </c>
      <c r="B312" s="13">
        <v>303</v>
      </c>
      <c r="C312" s="13" t="s">
        <v>20</v>
      </c>
      <c r="D312" s="35">
        <v>14</v>
      </c>
      <c r="E312" s="40" t="s">
        <v>169</v>
      </c>
      <c r="F312" s="39"/>
      <c r="G312" s="32">
        <f>G313</f>
        <v>25</v>
      </c>
      <c r="H312" s="32">
        <f>H313</f>
        <v>25</v>
      </c>
      <c r="I312" s="6">
        <f t="shared" si="20"/>
        <v>100</v>
      </c>
    </row>
    <row r="313" spans="1:9" ht="38.25" customHeight="1">
      <c r="A313" s="45" t="s">
        <v>118</v>
      </c>
      <c r="B313" s="13">
        <v>303</v>
      </c>
      <c r="C313" s="13" t="s">
        <v>20</v>
      </c>
      <c r="D313" s="35">
        <v>14</v>
      </c>
      <c r="E313" s="40" t="s">
        <v>169</v>
      </c>
      <c r="F313" s="39">
        <v>200</v>
      </c>
      <c r="G313" s="32">
        <v>25</v>
      </c>
      <c r="H313" s="32">
        <v>25</v>
      </c>
      <c r="I313" s="6">
        <f t="shared" si="20"/>
        <v>100</v>
      </c>
    </row>
    <row r="314" spans="1:9" ht="23.25" customHeight="1">
      <c r="A314" s="52" t="s">
        <v>38</v>
      </c>
      <c r="B314" s="13">
        <v>303</v>
      </c>
      <c r="C314" s="13" t="s">
        <v>21</v>
      </c>
      <c r="D314" s="13"/>
      <c r="E314" s="14"/>
      <c r="F314" s="11"/>
      <c r="G314" s="32">
        <f>G323+G315+G318+G330</f>
        <v>10171.257</v>
      </c>
      <c r="H314" s="32">
        <f>H323+H315+H318+H330</f>
        <v>9426.8739999999998</v>
      </c>
      <c r="I314" s="6">
        <f t="shared" si="20"/>
        <v>92.681504360768784</v>
      </c>
    </row>
    <row r="315" spans="1:9" ht="23.25" customHeight="1">
      <c r="A315" s="52" t="s">
        <v>71</v>
      </c>
      <c r="B315" s="13">
        <v>303</v>
      </c>
      <c r="C315" s="13" t="s">
        <v>21</v>
      </c>
      <c r="D315" s="13" t="s">
        <v>24</v>
      </c>
      <c r="E315" s="14"/>
      <c r="F315" s="11"/>
      <c r="G315" s="16">
        <f t="shared" ref="G315:H316" si="24">G316</f>
        <v>255.3</v>
      </c>
      <c r="H315" s="16">
        <f t="shared" si="24"/>
        <v>253.61099999999999</v>
      </c>
      <c r="I315" s="6">
        <f t="shared" si="20"/>
        <v>99.338425381903633</v>
      </c>
    </row>
    <row r="316" spans="1:9" ht="37.5" customHeight="1">
      <c r="A316" s="52" t="s">
        <v>194</v>
      </c>
      <c r="B316" s="13">
        <v>303</v>
      </c>
      <c r="C316" s="13" t="s">
        <v>21</v>
      </c>
      <c r="D316" s="13" t="s">
        <v>24</v>
      </c>
      <c r="E316" s="14" t="s">
        <v>146</v>
      </c>
      <c r="F316" s="11"/>
      <c r="G316" s="16">
        <f t="shared" si="24"/>
        <v>255.3</v>
      </c>
      <c r="H316" s="16">
        <f t="shared" si="24"/>
        <v>253.61099999999999</v>
      </c>
      <c r="I316" s="6">
        <f t="shared" si="20"/>
        <v>99.338425381903633</v>
      </c>
    </row>
    <row r="317" spans="1:9" ht="36.75" customHeight="1">
      <c r="A317" s="52" t="s">
        <v>118</v>
      </c>
      <c r="B317" s="13">
        <v>303</v>
      </c>
      <c r="C317" s="13" t="s">
        <v>21</v>
      </c>
      <c r="D317" s="13" t="s">
        <v>24</v>
      </c>
      <c r="E317" s="14" t="s">
        <v>146</v>
      </c>
      <c r="F317" s="11">
        <v>200</v>
      </c>
      <c r="G317" s="16">
        <v>255.3</v>
      </c>
      <c r="H317" s="16">
        <v>253.61099999999999</v>
      </c>
      <c r="I317" s="6">
        <f t="shared" si="20"/>
        <v>99.338425381903633</v>
      </c>
    </row>
    <row r="318" spans="1:9" ht="19.5" customHeight="1">
      <c r="A318" s="52" t="s">
        <v>213</v>
      </c>
      <c r="B318" s="13">
        <v>303</v>
      </c>
      <c r="C318" s="13" t="s">
        <v>21</v>
      </c>
      <c r="D318" s="13" t="s">
        <v>25</v>
      </c>
      <c r="E318" s="14"/>
      <c r="F318" s="11"/>
      <c r="G318" s="16">
        <f t="shared" ref="G318:H321" si="25">G319</f>
        <v>2049.529</v>
      </c>
      <c r="H318" s="16">
        <f t="shared" si="25"/>
        <v>2046.7339999999999</v>
      </c>
      <c r="I318" s="6">
        <f t="shared" si="20"/>
        <v>99.863627204103963</v>
      </c>
    </row>
    <row r="319" spans="1:9" ht="20.25" customHeight="1">
      <c r="A319" s="52" t="s">
        <v>214</v>
      </c>
      <c r="B319" s="13">
        <v>303</v>
      </c>
      <c r="C319" s="13" t="s">
        <v>21</v>
      </c>
      <c r="D319" s="13" t="s">
        <v>25</v>
      </c>
      <c r="E319" s="14" t="s">
        <v>215</v>
      </c>
      <c r="F319" s="11"/>
      <c r="G319" s="16">
        <f t="shared" si="25"/>
        <v>2049.529</v>
      </c>
      <c r="H319" s="16">
        <f t="shared" si="25"/>
        <v>2046.7339999999999</v>
      </c>
      <c r="I319" s="6">
        <f t="shared" si="20"/>
        <v>99.863627204103963</v>
      </c>
    </row>
    <row r="320" spans="1:9" ht="23.25" customHeight="1">
      <c r="A320" s="52" t="s">
        <v>216</v>
      </c>
      <c r="B320" s="13">
        <v>303</v>
      </c>
      <c r="C320" s="13" t="s">
        <v>21</v>
      </c>
      <c r="D320" s="13" t="s">
        <v>25</v>
      </c>
      <c r="E320" s="14" t="s">
        <v>217</v>
      </c>
      <c r="F320" s="11"/>
      <c r="G320" s="16">
        <f t="shared" si="25"/>
        <v>2049.529</v>
      </c>
      <c r="H320" s="16">
        <f t="shared" si="25"/>
        <v>2046.7339999999999</v>
      </c>
      <c r="I320" s="6">
        <f t="shared" si="20"/>
        <v>99.863627204103963</v>
      </c>
    </row>
    <row r="321" spans="1:9" ht="36.75" customHeight="1">
      <c r="A321" s="52" t="s">
        <v>218</v>
      </c>
      <c r="B321" s="13">
        <v>303</v>
      </c>
      <c r="C321" s="13" t="s">
        <v>21</v>
      </c>
      <c r="D321" s="13" t="s">
        <v>25</v>
      </c>
      <c r="E321" s="14" t="s">
        <v>219</v>
      </c>
      <c r="F321" s="11"/>
      <c r="G321" s="16">
        <f t="shared" si="25"/>
        <v>2049.529</v>
      </c>
      <c r="H321" s="16">
        <f t="shared" si="25"/>
        <v>2046.7339999999999</v>
      </c>
      <c r="I321" s="6">
        <f t="shared" si="20"/>
        <v>99.863627204103963</v>
      </c>
    </row>
    <row r="322" spans="1:9" ht="64.5" customHeight="1">
      <c r="A322" s="52" t="s">
        <v>220</v>
      </c>
      <c r="B322" s="13">
        <v>303</v>
      </c>
      <c r="C322" s="13" t="s">
        <v>21</v>
      </c>
      <c r="D322" s="13" t="s">
        <v>25</v>
      </c>
      <c r="E322" s="14" t="s">
        <v>219</v>
      </c>
      <c r="F322" s="11">
        <v>811</v>
      </c>
      <c r="G322" s="16">
        <v>2049.529</v>
      </c>
      <c r="H322" s="16">
        <v>2046.7339999999999</v>
      </c>
      <c r="I322" s="6">
        <f t="shared" si="20"/>
        <v>99.863627204103963</v>
      </c>
    </row>
    <row r="323" spans="1:9" ht="23.25" customHeight="1">
      <c r="A323" s="52" t="s">
        <v>72</v>
      </c>
      <c r="B323" s="13">
        <v>303</v>
      </c>
      <c r="C323" s="13" t="s">
        <v>21</v>
      </c>
      <c r="D323" s="13" t="s">
        <v>23</v>
      </c>
      <c r="E323" s="40"/>
      <c r="F323" s="39"/>
      <c r="G323" s="32">
        <f>G324+G328+G326</f>
        <v>6535.74</v>
      </c>
      <c r="H323" s="32">
        <f>H324+H328+H326</f>
        <v>6414.6809999999996</v>
      </c>
      <c r="I323" s="6">
        <f t="shared" si="20"/>
        <v>98.147738435127465</v>
      </c>
    </row>
    <row r="324" spans="1:9" ht="56.25" customHeight="1">
      <c r="A324" s="45" t="s">
        <v>195</v>
      </c>
      <c r="B324" s="13">
        <v>303</v>
      </c>
      <c r="C324" s="13" t="s">
        <v>21</v>
      </c>
      <c r="D324" s="13" t="s">
        <v>23</v>
      </c>
      <c r="E324" s="40" t="s">
        <v>170</v>
      </c>
      <c r="F324" s="11"/>
      <c r="G324" s="16">
        <f>G325</f>
        <v>1790</v>
      </c>
      <c r="H324" s="16">
        <f>H325</f>
        <v>1790</v>
      </c>
      <c r="I324" s="6">
        <f t="shared" si="20"/>
        <v>100</v>
      </c>
    </row>
    <row r="325" spans="1:9" ht="31.5">
      <c r="A325" s="45" t="s">
        <v>118</v>
      </c>
      <c r="B325" s="13">
        <v>303</v>
      </c>
      <c r="C325" s="39" t="s">
        <v>21</v>
      </c>
      <c r="D325" s="39" t="s">
        <v>23</v>
      </c>
      <c r="E325" s="40" t="s">
        <v>170</v>
      </c>
      <c r="F325" s="42">
        <v>200</v>
      </c>
      <c r="G325" s="32">
        <v>1790</v>
      </c>
      <c r="H325" s="32">
        <v>1790</v>
      </c>
      <c r="I325" s="6">
        <f t="shared" si="20"/>
        <v>100</v>
      </c>
    </row>
    <row r="326" spans="1:9" ht="58.5" customHeight="1">
      <c r="A326" s="45" t="s">
        <v>198</v>
      </c>
      <c r="B326" s="13">
        <v>303</v>
      </c>
      <c r="C326" s="39" t="s">
        <v>21</v>
      </c>
      <c r="D326" s="39" t="s">
        <v>23</v>
      </c>
      <c r="E326" s="40" t="s">
        <v>170</v>
      </c>
      <c r="F326" s="42"/>
      <c r="G326" s="32">
        <f>G327</f>
        <v>41.981000000000002</v>
      </c>
      <c r="H326" s="32">
        <f>H327</f>
        <v>41.981000000000002</v>
      </c>
      <c r="I326" s="6">
        <f t="shared" si="20"/>
        <v>100</v>
      </c>
    </row>
    <row r="327" spans="1:9" ht="31.5">
      <c r="A327" s="45" t="s">
        <v>118</v>
      </c>
      <c r="B327" s="13">
        <v>303</v>
      </c>
      <c r="C327" s="39" t="s">
        <v>21</v>
      </c>
      <c r="D327" s="39" t="s">
        <v>23</v>
      </c>
      <c r="E327" s="40" t="s">
        <v>170</v>
      </c>
      <c r="F327" s="42">
        <v>200</v>
      </c>
      <c r="G327" s="32">
        <v>41.981000000000002</v>
      </c>
      <c r="H327" s="32">
        <v>41.981000000000002</v>
      </c>
      <c r="I327" s="6">
        <f t="shared" si="20"/>
        <v>100</v>
      </c>
    </row>
    <row r="328" spans="1:9" ht="47.25">
      <c r="A328" s="52" t="s">
        <v>91</v>
      </c>
      <c r="B328" s="13">
        <v>303</v>
      </c>
      <c r="C328" s="13" t="s">
        <v>21</v>
      </c>
      <c r="D328" s="13" t="s">
        <v>23</v>
      </c>
      <c r="E328" s="14" t="s">
        <v>147</v>
      </c>
      <c r="F328" s="11"/>
      <c r="G328" s="16">
        <f>G329</f>
        <v>4703.759</v>
      </c>
      <c r="H328" s="16">
        <f>H329</f>
        <v>4582.7</v>
      </c>
      <c r="I328" s="6">
        <f t="shared" si="20"/>
        <v>97.426334980172243</v>
      </c>
    </row>
    <row r="329" spans="1:9" ht="40.5" customHeight="1">
      <c r="A329" s="45" t="s">
        <v>118</v>
      </c>
      <c r="B329" s="13">
        <v>303</v>
      </c>
      <c r="C329" s="39" t="s">
        <v>21</v>
      </c>
      <c r="D329" s="39" t="s">
        <v>23</v>
      </c>
      <c r="E329" s="40" t="s">
        <v>147</v>
      </c>
      <c r="F329" s="42">
        <v>200</v>
      </c>
      <c r="G329" s="32">
        <v>4703.759</v>
      </c>
      <c r="H329" s="32">
        <v>4582.7</v>
      </c>
      <c r="I329" s="6">
        <f t="shared" si="20"/>
        <v>97.426334980172243</v>
      </c>
    </row>
    <row r="330" spans="1:9" ht="26.25" customHeight="1">
      <c r="A330" s="45" t="s">
        <v>60</v>
      </c>
      <c r="B330" s="13">
        <v>303</v>
      </c>
      <c r="C330" s="21" t="s">
        <v>21</v>
      </c>
      <c r="D330" s="21">
        <v>12</v>
      </c>
      <c r="E330" s="40"/>
      <c r="F330" s="42"/>
      <c r="G330" s="32">
        <f t="shared" ref="G330:H330" si="26">G331</f>
        <v>1330.6880000000001</v>
      </c>
      <c r="H330" s="32">
        <f t="shared" si="26"/>
        <v>711.84799999999996</v>
      </c>
      <c r="I330" s="6">
        <f t="shared" si="20"/>
        <v>53.494733551365904</v>
      </c>
    </row>
    <row r="331" spans="1:9" ht="31.5">
      <c r="A331" s="44" t="s">
        <v>148</v>
      </c>
      <c r="B331" s="13">
        <v>303</v>
      </c>
      <c r="C331" s="21" t="s">
        <v>21</v>
      </c>
      <c r="D331" s="21">
        <v>12</v>
      </c>
      <c r="E331" s="22" t="s">
        <v>149</v>
      </c>
      <c r="F331" s="46"/>
      <c r="G331" s="31">
        <f>G332+G333</f>
        <v>1330.6880000000001</v>
      </c>
      <c r="H331" s="31">
        <f>H332+H333</f>
        <v>711.84799999999996</v>
      </c>
      <c r="I331" s="6">
        <f t="shared" ref="I331:I394" si="27">H331/G331*100</f>
        <v>53.494733551365904</v>
      </c>
    </row>
    <row r="332" spans="1:9" ht="31.5">
      <c r="A332" s="44" t="s">
        <v>118</v>
      </c>
      <c r="B332" s="13">
        <v>303</v>
      </c>
      <c r="C332" s="21" t="s">
        <v>21</v>
      </c>
      <c r="D332" s="21">
        <v>12</v>
      </c>
      <c r="E332" s="22" t="s">
        <v>149</v>
      </c>
      <c r="F332" s="46">
        <v>200</v>
      </c>
      <c r="G332" s="31">
        <v>920.84</v>
      </c>
      <c r="H332" s="31">
        <v>302</v>
      </c>
      <c r="I332" s="6">
        <f t="shared" si="27"/>
        <v>32.796142652360885</v>
      </c>
    </row>
    <row r="333" spans="1:9" ht="19.5" customHeight="1">
      <c r="A333" s="44" t="s">
        <v>98</v>
      </c>
      <c r="B333" s="13">
        <v>303</v>
      </c>
      <c r="C333" s="21" t="s">
        <v>21</v>
      </c>
      <c r="D333" s="21">
        <v>12</v>
      </c>
      <c r="E333" s="22" t="s">
        <v>149</v>
      </c>
      <c r="F333" s="46">
        <v>830</v>
      </c>
      <c r="G333" s="31">
        <v>409.84800000000001</v>
      </c>
      <c r="H333" s="31">
        <v>409.84800000000001</v>
      </c>
      <c r="I333" s="6">
        <f t="shared" si="27"/>
        <v>100</v>
      </c>
    </row>
    <row r="334" spans="1:9" ht="18" customHeight="1">
      <c r="A334" s="23" t="s">
        <v>50</v>
      </c>
      <c r="B334" s="13">
        <v>303</v>
      </c>
      <c r="C334" s="13" t="s">
        <v>24</v>
      </c>
      <c r="D334" s="13"/>
      <c r="E334" s="14"/>
      <c r="F334" s="11"/>
      <c r="G334" s="16">
        <f>G351+G335</f>
        <v>57702.205000000002</v>
      </c>
      <c r="H334" s="16">
        <f>H351+H335</f>
        <v>48772.304000000004</v>
      </c>
      <c r="I334" s="6">
        <f t="shared" si="27"/>
        <v>84.524159865294578</v>
      </c>
    </row>
    <row r="335" spans="1:9" ht="18.75" customHeight="1">
      <c r="A335" s="52" t="s">
        <v>51</v>
      </c>
      <c r="B335" s="13">
        <v>303</v>
      </c>
      <c r="C335" s="15" t="s">
        <v>24</v>
      </c>
      <c r="D335" s="15" t="s">
        <v>19</v>
      </c>
      <c r="E335" s="14"/>
      <c r="F335" s="11"/>
      <c r="G335" s="16">
        <f>G336+G341+G339+G346+G344+G349</f>
        <v>53060.033000000003</v>
      </c>
      <c r="H335" s="16">
        <f>H336+H341+H339+H346+H344+H349</f>
        <v>44143.834000000003</v>
      </c>
      <c r="I335" s="6">
        <f t="shared" si="27"/>
        <v>83.196016858866258</v>
      </c>
    </row>
    <row r="336" spans="1:9" ht="47.25">
      <c r="A336" s="52" t="s">
        <v>163</v>
      </c>
      <c r="B336" s="13">
        <v>303</v>
      </c>
      <c r="C336" s="15" t="s">
        <v>24</v>
      </c>
      <c r="D336" s="15" t="s">
        <v>19</v>
      </c>
      <c r="E336" s="14" t="s">
        <v>199</v>
      </c>
      <c r="F336" s="11"/>
      <c r="G336" s="16">
        <f>G338+G337</f>
        <v>10933.093000000001</v>
      </c>
      <c r="H336" s="16">
        <f>H338+H337</f>
        <v>10933.026</v>
      </c>
      <c r="I336" s="6">
        <f t="shared" si="27"/>
        <v>99.999387181651144</v>
      </c>
    </row>
    <row r="337" spans="1:9" ht="31.5">
      <c r="A337" s="44" t="s">
        <v>118</v>
      </c>
      <c r="B337" s="13">
        <v>303</v>
      </c>
      <c r="C337" s="15" t="s">
        <v>24</v>
      </c>
      <c r="D337" s="15" t="s">
        <v>19</v>
      </c>
      <c r="E337" s="14" t="s">
        <v>199</v>
      </c>
      <c r="F337" s="11">
        <v>200</v>
      </c>
      <c r="G337" s="16">
        <v>120.938</v>
      </c>
      <c r="H337" s="16">
        <v>120.938</v>
      </c>
      <c r="I337" s="6">
        <f t="shared" si="27"/>
        <v>100</v>
      </c>
    </row>
    <row r="338" spans="1:9" ht="31.5" customHeight="1">
      <c r="A338" s="52" t="s">
        <v>222</v>
      </c>
      <c r="B338" s="13">
        <v>303</v>
      </c>
      <c r="C338" s="15" t="s">
        <v>24</v>
      </c>
      <c r="D338" s="15" t="s">
        <v>19</v>
      </c>
      <c r="E338" s="14" t="s">
        <v>199</v>
      </c>
      <c r="F338" s="11">
        <v>400</v>
      </c>
      <c r="G338" s="16">
        <v>10812.155000000001</v>
      </c>
      <c r="H338" s="16">
        <v>10812.088</v>
      </c>
      <c r="I338" s="6">
        <f t="shared" si="27"/>
        <v>99.999380327048584</v>
      </c>
    </row>
    <row r="339" spans="1:9" ht="47.25">
      <c r="A339" s="52" t="s">
        <v>256</v>
      </c>
      <c r="B339" s="13">
        <v>303</v>
      </c>
      <c r="C339" s="15" t="s">
        <v>24</v>
      </c>
      <c r="D339" s="15" t="s">
        <v>19</v>
      </c>
      <c r="E339" s="14" t="s">
        <v>199</v>
      </c>
      <c r="F339" s="11"/>
      <c r="G339" s="16">
        <f>G340</f>
        <v>110.44</v>
      </c>
      <c r="H339" s="16">
        <f>H340</f>
        <v>110.44</v>
      </c>
      <c r="I339" s="6">
        <f t="shared" si="27"/>
        <v>100</v>
      </c>
    </row>
    <row r="340" spans="1:9" ht="31.5">
      <c r="A340" s="44" t="s">
        <v>118</v>
      </c>
      <c r="B340" s="13">
        <v>303</v>
      </c>
      <c r="C340" s="15" t="s">
        <v>24</v>
      </c>
      <c r="D340" s="15" t="s">
        <v>19</v>
      </c>
      <c r="E340" s="14" t="s">
        <v>199</v>
      </c>
      <c r="F340" s="11">
        <v>200</v>
      </c>
      <c r="G340" s="16">
        <v>110.44</v>
      </c>
      <c r="H340" s="16">
        <v>110.44</v>
      </c>
      <c r="I340" s="6">
        <f t="shared" si="27"/>
        <v>100</v>
      </c>
    </row>
    <row r="341" spans="1:9" ht="31.5">
      <c r="A341" s="52" t="s">
        <v>221</v>
      </c>
      <c r="B341" s="13">
        <v>303</v>
      </c>
      <c r="C341" s="15" t="s">
        <v>24</v>
      </c>
      <c r="D341" s="15" t="s">
        <v>19</v>
      </c>
      <c r="E341" s="14" t="s">
        <v>160</v>
      </c>
      <c r="F341" s="11"/>
      <c r="G341" s="16">
        <f>G343+G342</f>
        <v>17839.5</v>
      </c>
      <c r="H341" s="16">
        <f>H343+H342</f>
        <v>8924</v>
      </c>
      <c r="I341" s="6">
        <f t="shared" si="27"/>
        <v>50.023823537655197</v>
      </c>
    </row>
    <row r="342" spans="1:9" ht="31.5">
      <c r="A342" s="44" t="s">
        <v>118</v>
      </c>
      <c r="B342" s="13">
        <v>303</v>
      </c>
      <c r="C342" s="15" t="s">
        <v>24</v>
      </c>
      <c r="D342" s="15" t="s">
        <v>19</v>
      </c>
      <c r="E342" s="14" t="s">
        <v>160</v>
      </c>
      <c r="F342" s="46">
        <v>200</v>
      </c>
      <c r="G342" s="16">
        <v>9044</v>
      </c>
      <c r="H342" s="16">
        <v>134</v>
      </c>
      <c r="I342" s="6">
        <f t="shared" si="27"/>
        <v>1.4816452896948253</v>
      </c>
    </row>
    <row r="343" spans="1:9" ht="56.25" customHeight="1">
      <c r="A343" s="52" t="s">
        <v>257</v>
      </c>
      <c r="B343" s="13">
        <v>303</v>
      </c>
      <c r="C343" s="15" t="s">
        <v>24</v>
      </c>
      <c r="D343" s="15" t="s">
        <v>19</v>
      </c>
      <c r="E343" s="14" t="s">
        <v>160</v>
      </c>
      <c r="F343" s="11">
        <v>810</v>
      </c>
      <c r="G343" s="16">
        <v>8795.5</v>
      </c>
      <c r="H343" s="16">
        <v>8790</v>
      </c>
      <c r="I343" s="6">
        <f t="shared" si="27"/>
        <v>99.937468023421076</v>
      </c>
    </row>
    <row r="344" spans="1:9" ht="63">
      <c r="A344" s="52" t="s">
        <v>232</v>
      </c>
      <c r="B344" s="13">
        <v>303</v>
      </c>
      <c r="C344" s="15" t="s">
        <v>24</v>
      </c>
      <c r="D344" s="15" t="s">
        <v>19</v>
      </c>
      <c r="E344" s="14" t="s">
        <v>258</v>
      </c>
      <c r="F344" s="11"/>
      <c r="G344" s="16">
        <f>G345</f>
        <v>3000</v>
      </c>
      <c r="H344" s="16">
        <f>H345</f>
        <v>3000</v>
      </c>
      <c r="I344" s="6">
        <f t="shared" si="27"/>
        <v>100</v>
      </c>
    </row>
    <row r="345" spans="1:9" ht="47.25">
      <c r="A345" s="52" t="s">
        <v>257</v>
      </c>
      <c r="B345" s="13">
        <v>303</v>
      </c>
      <c r="C345" s="15" t="s">
        <v>24</v>
      </c>
      <c r="D345" s="15" t="s">
        <v>19</v>
      </c>
      <c r="E345" s="14" t="s">
        <v>258</v>
      </c>
      <c r="F345" s="11">
        <v>810</v>
      </c>
      <c r="G345" s="16">
        <v>3000</v>
      </c>
      <c r="H345" s="16">
        <v>3000</v>
      </c>
      <c r="I345" s="6">
        <f t="shared" si="27"/>
        <v>100</v>
      </c>
    </row>
    <row r="346" spans="1:9" ht="50.25" customHeight="1">
      <c r="A346" s="52" t="s">
        <v>234</v>
      </c>
      <c r="B346" s="13">
        <v>303</v>
      </c>
      <c r="C346" s="15" t="s">
        <v>24</v>
      </c>
      <c r="D346" s="15" t="s">
        <v>19</v>
      </c>
      <c r="E346" s="14" t="s">
        <v>235</v>
      </c>
      <c r="F346" s="11"/>
      <c r="G346" s="16">
        <f>G347+G348</f>
        <v>20958.655000000002</v>
      </c>
      <c r="H346" s="16">
        <f>H347+H348</f>
        <v>20958.023000000001</v>
      </c>
      <c r="I346" s="6">
        <f t="shared" si="27"/>
        <v>99.996984539322767</v>
      </c>
    </row>
    <row r="347" spans="1:9" ht="31.5">
      <c r="A347" s="44" t="s">
        <v>118</v>
      </c>
      <c r="B347" s="13">
        <v>303</v>
      </c>
      <c r="C347" s="15" t="s">
        <v>24</v>
      </c>
      <c r="D347" s="15" t="s">
        <v>19</v>
      </c>
      <c r="E347" s="14" t="s">
        <v>235</v>
      </c>
      <c r="F347" s="11">
        <v>200</v>
      </c>
      <c r="G347" s="16">
        <v>18866.455000000002</v>
      </c>
      <c r="H347" s="16">
        <v>18865.823</v>
      </c>
      <c r="I347" s="6">
        <f t="shared" si="27"/>
        <v>99.996650139096076</v>
      </c>
    </row>
    <row r="348" spans="1:9" ht="47.25">
      <c r="A348" s="52" t="s">
        <v>257</v>
      </c>
      <c r="B348" s="13">
        <v>303</v>
      </c>
      <c r="C348" s="15" t="s">
        <v>24</v>
      </c>
      <c r="D348" s="15" t="s">
        <v>19</v>
      </c>
      <c r="E348" s="14" t="s">
        <v>235</v>
      </c>
      <c r="F348" s="11">
        <v>810</v>
      </c>
      <c r="G348" s="16">
        <v>2092.1999999999998</v>
      </c>
      <c r="H348" s="16">
        <v>2092.1999999999998</v>
      </c>
      <c r="I348" s="6">
        <f t="shared" si="27"/>
        <v>100</v>
      </c>
    </row>
    <row r="349" spans="1:9" ht="47.25">
      <c r="A349" s="52" t="s">
        <v>277</v>
      </c>
      <c r="B349" s="13">
        <v>303</v>
      </c>
      <c r="C349" s="15" t="s">
        <v>24</v>
      </c>
      <c r="D349" s="15" t="s">
        <v>19</v>
      </c>
      <c r="E349" s="14" t="s">
        <v>235</v>
      </c>
      <c r="F349" s="11"/>
      <c r="G349" s="16">
        <f>G350</f>
        <v>218.345</v>
      </c>
      <c r="H349" s="16">
        <f>H350</f>
        <v>218.345</v>
      </c>
      <c r="I349" s="6">
        <f t="shared" si="27"/>
        <v>100</v>
      </c>
    </row>
    <row r="350" spans="1:9" ht="31.5">
      <c r="A350" s="44" t="s">
        <v>118</v>
      </c>
      <c r="B350" s="13">
        <v>303</v>
      </c>
      <c r="C350" s="15" t="s">
        <v>24</v>
      </c>
      <c r="D350" s="15" t="s">
        <v>19</v>
      </c>
      <c r="E350" s="14" t="s">
        <v>235</v>
      </c>
      <c r="F350" s="11">
        <v>200</v>
      </c>
      <c r="G350" s="16">
        <v>218.345</v>
      </c>
      <c r="H350" s="16">
        <v>218.345</v>
      </c>
      <c r="I350" s="6">
        <f t="shared" si="27"/>
        <v>100</v>
      </c>
    </row>
    <row r="351" spans="1:9" ht="18.75" customHeight="1">
      <c r="A351" s="23" t="s">
        <v>175</v>
      </c>
      <c r="B351" s="13">
        <v>303</v>
      </c>
      <c r="C351" s="13" t="s">
        <v>24</v>
      </c>
      <c r="D351" s="13" t="s">
        <v>20</v>
      </c>
      <c r="E351" s="14"/>
      <c r="F351" s="11"/>
      <c r="G351" s="16">
        <f>G352+G354+G356</f>
        <v>4642.1720000000005</v>
      </c>
      <c r="H351" s="16">
        <f>H352+H354+H356</f>
        <v>4628.47</v>
      </c>
      <c r="I351" s="6">
        <f t="shared" si="27"/>
        <v>99.70483644294093</v>
      </c>
    </row>
    <row r="352" spans="1:9" ht="22.5" customHeight="1">
      <c r="A352" s="23" t="s">
        <v>259</v>
      </c>
      <c r="B352" s="13">
        <v>303</v>
      </c>
      <c r="C352" s="13" t="s">
        <v>24</v>
      </c>
      <c r="D352" s="13" t="s">
        <v>20</v>
      </c>
      <c r="E352" s="14" t="s">
        <v>260</v>
      </c>
      <c r="F352" s="11"/>
      <c r="G352" s="16">
        <f>G353</f>
        <v>299.85000000000002</v>
      </c>
      <c r="H352" s="16">
        <f>H353</f>
        <v>286.14800000000002</v>
      </c>
      <c r="I352" s="6">
        <f t="shared" si="27"/>
        <v>95.430381857595464</v>
      </c>
    </row>
    <row r="353" spans="1:9" ht="31.5">
      <c r="A353" s="23" t="s">
        <v>118</v>
      </c>
      <c r="B353" s="13">
        <v>303</v>
      </c>
      <c r="C353" s="13" t="s">
        <v>24</v>
      </c>
      <c r="D353" s="13" t="s">
        <v>20</v>
      </c>
      <c r="E353" s="14" t="s">
        <v>260</v>
      </c>
      <c r="F353" s="11">
        <v>200</v>
      </c>
      <c r="G353" s="16">
        <v>299.85000000000002</v>
      </c>
      <c r="H353" s="16">
        <v>286.14800000000002</v>
      </c>
      <c r="I353" s="6">
        <f t="shared" si="27"/>
        <v>95.430381857595464</v>
      </c>
    </row>
    <row r="354" spans="1:9" ht="19.5" customHeight="1">
      <c r="A354" s="23" t="s">
        <v>184</v>
      </c>
      <c r="B354" s="13">
        <v>303</v>
      </c>
      <c r="C354" s="13" t="s">
        <v>24</v>
      </c>
      <c r="D354" s="13" t="s">
        <v>20</v>
      </c>
      <c r="E354" s="14" t="s">
        <v>185</v>
      </c>
      <c r="F354" s="11"/>
      <c r="G354" s="16">
        <f>G355</f>
        <v>2246.69</v>
      </c>
      <c r="H354" s="16">
        <f>H355</f>
        <v>2246.69</v>
      </c>
      <c r="I354" s="6">
        <f t="shared" si="27"/>
        <v>100</v>
      </c>
    </row>
    <row r="355" spans="1:9" ht="31.5">
      <c r="A355" s="23" t="s">
        <v>118</v>
      </c>
      <c r="B355" s="13">
        <v>303</v>
      </c>
      <c r="C355" s="13" t="s">
        <v>24</v>
      </c>
      <c r="D355" s="13" t="s">
        <v>20</v>
      </c>
      <c r="E355" s="14" t="s">
        <v>185</v>
      </c>
      <c r="F355" s="11">
        <v>200</v>
      </c>
      <c r="G355" s="16">
        <v>2246.69</v>
      </c>
      <c r="H355" s="16">
        <v>2246.69</v>
      </c>
      <c r="I355" s="6">
        <f t="shared" si="27"/>
        <v>100</v>
      </c>
    </row>
    <row r="356" spans="1:9" ht="63">
      <c r="A356" s="23" t="s">
        <v>232</v>
      </c>
      <c r="B356" s="13">
        <v>303</v>
      </c>
      <c r="C356" s="13" t="s">
        <v>24</v>
      </c>
      <c r="D356" s="13" t="s">
        <v>20</v>
      </c>
      <c r="E356" s="14" t="s">
        <v>261</v>
      </c>
      <c r="F356" s="11"/>
      <c r="G356" s="16">
        <f>G357</f>
        <v>2095.6320000000001</v>
      </c>
      <c r="H356" s="16">
        <f>H357</f>
        <v>2095.6320000000001</v>
      </c>
      <c r="I356" s="6">
        <f t="shared" si="27"/>
        <v>100</v>
      </c>
    </row>
    <row r="357" spans="1:9" ht="31.5">
      <c r="A357" s="23" t="s">
        <v>118</v>
      </c>
      <c r="B357" s="13">
        <v>303</v>
      </c>
      <c r="C357" s="13" t="s">
        <v>24</v>
      </c>
      <c r="D357" s="13" t="s">
        <v>20</v>
      </c>
      <c r="E357" s="14" t="s">
        <v>261</v>
      </c>
      <c r="F357" s="11">
        <v>200</v>
      </c>
      <c r="G357" s="16">
        <v>2095.6320000000001</v>
      </c>
      <c r="H357" s="16">
        <v>2095.6320000000001</v>
      </c>
      <c r="I357" s="6">
        <f t="shared" si="27"/>
        <v>100</v>
      </c>
    </row>
    <row r="358" spans="1:9" ht="19.5" customHeight="1">
      <c r="A358" s="50" t="s">
        <v>39</v>
      </c>
      <c r="B358" s="13">
        <v>303</v>
      </c>
      <c r="C358" s="13" t="s">
        <v>26</v>
      </c>
      <c r="D358" s="13"/>
      <c r="E358" s="14"/>
      <c r="F358" s="11"/>
      <c r="G358" s="16">
        <f>G373+G359+G366</f>
        <v>48904.476999999999</v>
      </c>
      <c r="H358" s="16">
        <f>H373+H359+H366</f>
        <v>41631.276999999995</v>
      </c>
      <c r="I358" s="6">
        <f t="shared" si="27"/>
        <v>85.127741985667271</v>
      </c>
    </row>
    <row r="359" spans="1:9" ht="21.75" customHeight="1">
      <c r="A359" s="50" t="s">
        <v>10</v>
      </c>
      <c r="B359" s="13">
        <v>303</v>
      </c>
      <c r="C359" s="13" t="s">
        <v>26</v>
      </c>
      <c r="D359" s="13" t="s">
        <v>19</v>
      </c>
      <c r="E359" s="14"/>
      <c r="F359" s="11"/>
      <c r="G359" s="16">
        <f>G362+G360+G364</f>
        <v>9078.0569999999989</v>
      </c>
      <c r="H359" s="16">
        <f>H362+H360+H364</f>
        <v>1804.857</v>
      </c>
      <c r="I359" s="6">
        <f t="shared" si="27"/>
        <v>19.881534121233212</v>
      </c>
    </row>
    <row r="360" spans="1:9" ht="78.75">
      <c r="A360" s="51" t="s">
        <v>262</v>
      </c>
      <c r="B360" s="13">
        <v>303</v>
      </c>
      <c r="C360" s="13" t="s">
        <v>26</v>
      </c>
      <c r="D360" s="13" t="s">
        <v>19</v>
      </c>
      <c r="E360" s="14" t="s">
        <v>263</v>
      </c>
      <c r="F360" s="13"/>
      <c r="G360" s="16">
        <f>G361</f>
        <v>7273.2</v>
      </c>
      <c r="H360" s="16">
        <f>H361</f>
        <v>0</v>
      </c>
      <c r="I360" s="6">
        <f t="shared" si="27"/>
        <v>0</v>
      </c>
    </row>
    <row r="361" spans="1:9" ht="31.5">
      <c r="A361" s="23" t="s">
        <v>118</v>
      </c>
      <c r="B361" s="13">
        <v>303</v>
      </c>
      <c r="C361" s="13" t="s">
        <v>26</v>
      </c>
      <c r="D361" s="13" t="s">
        <v>19</v>
      </c>
      <c r="E361" s="14" t="s">
        <v>263</v>
      </c>
      <c r="F361" s="13">
        <v>200</v>
      </c>
      <c r="G361" s="16">
        <v>7273.2</v>
      </c>
      <c r="H361" s="16">
        <v>0</v>
      </c>
      <c r="I361" s="6">
        <f t="shared" si="27"/>
        <v>0</v>
      </c>
    </row>
    <row r="362" spans="1:9" ht="63">
      <c r="A362" s="23" t="s">
        <v>223</v>
      </c>
      <c r="B362" s="13">
        <v>303</v>
      </c>
      <c r="C362" s="13" t="s">
        <v>26</v>
      </c>
      <c r="D362" s="13" t="s">
        <v>19</v>
      </c>
      <c r="E362" s="14" t="s">
        <v>224</v>
      </c>
      <c r="F362" s="13"/>
      <c r="G362" s="16">
        <f>G363</f>
        <v>838.44899999999996</v>
      </c>
      <c r="H362" s="16">
        <f>H363</f>
        <v>838.44899999999996</v>
      </c>
      <c r="I362" s="6">
        <f t="shared" si="27"/>
        <v>100</v>
      </c>
    </row>
    <row r="363" spans="1:9" ht="31.5">
      <c r="A363" s="23" t="s">
        <v>118</v>
      </c>
      <c r="B363" s="13">
        <v>303</v>
      </c>
      <c r="C363" s="13" t="s">
        <v>26</v>
      </c>
      <c r="D363" s="13" t="s">
        <v>19</v>
      </c>
      <c r="E363" s="14" t="s">
        <v>224</v>
      </c>
      <c r="F363" s="13">
        <v>200</v>
      </c>
      <c r="G363" s="16">
        <v>838.44899999999996</v>
      </c>
      <c r="H363" s="16">
        <v>838.44899999999996</v>
      </c>
      <c r="I363" s="6">
        <f t="shared" si="27"/>
        <v>100</v>
      </c>
    </row>
    <row r="364" spans="1:9" ht="69.75" customHeight="1">
      <c r="A364" s="23" t="s">
        <v>232</v>
      </c>
      <c r="B364" s="13">
        <v>303</v>
      </c>
      <c r="C364" s="13" t="s">
        <v>26</v>
      </c>
      <c r="D364" s="13" t="s">
        <v>19</v>
      </c>
      <c r="E364" s="14" t="s">
        <v>264</v>
      </c>
      <c r="F364" s="13"/>
      <c r="G364" s="16">
        <f>G365</f>
        <v>966.40800000000002</v>
      </c>
      <c r="H364" s="16">
        <f>H365</f>
        <v>966.40800000000002</v>
      </c>
      <c r="I364" s="6">
        <f t="shared" si="27"/>
        <v>100</v>
      </c>
    </row>
    <row r="365" spans="1:9" ht="36" customHeight="1">
      <c r="A365" s="23" t="s">
        <v>118</v>
      </c>
      <c r="B365" s="13">
        <v>303</v>
      </c>
      <c r="C365" s="13" t="s">
        <v>26</v>
      </c>
      <c r="D365" s="13" t="s">
        <v>19</v>
      </c>
      <c r="E365" s="14" t="s">
        <v>264</v>
      </c>
      <c r="F365" s="13">
        <v>200</v>
      </c>
      <c r="G365" s="16">
        <v>966.40800000000002</v>
      </c>
      <c r="H365" s="16">
        <v>966.40800000000002</v>
      </c>
      <c r="I365" s="6">
        <f t="shared" si="27"/>
        <v>100</v>
      </c>
    </row>
    <row r="366" spans="1:9" ht="18.75" customHeight="1">
      <c r="A366" s="23" t="s">
        <v>154</v>
      </c>
      <c r="B366" s="13">
        <v>303</v>
      </c>
      <c r="C366" s="13" t="s">
        <v>26</v>
      </c>
      <c r="D366" s="13" t="s">
        <v>20</v>
      </c>
      <c r="E366" s="14"/>
      <c r="F366" s="13"/>
      <c r="G366" s="16">
        <f>G367+G371+G369</f>
        <v>39482.521999999997</v>
      </c>
      <c r="H366" s="16">
        <f>H367+H371+H369</f>
        <v>39482.521999999997</v>
      </c>
      <c r="I366" s="6">
        <f t="shared" si="27"/>
        <v>100</v>
      </c>
    </row>
    <row r="367" spans="1:9" ht="47.25">
      <c r="A367" s="23" t="s">
        <v>265</v>
      </c>
      <c r="B367" s="13">
        <v>303</v>
      </c>
      <c r="C367" s="13" t="s">
        <v>26</v>
      </c>
      <c r="D367" s="13" t="s">
        <v>20</v>
      </c>
      <c r="E367" s="14" t="s">
        <v>266</v>
      </c>
      <c r="F367" s="13"/>
      <c r="G367" s="16">
        <f>G368</f>
        <v>15564.9</v>
      </c>
      <c r="H367" s="16">
        <f>H368</f>
        <v>15564.9</v>
      </c>
      <c r="I367" s="6">
        <f t="shared" si="27"/>
        <v>100</v>
      </c>
    </row>
    <row r="368" spans="1:9" ht="31.5">
      <c r="A368" s="23" t="s">
        <v>118</v>
      </c>
      <c r="B368" s="13">
        <v>303</v>
      </c>
      <c r="C368" s="13" t="s">
        <v>26</v>
      </c>
      <c r="D368" s="13" t="s">
        <v>20</v>
      </c>
      <c r="E368" s="14" t="s">
        <v>266</v>
      </c>
      <c r="F368" s="13">
        <v>200</v>
      </c>
      <c r="G368" s="16">
        <v>15564.9</v>
      </c>
      <c r="H368" s="16">
        <v>15564.9</v>
      </c>
      <c r="I368" s="6">
        <f t="shared" si="27"/>
        <v>100</v>
      </c>
    </row>
    <row r="369" spans="1:9" ht="63">
      <c r="A369" s="23" t="s">
        <v>267</v>
      </c>
      <c r="B369" s="13">
        <v>303</v>
      </c>
      <c r="C369" s="13" t="s">
        <v>26</v>
      </c>
      <c r="D369" s="13" t="s">
        <v>20</v>
      </c>
      <c r="E369" s="14" t="s">
        <v>266</v>
      </c>
      <c r="F369" s="13"/>
      <c r="G369" s="16">
        <f>G370</f>
        <v>918.52200000000005</v>
      </c>
      <c r="H369" s="16">
        <f>H370</f>
        <v>918.52200000000005</v>
      </c>
      <c r="I369" s="6">
        <f t="shared" si="27"/>
        <v>100</v>
      </c>
    </row>
    <row r="370" spans="1:9" ht="31.5">
      <c r="A370" s="23" t="s">
        <v>118</v>
      </c>
      <c r="B370" s="13">
        <v>303</v>
      </c>
      <c r="C370" s="13" t="s">
        <v>26</v>
      </c>
      <c r="D370" s="13" t="s">
        <v>20</v>
      </c>
      <c r="E370" s="14" t="s">
        <v>266</v>
      </c>
      <c r="F370" s="13">
        <v>200</v>
      </c>
      <c r="G370" s="16">
        <v>918.52200000000005</v>
      </c>
      <c r="H370" s="16">
        <v>918.52200000000005</v>
      </c>
      <c r="I370" s="6">
        <f t="shared" si="27"/>
        <v>100</v>
      </c>
    </row>
    <row r="371" spans="1:9" ht="78.75">
      <c r="A371" s="23" t="s">
        <v>268</v>
      </c>
      <c r="B371" s="13">
        <v>303</v>
      </c>
      <c r="C371" s="13" t="s">
        <v>26</v>
      </c>
      <c r="D371" s="13" t="s">
        <v>20</v>
      </c>
      <c r="E371" s="14" t="s">
        <v>269</v>
      </c>
      <c r="F371" s="13"/>
      <c r="G371" s="16">
        <f>G372</f>
        <v>22999.1</v>
      </c>
      <c r="H371" s="16">
        <f>H372</f>
        <v>22999.1</v>
      </c>
      <c r="I371" s="6">
        <f t="shared" si="27"/>
        <v>100</v>
      </c>
    </row>
    <row r="372" spans="1:9" ht="31.5">
      <c r="A372" s="23" t="s">
        <v>118</v>
      </c>
      <c r="B372" s="13">
        <v>303</v>
      </c>
      <c r="C372" s="13" t="s">
        <v>26</v>
      </c>
      <c r="D372" s="13" t="s">
        <v>20</v>
      </c>
      <c r="E372" s="14" t="s">
        <v>269</v>
      </c>
      <c r="F372" s="13">
        <v>200</v>
      </c>
      <c r="G372" s="16">
        <v>22999.1</v>
      </c>
      <c r="H372" s="16">
        <v>22999.1</v>
      </c>
      <c r="I372" s="6">
        <f t="shared" si="27"/>
        <v>100</v>
      </c>
    </row>
    <row r="373" spans="1:9" ht="21" customHeight="1">
      <c r="A373" s="54" t="s">
        <v>12</v>
      </c>
      <c r="B373" s="13">
        <v>303</v>
      </c>
      <c r="C373" s="13" t="s">
        <v>26</v>
      </c>
      <c r="D373" s="13" t="s">
        <v>23</v>
      </c>
      <c r="E373" s="14"/>
      <c r="F373" s="11"/>
      <c r="G373" s="16">
        <f>G374</f>
        <v>343.89799999999997</v>
      </c>
      <c r="H373" s="16">
        <f>H374</f>
        <v>343.89799999999997</v>
      </c>
      <c r="I373" s="6">
        <f t="shared" si="27"/>
        <v>100</v>
      </c>
    </row>
    <row r="374" spans="1:9" ht="31.5">
      <c r="A374" s="50" t="s">
        <v>111</v>
      </c>
      <c r="B374" s="13">
        <v>303</v>
      </c>
      <c r="C374" s="13" t="s">
        <v>26</v>
      </c>
      <c r="D374" s="13" t="s">
        <v>23</v>
      </c>
      <c r="E374" s="14" t="s">
        <v>150</v>
      </c>
      <c r="F374" s="13"/>
      <c r="G374" s="16">
        <f>G375+G376</f>
        <v>343.89799999999997</v>
      </c>
      <c r="H374" s="16">
        <f>H375+H376</f>
        <v>343.89799999999997</v>
      </c>
      <c r="I374" s="6">
        <f t="shared" si="27"/>
        <v>100</v>
      </c>
    </row>
    <row r="375" spans="1:9" ht="63">
      <c r="A375" s="23" t="s">
        <v>76</v>
      </c>
      <c r="B375" s="13">
        <v>303</v>
      </c>
      <c r="C375" s="33" t="s">
        <v>26</v>
      </c>
      <c r="D375" s="33" t="s">
        <v>23</v>
      </c>
      <c r="E375" s="14" t="s">
        <v>150</v>
      </c>
      <c r="F375" s="33">
        <v>100</v>
      </c>
      <c r="G375" s="34">
        <v>312.30599999999998</v>
      </c>
      <c r="H375" s="34">
        <v>312.30599999999998</v>
      </c>
      <c r="I375" s="6">
        <f t="shared" si="27"/>
        <v>100</v>
      </c>
    </row>
    <row r="376" spans="1:9" ht="31.5">
      <c r="A376" s="23" t="s">
        <v>118</v>
      </c>
      <c r="B376" s="13">
        <v>303</v>
      </c>
      <c r="C376" s="33" t="s">
        <v>26</v>
      </c>
      <c r="D376" s="33" t="s">
        <v>23</v>
      </c>
      <c r="E376" s="14" t="s">
        <v>150</v>
      </c>
      <c r="F376" s="33">
        <v>200</v>
      </c>
      <c r="G376" s="34">
        <v>31.591999999999999</v>
      </c>
      <c r="H376" s="34">
        <v>31.591999999999999</v>
      </c>
      <c r="I376" s="6">
        <f t="shared" si="27"/>
        <v>100</v>
      </c>
    </row>
    <row r="377" spans="1:9" ht="20.25" customHeight="1">
      <c r="A377" s="50" t="s">
        <v>40</v>
      </c>
      <c r="B377" s="13">
        <v>303</v>
      </c>
      <c r="C377" s="13">
        <v>10</v>
      </c>
      <c r="D377" s="13"/>
      <c r="E377" s="15"/>
      <c r="F377" s="11"/>
      <c r="G377" s="16">
        <f>G378+G381</f>
        <v>13090.855999999998</v>
      </c>
      <c r="H377" s="16">
        <f>H378+H381</f>
        <v>7099.0109999999995</v>
      </c>
      <c r="I377" s="6">
        <f t="shared" si="27"/>
        <v>54.22877617781451</v>
      </c>
    </row>
    <row r="378" spans="1:9" ht="19.5" customHeight="1">
      <c r="A378" s="52" t="s">
        <v>15</v>
      </c>
      <c r="B378" s="13">
        <v>303</v>
      </c>
      <c r="C378" s="13">
        <v>10</v>
      </c>
      <c r="D378" s="13" t="s">
        <v>18</v>
      </c>
      <c r="E378" s="15"/>
      <c r="F378" s="11"/>
      <c r="G378" s="16">
        <f t="shared" ref="G378:H379" si="28">G379</f>
        <v>914.22</v>
      </c>
      <c r="H378" s="16">
        <f t="shared" si="28"/>
        <v>914.22</v>
      </c>
      <c r="I378" s="6">
        <f t="shared" si="27"/>
        <v>100</v>
      </c>
    </row>
    <row r="379" spans="1:9" ht="18" customHeight="1">
      <c r="A379" s="50" t="s">
        <v>100</v>
      </c>
      <c r="B379" s="13">
        <v>303</v>
      </c>
      <c r="C379" s="13">
        <v>10</v>
      </c>
      <c r="D379" s="13" t="s">
        <v>18</v>
      </c>
      <c r="E379" s="14" t="s">
        <v>151</v>
      </c>
      <c r="F379" s="11"/>
      <c r="G379" s="16">
        <f t="shared" si="28"/>
        <v>914.22</v>
      </c>
      <c r="H379" s="16">
        <f t="shared" si="28"/>
        <v>914.22</v>
      </c>
      <c r="I379" s="6">
        <f t="shared" si="27"/>
        <v>100</v>
      </c>
    </row>
    <row r="380" spans="1:9">
      <c r="A380" s="50" t="s">
        <v>68</v>
      </c>
      <c r="B380" s="13">
        <v>303</v>
      </c>
      <c r="C380" s="13">
        <v>10</v>
      </c>
      <c r="D380" s="13" t="s">
        <v>18</v>
      </c>
      <c r="E380" s="14" t="s">
        <v>151</v>
      </c>
      <c r="F380" s="11">
        <v>300</v>
      </c>
      <c r="G380" s="16">
        <v>914.22</v>
      </c>
      <c r="H380" s="16">
        <v>914.22</v>
      </c>
      <c r="I380" s="6">
        <f t="shared" si="27"/>
        <v>100</v>
      </c>
    </row>
    <row r="381" spans="1:9">
      <c r="A381" s="52" t="s">
        <v>43</v>
      </c>
      <c r="B381" s="13">
        <v>303</v>
      </c>
      <c r="C381" s="13">
        <v>10</v>
      </c>
      <c r="D381" s="13" t="s">
        <v>20</v>
      </c>
      <c r="E381" s="14"/>
      <c r="F381" s="11"/>
      <c r="G381" s="16">
        <f>G386+G384+G382+G389</f>
        <v>12176.635999999999</v>
      </c>
      <c r="H381" s="16">
        <f>H386+H384+H382+H389</f>
        <v>6184.7909999999993</v>
      </c>
      <c r="I381" s="6">
        <f t="shared" si="27"/>
        <v>50.792279575409829</v>
      </c>
    </row>
    <row r="382" spans="1:9" ht="47.25">
      <c r="A382" s="52" t="s">
        <v>270</v>
      </c>
      <c r="B382" s="13">
        <v>303</v>
      </c>
      <c r="C382" s="13">
        <v>10</v>
      </c>
      <c r="D382" s="13" t="s">
        <v>20</v>
      </c>
      <c r="E382" s="14" t="s">
        <v>271</v>
      </c>
      <c r="F382" s="11"/>
      <c r="G382" s="16">
        <f>G383</f>
        <v>1200</v>
      </c>
      <c r="H382" s="16">
        <f>H383</f>
        <v>1200</v>
      </c>
      <c r="I382" s="6">
        <f t="shared" si="27"/>
        <v>100</v>
      </c>
    </row>
    <row r="383" spans="1:9">
      <c r="A383" s="52" t="s">
        <v>68</v>
      </c>
      <c r="B383" s="13">
        <v>303</v>
      </c>
      <c r="C383" s="13">
        <v>10</v>
      </c>
      <c r="D383" s="13" t="s">
        <v>20</v>
      </c>
      <c r="E383" s="14" t="s">
        <v>271</v>
      </c>
      <c r="F383" s="11">
        <v>300</v>
      </c>
      <c r="G383" s="16">
        <v>1200</v>
      </c>
      <c r="H383" s="16">
        <v>1200</v>
      </c>
      <c r="I383" s="6">
        <f t="shared" si="27"/>
        <v>100</v>
      </c>
    </row>
    <row r="384" spans="1:9" ht="110.25">
      <c r="A384" s="52" t="s">
        <v>272</v>
      </c>
      <c r="B384" s="13">
        <v>303</v>
      </c>
      <c r="C384" s="13">
        <v>10</v>
      </c>
      <c r="D384" s="13" t="s">
        <v>20</v>
      </c>
      <c r="E384" s="14" t="s">
        <v>225</v>
      </c>
      <c r="F384" s="11"/>
      <c r="G384" s="16">
        <f>G385</f>
        <v>2262.0239999999999</v>
      </c>
      <c r="H384" s="16">
        <f>H385</f>
        <v>2262.0239999999999</v>
      </c>
      <c r="I384" s="6">
        <f t="shared" si="27"/>
        <v>100</v>
      </c>
    </row>
    <row r="385" spans="1:9">
      <c r="A385" s="52" t="s">
        <v>68</v>
      </c>
      <c r="B385" s="13">
        <v>303</v>
      </c>
      <c r="C385" s="13">
        <v>10</v>
      </c>
      <c r="D385" s="13" t="s">
        <v>20</v>
      </c>
      <c r="E385" s="14" t="s">
        <v>273</v>
      </c>
      <c r="F385" s="11">
        <v>300</v>
      </c>
      <c r="G385" s="16">
        <v>2262.0239999999999</v>
      </c>
      <c r="H385" s="16">
        <v>2262.0239999999999</v>
      </c>
      <c r="I385" s="6">
        <f t="shared" si="27"/>
        <v>100</v>
      </c>
    </row>
    <row r="386" spans="1:9" ht="63">
      <c r="A386" s="50" t="s">
        <v>196</v>
      </c>
      <c r="B386" s="13">
        <v>303</v>
      </c>
      <c r="C386" s="13">
        <v>10</v>
      </c>
      <c r="D386" s="13" t="s">
        <v>20</v>
      </c>
      <c r="E386" s="14" t="s">
        <v>197</v>
      </c>
      <c r="F386" s="11"/>
      <c r="G386" s="16">
        <f>G387+G388</f>
        <v>1134.6119999999999</v>
      </c>
      <c r="H386" s="16">
        <f>H387+H388</f>
        <v>1134.6119999999999</v>
      </c>
      <c r="I386" s="6">
        <f t="shared" si="27"/>
        <v>100</v>
      </c>
    </row>
    <row r="387" spans="1:9" ht="31.5">
      <c r="A387" s="50" t="s">
        <v>118</v>
      </c>
      <c r="B387" s="13">
        <v>303</v>
      </c>
      <c r="C387" s="13" t="s">
        <v>59</v>
      </c>
      <c r="D387" s="13" t="s">
        <v>20</v>
      </c>
      <c r="E387" s="14" t="s">
        <v>197</v>
      </c>
      <c r="F387" s="13">
        <v>200</v>
      </c>
      <c r="G387" s="16">
        <v>3.6</v>
      </c>
      <c r="H387" s="16">
        <v>3.6</v>
      </c>
      <c r="I387" s="6">
        <f t="shared" si="27"/>
        <v>100</v>
      </c>
    </row>
    <row r="388" spans="1:9">
      <c r="A388" s="50" t="s">
        <v>68</v>
      </c>
      <c r="B388" s="13">
        <v>303</v>
      </c>
      <c r="C388" s="13" t="s">
        <v>59</v>
      </c>
      <c r="D388" s="13" t="s">
        <v>20</v>
      </c>
      <c r="E388" s="14" t="s">
        <v>197</v>
      </c>
      <c r="F388" s="13">
        <v>300</v>
      </c>
      <c r="G388" s="16">
        <v>1131.0119999999999</v>
      </c>
      <c r="H388" s="16">
        <v>1131.0119999999999</v>
      </c>
      <c r="I388" s="6">
        <f t="shared" si="27"/>
        <v>100</v>
      </c>
    </row>
    <row r="389" spans="1:9" ht="31.5">
      <c r="A389" s="50" t="s">
        <v>274</v>
      </c>
      <c r="B389" s="13">
        <v>303</v>
      </c>
      <c r="C389" s="13" t="s">
        <v>59</v>
      </c>
      <c r="D389" s="13" t="s">
        <v>20</v>
      </c>
      <c r="E389" s="14" t="s">
        <v>275</v>
      </c>
      <c r="F389" s="13"/>
      <c r="G389" s="16">
        <f>G390</f>
        <v>7580</v>
      </c>
      <c r="H389" s="16">
        <f>H390</f>
        <v>1588.155</v>
      </c>
      <c r="I389" s="6">
        <f t="shared" si="27"/>
        <v>20.951912928759896</v>
      </c>
    </row>
    <row r="390" spans="1:9">
      <c r="A390" s="50" t="s">
        <v>68</v>
      </c>
      <c r="B390" s="13">
        <v>303</v>
      </c>
      <c r="C390" s="13" t="s">
        <v>59</v>
      </c>
      <c r="D390" s="13" t="s">
        <v>20</v>
      </c>
      <c r="E390" s="14" t="s">
        <v>275</v>
      </c>
      <c r="F390" s="13">
        <v>300</v>
      </c>
      <c r="G390" s="16">
        <v>7580</v>
      </c>
      <c r="H390" s="16">
        <v>1588.155</v>
      </c>
      <c r="I390" s="6">
        <f t="shared" si="27"/>
        <v>20.951912928759896</v>
      </c>
    </row>
    <row r="391" spans="1:9" ht="31.5">
      <c r="A391" s="50" t="s">
        <v>200</v>
      </c>
      <c r="B391" s="13">
        <v>305</v>
      </c>
      <c r="C391" s="13"/>
      <c r="D391" s="13"/>
      <c r="E391" s="14"/>
      <c r="F391" s="11"/>
      <c r="G391" s="16">
        <f>G392+G407+G445+G441+G430+G415+G411+G419</f>
        <v>1085.2</v>
      </c>
      <c r="H391" s="16">
        <f>H392+H407+H445+H441+H430+H415+H411+H419</f>
        <v>1085.2</v>
      </c>
      <c r="I391" s="6">
        <f t="shared" si="27"/>
        <v>100</v>
      </c>
    </row>
    <row r="392" spans="1:9">
      <c r="A392" s="50" t="s">
        <v>36</v>
      </c>
      <c r="B392" s="13">
        <v>305</v>
      </c>
      <c r="C392" s="13" t="s">
        <v>18</v>
      </c>
      <c r="D392" s="13"/>
      <c r="E392" s="15"/>
      <c r="F392" s="11"/>
      <c r="G392" s="16">
        <f>G393+G402+G399</f>
        <v>1085.2</v>
      </c>
      <c r="H392" s="16">
        <f>H393+H402+H399</f>
        <v>1085.2</v>
      </c>
      <c r="I392" s="6">
        <f t="shared" si="27"/>
        <v>100</v>
      </c>
    </row>
    <row r="393" spans="1:9">
      <c r="A393" s="50" t="s">
        <v>7</v>
      </c>
      <c r="B393" s="13">
        <v>305</v>
      </c>
      <c r="C393" s="13" t="s">
        <v>18</v>
      </c>
      <c r="D393" s="13" t="s">
        <v>22</v>
      </c>
      <c r="E393" s="15"/>
      <c r="F393" s="11"/>
      <c r="G393" s="16">
        <f t="shared" ref="G393:H394" si="29">G394</f>
        <v>1085.2</v>
      </c>
      <c r="H393" s="16">
        <f t="shared" si="29"/>
        <v>1085.2</v>
      </c>
      <c r="I393" s="6">
        <f t="shared" si="27"/>
        <v>100</v>
      </c>
    </row>
    <row r="394" spans="1:9" ht="31.5">
      <c r="A394" s="50" t="s">
        <v>78</v>
      </c>
      <c r="B394" s="13">
        <v>305</v>
      </c>
      <c r="C394" s="13" t="s">
        <v>18</v>
      </c>
      <c r="D394" s="13" t="s">
        <v>22</v>
      </c>
      <c r="E394" s="14" t="s">
        <v>119</v>
      </c>
      <c r="F394" s="11"/>
      <c r="G394" s="16">
        <f t="shared" si="29"/>
        <v>1085.2</v>
      </c>
      <c r="H394" s="16">
        <f t="shared" si="29"/>
        <v>1085.2</v>
      </c>
      <c r="I394" s="6">
        <f t="shared" si="27"/>
        <v>100</v>
      </c>
    </row>
    <row r="395" spans="1:9" ht="31.5">
      <c r="A395" s="50" t="s">
        <v>201</v>
      </c>
      <c r="B395" s="13">
        <v>305</v>
      </c>
      <c r="C395" s="13" t="s">
        <v>18</v>
      </c>
      <c r="D395" s="13" t="s">
        <v>22</v>
      </c>
      <c r="E395" s="14" t="s">
        <v>202</v>
      </c>
      <c r="F395" s="11"/>
      <c r="G395" s="16">
        <f>G396+G397</f>
        <v>1085.2</v>
      </c>
      <c r="H395" s="16">
        <f>H396+H397</f>
        <v>1085.2</v>
      </c>
      <c r="I395" s="6">
        <f t="shared" ref="I395:I398" si="30">H395/G395*100</f>
        <v>100</v>
      </c>
    </row>
    <row r="396" spans="1:9" ht="63">
      <c r="A396" s="23" t="s">
        <v>76</v>
      </c>
      <c r="B396" s="13">
        <v>305</v>
      </c>
      <c r="C396" s="13" t="s">
        <v>18</v>
      </c>
      <c r="D396" s="13" t="s">
        <v>22</v>
      </c>
      <c r="E396" s="14" t="s">
        <v>202</v>
      </c>
      <c r="F396" s="11">
        <v>100</v>
      </c>
      <c r="G396" s="16">
        <v>930</v>
      </c>
      <c r="H396" s="16">
        <v>930</v>
      </c>
      <c r="I396" s="6">
        <f t="shared" si="30"/>
        <v>100</v>
      </c>
    </row>
    <row r="397" spans="1:9" ht="31.5">
      <c r="A397" s="23" t="s">
        <v>118</v>
      </c>
      <c r="B397" s="13">
        <v>305</v>
      </c>
      <c r="C397" s="13" t="s">
        <v>18</v>
      </c>
      <c r="D397" s="13" t="s">
        <v>22</v>
      </c>
      <c r="E397" s="14" t="s">
        <v>202</v>
      </c>
      <c r="F397" s="11">
        <v>200</v>
      </c>
      <c r="G397" s="16">
        <v>155.19999999999999</v>
      </c>
      <c r="H397" s="16">
        <v>155.19999999999999</v>
      </c>
      <c r="I397" s="6">
        <f t="shared" si="30"/>
        <v>100</v>
      </c>
    </row>
    <row r="398" spans="1:9">
      <c r="A398" s="50" t="s">
        <v>56</v>
      </c>
      <c r="B398" s="12"/>
      <c r="C398" s="12"/>
      <c r="D398" s="12"/>
      <c r="E398" s="12"/>
      <c r="F398" s="12"/>
      <c r="G398" s="16">
        <f>G11+G39+G81+G191+G261+G391+G250</f>
        <v>624189.95299999986</v>
      </c>
      <c r="H398" s="16">
        <f>H11+H39+H81+H191+H261+H391+H250</f>
        <v>574675.35499999998</v>
      </c>
      <c r="I398" s="6">
        <f t="shared" si="30"/>
        <v>92.067383051902482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8"/>
  <sheetViews>
    <sheetView zoomScale="90" zoomScaleNormal="90" workbookViewId="0">
      <selection activeCell="F6" sqref="F6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9">
      <c r="B1" s="8"/>
      <c r="C1" s="8"/>
      <c r="D1" s="8"/>
      <c r="E1" s="8"/>
      <c r="F1" s="10" t="s">
        <v>108</v>
      </c>
      <c r="G1" s="8"/>
      <c r="H1" s="8"/>
    </row>
    <row r="2" spans="1:9">
      <c r="B2" s="8"/>
      <c r="C2" s="8"/>
      <c r="D2" s="8"/>
      <c r="E2" s="8"/>
      <c r="F2" s="10" t="s">
        <v>0</v>
      </c>
      <c r="G2" s="8"/>
      <c r="H2" s="8"/>
    </row>
    <row r="3" spans="1:9">
      <c r="B3" s="8"/>
      <c r="C3" s="8"/>
      <c r="D3" s="8"/>
      <c r="E3" s="8"/>
      <c r="F3" s="10" t="s">
        <v>1</v>
      </c>
      <c r="G3" s="8"/>
      <c r="H3" s="8"/>
    </row>
    <row r="4" spans="1:9">
      <c r="B4" s="8"/>
      <c r="C4" s="8"/>
      <c r="D4" s="8"/>
      <c r="E4" s="8"/>
      <c r="F4" s="10" t="s">
        <v>2</v>
      </c>
      <c r="G4" s="8"/>
      <c r="H4" s="8"/>
    </row>
    <row r="5" spans="1:9">
      <c r="B5" s="8"/>
      <c r="C5" s="8"/>
      <c r="D5" s="8"/>
      <c r="E5" s="8"/>
      <c r="F5" s="10" t="s">
        <v>280</v>
      </c>
      <c r="G5" s="8"/>
      <c r="H5" s="8"/>
    </row>
    <row r="6" spans="1:9" ht="34.5" customHeight="1">
      <c r="A6" s="4"/>
      <c r="B6" s="2"/>
      <c r="C6" s="2"/>
      <c r="D6" s="2"/>
      <c r="E6" s="2"/>
      <c r="F6" s="2"/>
      <c r="G6" s="2"/>
      <c r="H6" s="2"/>
    </row>
    <row r="7" spans="1:9" ht="48.75" customHeight="1">
      <c r="A7" s="72" t="s">
        <v>278</v>
      </c>
      <c r="B7" s="72"/>
      <c r="C7" s="72"/>
      <c r="D7" s="72"/>
      <c r="E7" s="72"/>
      <c r="F7" s="72"/>
      <c r="G7" s="72"/>
      <c r="H7" s="72"/>
    </row>
    <row r="8" spans="1:9" ht="12.75" customHeight="1">
      <c r="A8" s="4"/>
      <c r="B8" s="2"/>
      <c r="C8" s="2"/>
      <c r="D8" s="2"/>
      <c r="E8" s="2"/>
      <c r="F8" s="2"/>
      <c r="G8" s="2"/>
      <c r="H8" s="25" t="s">
        <v>70</v>
      </c>
    </row>
    <row r="9" spans="1:9" ht="47.25">
      <c r="A9" s="3" t="s">
        <v>3</v>
      </c>
      <c r="B9" s="3" t="s">
        <v>4</v>
      </c>
      <c r="C9" s="3" t="s">
        <v>5</v>
      </c>
      <c r="D9" s="3" t="s">
        <v>28</v>
      </c>
      <c r="E9" s="3" t="s">
        <v>29</v>
      </c>
      <c r="F9" s="3" t="s">
        <v>64</v>
      </c>
      <c r="G9" s="3" t="s">
        <v>65</v>
      </c>
      <c r="H9" s="3" t="s">
        <v>69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 ht="20.25" customHeight="1">
      <c r="A11" s="52" t="s">
        <v>36</v>
      </c>
      <c r="B11" s="13" t="s">
        <v>18</v>
      </c>
      <c r="C11" s="11"/>
      <c r="D11" s="11"/>
      <c r="E11" s="11"/>
      <c r="F11" s="16">
        <f>F12+F15+F24+F36+F39+F21+F33</f>
        <v>51833.772999999994</v>
      </c>
      <c r="G11" s="16">
        <f>G12+G15+G24+G36+G39+G21+G33</f>
        <v>50346.313000000002</v>
      </c>
      <c r="H11" s="41">
        <f>G11/F11*100</f>
        <v>97.130326592277996</v>
      </c>
    </row>
    <row r="12" spans="1:9" ht="37.5" customHeight="1">
      <c r="A12" s="52" t="str">
        <f>[1]Лист2!A259</f>
        <v>Функционирование высшего должностного лица муниципального образования</v>
      </c>
      <c r="B12" s="13" t="str">
        <f>[1]Лист2!C259</f>
        <v>01</v>
      </c>
      <c r="C12" s="13" t="str">
        <f>[1]Лист2!D259</f>
        <v>02</v>
      </c>
      <c r="D12" s="13"/>
      <c r="E12" s="13"/>
      <c r="F12" s="26">
        <f>Лист2!G263</f>
        <v>1702.2</v>
      </c>
      <c r="G12" s="26">
        <f>Лист2!H263</f>
        <v>1639.7660000000001</v>
      </c>
      <c r="H12" s="41">
        <f t="shared" ref="H12:H75" si="0">G12/F12*100</f>
        <v>96.33215838326872</v>
      </c>
    </row>
    <row r="13" spans="1:9" ht="17.25" customHeight="1">
      <c r="A13" s="52" t="str">
        <f>[1]Лист2!A260</f>
        <v>Глава муниципального образования</v>
      </c>
      <c r="B13" s="13" t="str">
        <f>[1]Лист2!C260</f>
        <v>01</v>
      </c>
      <c r="C13" s="13" t="str">
        <f>[1]Лист2!D260</f>
        <v>02</v>
      </c>
      <c r="D13" s="15" t="str">
        <f>[1]Лист2!E260</f>
        <v>01 2 00 10120</v>
      </c>
      <c r="E13" s="13"/>
      <c r="F13" s="26">
        <f>Лист2!G264</f>
        <v>1702.2</v>
      </c>
      <c r="G13" s="26">
        <f>Лист2!H264</f>
        <v>1639.7660000000001</v>
      </c>
      <c r="H13" s="41">
        <f t="shared" si="0"/>
        <v>96.33215838326872</v>
      </c>
      <c r="I13" s="48"/>
    </row>
    <row r="14" spans="1:9" ht="63.75" customHeight="1">
      <c r="A14" s="52" t="str">
        <f>[1]Лист2!A261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13" t="str">
        <f>[1]Лист2!C261</f>
        <v>01</v>
      </c>
      <c r="C14" s="13" t="str">
        <f>[1]Лист2!D261</f>
        <v>02</v>
      </c>
      <c r="D14" s="15" t="str">
        <f>[1]Лист2!E261</f>
        <v>01 2 00 10120</v>
      </c>
      <c r="E14" s="15">
        <f>[1]Лист2!F261</f>
        <v>100</v>
      </c>
      <c r="F14" s="26">
        <f>Лист2!G265</f>
        <v>1702.2</v>
      </c>
      <c r="G14" s="26">
        <f>Лист2!H265</f>
        <v>1639.7660000000001</v>
      </c>
      <c r="H14" s="41">
        <f t="shared" si="0"/>
        <v>96.33215838326872</v>
      </c>
    </row>
    <row r="15" spans="1:9" ht="53.45" customHeight="1">
      <c r="A15" s="59" t="s">
        <v>103</v>
      </c>
      <c r="B15" s="13" t="s">
        <v>18</v>
      </c>
      <c r="C15" s="13" t="s">
        <v>21</v>
      </c>
      <c r="D15" s="11"/>
      <c r="E15" s="11"/>
      <c r="F15" s="26">
        <f>F16</f>
        <v>21706.522999999997</v>
      </c>
      <c r="G15" s="26">
        <f>G16</f>
        <v>21319.591</v>
      </c>
      <c r="H15" s="41">
        <f t="shared" si="0"/>
        <v>98.217439061981509</v>
      </c>
    </row>
    <row r="16" spans="1:9" ht="36.75" customHeight="1">
      <c r="A16" s="50" t="s">
        <v>78</v>
      </c>
      <c r="B16" s="13" t="s">
        <v>18</v>
      </c>
      <c r="C16" s="13" t="s">
        <v>21</v>
      </c>
      <c r="D16" s="14" t="s">
        <v>119</v>
      </c>
      <c r="E16" s="11"/>
      <c r="F16" s="26">
        <f>F17</f>
        <v>21706.522999999997</v>
      </c>
      <c r="G16" s="26">
        <f>G17</f>
        <v>21319.591</v>
      </c>
      <c r="H16" s="41">
        <f t="shared" si="0"/>
        <v>98.217439061981509</v>
      </c>
    </row>
    <row r="17" spans="1:8" ht="20.25" customHeight="1">
      <c r="A17" s="50" t="s">
        <v>79</v>
      </c>
      <c r="B17" s="13" t="s">
        <v>18</v>
      </c>
      <c r="C17" s="13" t="s">
        <v>21</v>
      </c>
      <c r="D17" s="14" t="s">
        <v>120</v>
      </c>
      <c r="E17" s="11"/>
      <c r="F17" s="26">
        <f>F18+F19+F20</f>
        <v>21706.522999999997</v>
      </c>
      <c r="G17" s="26">
        <f>G18+G19+G20</f>
        <v>21319.591</v>
      </c>
      <c r="H17" s="41">
        <f t="shared" si="0"/>
        <v>98.217439061981509</v>
      </c>
    </row>
    <row r="18" spans="1:8" ht="67.5" customHeight="1">
      <c r="A18" s="23" t="s">
        <v>76</v>
      </c>
      <c r="B18" s="13" t="s">
        <v>18</v>
      </c>
      <c r="C18" s="13" t="s">
        <v>21</v>
      </c>
      <c r="D18" s="14" t="s">
        <v>120</v>
      </c>
      <c r="E18" s="11">
        <v>100</v>
      </c>
      <c r="F18" s="26">
        <f>Лист2!G269</f>
        <v>17109.759999999998</v>
      </c>
      <c r="G18" s="26">
        <f>Лист2!H269</f>
        <v>17072.928</v>
      </c>
      <c r="H18" s="41">
        <f t="shared" si="0"/>
        <v>99.784731054088439</v>
      </c>
    </row>
    <row r="19" spans="1:8" ht="36" customHeight="1">
      <c r="A19" s="23" t="s">
        <v>118</v>
      </c>
      <c r="B19" s="13" t="s">
        <v>18</v>
      </c>
      <c r="C19" s="13" t="s">
        <v>21</v>
      </c>
      <c r="D19" s="14" t="s">
        <v>120</v>
      </c>
      <c r="E19" s="11">
        <v>200</v>
      </c>
      <c r="F19" s="26">
        <f>Лист2!G270+Лист2!G254</f>
        <v>4509.7289999999994</v>
      </c>
      <c r="G19" s="26">
        <f>Лист2!H270+Лист2!H254</f>
        <v>4161.4049999999997</v>
      </c>
      <c r="H19" s="41">
        <f t="shared" si="0"/>
        <v>92.27616559664672</v>
      </c>
    </row>
    <row r="20" spans="1:8" ht="27.6" customHeight="1">
      <c r="A20" s="51" t="s">
        <v>77</v>
      </c>
      <c r="B20" s="13" t="s">
        <v>18</v>
      </c>
      <c r="C20" s="13" t="s">
        <v>21</v>
      </c>
      <c r="D20" s="14" t="s">
        <v>120</v>
      </c>
      <c r="E20" s="11">
        <v>850</v>
      </c>
      <c r="F20" s="26">
        <f>Лист2!G271+Лист2!G255</f>
        <v>87.033999999999992</v>
      </c>
      <c r="G20" s="26">
        <f>Лист2!H271+Лист2!H255</f>
        <v>85.25800000000001</v>
      </c>
      <c r="H20" s="41">
        <f t="shared" si="0"/>
        <v>97.95941815842086</v>
      </c>
    </row>
    <row r="21" spans="1:8" ht="24.75" customHeight="1">
      <c r="A21" s="51" t="str">
        <f>[1]Лист2!A268</f>
        <v>Судебная система</v>
      </c>
      <c r="B21" s="13" t="str">
        <f>[1]Лист2!C268</f>
        <v>01</v>
      </c>
      <c r="C21" s="13" t="str">
        <f>[1]Лист2!D268</f>
        <v>05</v>
      </c>
      <c r="D21" s="13"/>
      <c r="E21" s="13"/>
      <c r="F21" s="26">
        <f>Лист2!G272</f>
        <v>52.6</v>
      </c>
      <c r="G21" s="26">
        <f>Лист2!H272</f>
        <v>52.6</v>
      </c>
      <c r="H21" s="41">
        <f t="shared" si="0"/>
        <v>100</v>
      </c>
    </row>
    <row r="22" spans="1:8" ht="60.75" customHeight="1">
      <c r="A22" s="51" t="str">
        <f>[1]Лист2!A269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13" t="str">
        <f>[1]Лист2!C269</f>
        <v>01</v>
      </c>
      <c r="C22" s="13" t="str">
        <f>[1]Лист2!D269</f>
        <v>05</v>
      </c>
      <c r="D22" s="13" t="str">
        <f>[1]Лист2!E269</f>
        <v>01 4 00 51200</v>
      </c>
      <c r="E22" s="13"/>
      <c r="F22" s="26">
        <f>Лист2!G273</f>
        <v>52.6</v>
      </c>
      <c r="G22" s="26">
        <f>Лист2!H273</f>
        <v>52.6</v>
      </c>
      <c r="H22" s="41">
        <f t="shared" si="0"/>
        <v>100</v>
      </c>
    </row>
    <row r="23" spans="1:8" ht="41.25" customHeight="1">
      <c r="A23" s="51" t="str">
        <f>[1]Лист2!A270</f>
        <v>Закупка товаров, работ и услуг для обеспечения государственных (муниципальных) нужд</v>
      </c>
      <c r="B23" s="13" t="str">
        <f>[1]Лист2!C270</f>
        <v>01</v>
      </c>
      <c r="C23" s="13" t="str">
        <f>[1]Лист2!D270</f>
        <v>05</v>
      </c>
      <c r="D23" s="13" t="str">
        <f>[1]Лист2!E270</f>
        <v>01 4 00 51200</v>
      </c>
      <c r="E23" s="13">
        <f>[1]Лист2!F270</f>
        <v>200</v>
      </c>
      <c r="F23" s="26">
        <f>Лист2!G274</f>
        <v>52.6</v>
      </c>
      <c r="G23" s="26">
        <f>Лист2!H274</f>
        <v>52.6</v>
      </c>
      <c r="H23" s="41">
        <f t="shared" si="0"/>
        <v>100</v>
      </c>
    </row>
    <row r="24" spans="1:8" ht="42.75" customHeight="1">
      <c r="A24" s="59" t="s">
        <v>104</v>
      </c>
      <c r="B24" s="13" t="s">
        <v>18</v>
      </c>
      <c r="C24" s="13" t="s">
        <v>22</v>
      </c>
      <c r="D24" s="13"/>
      <c r="E24" s="11"/>
      <c r="F24" s="16">
        <f>F25+F30</f>
        <v>8361.759</v>
      </c>
      <c r="G24" s="16">
        <f>G25+G30</f>
        <v>8361.759</v>
      </c>
      <c r="H24" s="41">
        <f t="shared" si="0"/>
        <v>100</v>
      </c>
    </row>
    <row r="25" spans="1:8" ht="37.5" customHeight="1">
      <c r="A25" s="50" t="s">
        <v>78</v>
      </c>
      <c r="B25" s="13" t="s">
        <v>18</v>
      </c>
      <c r="C25" s="13" t="s">
        <v>22</v>
      </c>
      <c r="D25" s="14" t="s">
        <v>119</v>
      </c>
      <c r="E25" s="11"/>
      <c r="F25" s="16">
        <f>F26</f>
        <v>7276.5590000000002</v>
      </c>
      <c r="G25" s="16">
        <f>G26</f>
        <v>7276.5590000000002</v>
      </c>
      <c r="H25" s="41">
        <f t="shared" si="0"/>
        <v>100</v>
      </c>
    </row>
    <row r="26" spans="1:8" ht="22.9" customHeight="1">
      <c r="A26" s="50" t="s">
        <v>79</v>
      </c>
      <c r="B26" s="13" t="s">
        <v>18</v>
      </c>
      <c r="C26" s="13" t="s">
        <v>22</v>
      </c>
      <c r="D26" s="14" t="s">
        <v>120</v>
      </c>
      <c r="E26" s="11"/>
      <c r="F26" s="16">
        <f>F27+F28+F29</f>
        <v>7276.5590000000002</v>
      </c>
      <c r="G26" s="16">
        <f>G27+G28+G29</f>
        <v>7276.5590000000002</v>
      </c>
      <c r="H26" s="41">
        <f t="shared" si="0"/>
        <v>100</v>
      </c>
    </row>
    <row r="27" spans="1:8" ht="46.5" customHeight="1">
      <c r="A27" s="23" t="s">
        <v>76</v>
      </c>
      <c r="B27" s="13" t="s">
        <v>18</v>
      </c>
      <c r="C27" s="13" t="s">
        <v>22</v>
      </c>
      <c r="D27" s="14" t="s">
        <v>120</v>
      </c>
      <c r="E27" s="11">
        <v>100</v>
      </c>
      <c r="F27" s="16">
        <f>Лист2!G196</f>
        <v>6897.2</v>
      </c>
      <c r="G27" s="16">
        <f>Лист2!H196</f>
        <v>6897.2</v>
      </c>
      <c r="H27" s="41">
        <f t="shared" si="0"/>
        <v>100</v>
      </c>
    </row>
    <row r="28" spans="1:8" ht="36" customHeight="1">
      <c r="A28" s="23" t="s">
        <v>118</v>
      </c>
      <c r="B28" s="13" t="s">
        <v>18</v>
      </c>
      <c r="C28" s="13" t="s">
        <v>22</v>
      </c>
      <c r="D28" s="14" t="s">
        <v>120</v>
      </c>
      <c r="E28" s="11">
        <v>200</v>
      </c>
      <c r="F28" s="16">
        <f>Лист2!G197</f>
        <v>379.35899999999998</v>
      </c>
      <c r="G28" s="16">
        <f>Лист2!H197</f>
        <v>379.35899999999998</v>
      </c>
      <c r="H28" s="41">
        <f t="shared" si="0"/>
        <v>100</v>
      </c>
    </row>
    <row r="29" spans="1:8" ht="23.25" customHeight="1">
      <c r="A29" s="51" t="s">
        <v>77</v>
      </c>
      <c r="B29" s="13" t="s">
        <v>18</v>
      </c>
      <c r="C29" s="13" t="s">
        <v>22</v>
      </c>
      <c r="D29" s="14" t="s">
        <v>120</v>
      </c>
      <c r="E29" s="11">
        <v>850</v>
      </c>
      <c r="F29" s="16">
        <f>Лист2!G198</f>
        <v>0</v>
      </c>
      <c r="G29" s="16">
        <f>Лист2!H198</f>
        <v>0</v>
      </c>
      <c r="H29" s="41">
        <v>0</v>
      </c>
    </row>
    <row r="30" spans="1:8" ht="36.75" customHeight="1">
      <c r="A30" s="51" t="str">
        <f>[1]Лист2!A391</f>
        <v>Руководитель контрольно-счетной палаты муниципального образования и его заместители</v>
      </c>
      <c r="B30" s="13" t="str">
        <f>[1]Лист2!C391</f>
        <v>01</v>
      </c>
      <c r="C30" s="13" t="str">
        <f>[1]Лист2!D391</f>
        <v>06</v>
      </c>
      <c r="D30" s="13" t="str">
        <f>[1]Лист2!E391</f>
        <v>01 2 00 10160</v>
      </c>
      <c r="E30" s="13"/>
      <c r="F30" s="26">
        <f>F31+F32</f>
        <v>1085.2</v>
      </c>
      <c r="G30" s="26">
        <f>G31+G32</f>
        <v>1085.2</v>
      </c>
      <c r="H30" s="41">
        <f t="shared" si="0"/>
        <v>100</v>
      </c>
    </row>
    <row r="31" spans="1:8" ht="71.25" customHeight="1">
      <c r="A31" s="51" t="str">
        <f>[1]Лист2!A392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13" t="str">
        <f>[1]Лист2!C392</f>
        <v>01</v>
      </c>
      <c r="C31" s="13" t="str">
        <f>[1]Лист2!D392</f>
        <v>06</v>
      </c>
      <c r="D31" s="13" t="str">
        <f>[1]Лист2!E392</f>
        <v>01 2 00 10160</v>
      </c>
      <c r="E31" s="13">
        <f>[1]Лист2!F392</f>
        <v>100</v>
      </c>
      <c r="F31" s="26">
        <f>Лист2!G396</f>
        <v>930</v>
      </c>
      <c r="G31" s="26">
        <f>Лист2!H396</f>
        <v>930</v>
      </c>
      <c r="H31" s="41">
        <f t="shared" si="0"/>
        <v>100</v>
      </c>
    </row>
    <row r="32" spans="1:8" ht="36.75" customHeight="1">
      <c r="A32" s="51" t="str">
        <f>[1]Лист2!A393</f>
        <v>Закупка товаров, работ и услуг для обеспечения государственных (муниципальных) нужд</v>
      </c>
      <c r="B32" s="13" t="str">
        <f>[1]Лист2!C393</f>
        <v>01</v>
      </c>
      <c r="C32" s="13" t="str">
        <f>[1]Лист2!D393</f>
        <v>06</v>
      </c>
      <c r="D32" s="13" t="str">
        <f>[1]Лист2!E393</f>
        <v>01 2 00 10160</v>
      </c>
      <c r="E32" s="13">
        <f>[1]Лист2!F393</f>
        <v>200</v>
      </c>
      <c r="F32" s="26">
        <f>Лист2!G397</f>
        <v>155.19999999999999</v>
      </c>
      <c r="G32" s="26">
        <f>Лист2!H397</f>
        <v>155.19999999999999</v>
      </c>
      <c r="H32" s="41">
        <f t="shared" si="0"/>
        <v>100</v>
      </c>
    </row>
    <row r="33" spans="1:8" ht="27.75" customHeight="1">
      <c r="A33" s="51" t="str">
        <f>[1]Лист2!A271</f>
        <v>Обеспечение проведения выборов и референдумов</v>
      </c>
      <c r="B33" s="13" t="str">
        <f>[1]Лист2!C271</f>
        <v>01</v>
      </c>
      <c r="C33" s="13" t="str">
        <f>[1]Лист2!D271</f>
        <v>07</v>
      </c>
      <c r="D33" s="13"/>
      <c r="E33" s="13"/>
      <c r="F33" s="26">
        <f>[1]Лист2!G271</f>
        <v>1500</v>
      </c>
      <c r="G33" s="26">
        <v>1500</v>
      </c>
      <c r="H33" s="41">
        <f t="shared" si="0"/>
        <v>100</v>
      </c>
    </row>
    <row r="34" spans="1:8" ht="33.75" customHeight="1">
      <c r="A34" s="51" t="str">
        <f>[1]Лист2!A272</f>
        <v>Проведение выборов в представительные органы муниципального образования</v>
      </c>
      <c r="B34" s="13" t="str">
        <f>[1]Лист2!C272</f>
        <v>01</v>
      </c>
      <c r="C34" s="13" t="str">
        <f>[1]Лист2!D272</f>
        <v>07</v>
      </c>
      <c r="D34" s="13" t="str">
        <f>[1]Лист2!E272</f>
        <v>01 3 00 10240</v>
      </c>
      <c r="E34" s="13"/>
      <c r="F34" s="26">
        <f>[1]Лист2!G272</f>
        <v>1500</v>
      </c>
      <c r="G34" s="26">
        <v>1500</v>
      </c>
      <c r="H34" s="41">
        <f t="shared" si="0"/>
        <v>100</v>
      </c>
    </row>
    <row r="35" spans="1:8" ht="39.75" customHeight="1">
      <c r="A35" s="51" t="str">
        <f>[1]Лист2!A273</f>
        <v>Закупка товаров, работ и услуг для обеспечения государственных (муниципальных) нужд</v>
      </c>
      <c r="B35" s="13" t="str">
        <f>[1]Лист2!C273</f>
        <v>01</v>
      </c>
      <c r="C35" s="13" t="str">
        <f>[1]Лист2!D273</f>
        <v>07</v>
      </c>
      <c r="D35" s="13" t="str">
        <f>[1]Лист2!E273</f>
        <v>01 3 00 10240</v>
      </c>
      <c r="E35" s="13">
        <f>[1]Лист2!F273</f>
        <v>200</v>
      </c>
      <c r="F35" s="26">
        <f>[1]Лист2!G273</f>
        <v>1500</v>
      </c>
      <c r="G35" s="26">
        <v>1500</v>
      </c>
      <c r="H35" s="41">
        <f t="shared" si="0"/>
        <v>100</v>
      </c>
    </row>
    <row r="36" spans="1:8" ht="24" customHeight="1">
      <c r="A36" s="52" t="s">
        <v>174</v>
      </c>
      <c r="B36" s="13" t="s">
        <v>18</v>
      </c>
      <c r="C36" s="13">
        <v>11</v>
      </c>
      <c r="D36" s="14"/>
      <c r="E36" s="11"/>
      <c r="F36" s="16">
        <f>F37</f>
        <v>999.94</v>
      </c>
      <c r="G36" s="16">
        <v>0</v>
      </c>
      <c r="H36" s="41">
        <f t="shared" si="0"/>
        <v>0</v>
      </c>
    </row>
    <row r="37" spans="1:8" ht="24.75" customHeight="1">
      <c r="A37" s="52" t="s">
        <v>48</v>
      </c>
      <c r="B37" s="13" t="s">
        <v>18</v>
      </c>
      <c r="C37" s="13">
        <v>11</v>
      </c>
      <c r="D37" s="14" t="s">
        <v>134</v>
      </c>
      <c r="E37" s="11"/>
      <c r="F37" s="16">
        <f>F38</f>
        <v>999.94</v>
      </c>
      <c r="G37" s="16">
        <v>0</v>
      </c>
      <c r="H37" s="41">
        <f t="shared" si="0"/>
        <v>0</v>
      </c>
    </row>
    <row r="38" spans="1:8" ht="23.25" customHeight="1">
      <c r="A38" s="23" t="s">
        <v>181</v>
      </c>
      <c r="B38" s="13" t="s">
        <v>18</v>
      </c>
      <c r="C38" s="13">
        <v>11</v>
      </c>
      <c r="D38" s="14" t="s">
        <v>134</v>
      </c>
      <c r="E38" s="11">
        <v>870</v>
      </c>
      <c r="F38" s="16">
        <f>Лист2!G201</f>
        <v>999.94</v>
      </c>
      <c r="G38" s="16">
        <v>0</v>
      </c>
      <c r="H38" s="41">
        <f t="shared" si="0"/>
        <v>0</v>
      </c>
    </row>
    <row r="39" spans="1:8" ht="22.15" customHeight="1">
      <c r="A39" s="51" t="s">
        <v>8</v>
      </c>
      <c r="B39" s="13" t="s">
        <v>18</v>
      </c>
      <c r="C39" s="13">
        <v>13</v>
      </c>
      <c r="D39" s="14"/>
      <c r="E39" s="11"/>
      <c r="F39" s="16">
        <f>F40+F44+F47+F56+F60+F52+F50+F54</f>
        <v>17510.751</v>
      </c>
      <c r="G39" s="16">
        <f>G40+G44+G47+G56+G60+G52+G50+G54</f>
        <v>17472.597000000002</v>
      </c>
      <c r="H39" s="41">
        <f t="shared" si="0"/>
        <v>99.782111001407088</v>
      </c>
    </row>
    <row r="40" spans="1:8" ht="24.75" customHeight="1">
      <c r="A40" s="50" t="s">
        <v>53</v>
      </c>
      <c r="B40" s="13" t="s">
        <v>18</v>
      </c>
      <c r="C40" s="13">
        <v>13</v>
      </c>
      <c r="D40" s="14" t="s">
        <v>141</v>
      </c>
      <c r="E40" s="11"/>
      <c r="F40" s="16">
        <f>F41</f>
        <v>274.99900000000002</v>
      </c>
      <c r="G40" s="16">
        <v>275</v>
      </c>
      <c r="H40" s="41">
        <f t="shared" si="0"/>
        <v>100.00036363768594</v>
      </c>
    </row>
    <row r="41" spans="1:8" ht="66.75" customHeight="1">
      <c r="A41" s="23" t="s">
        <v>76</v>
      </c>
      <c r="B41" s="13" t="s">
        <v>18</v>
      </c>
      <c r="C41" s="13">
        <v>13</v>
      </c>
      <c r="D41" s="14" t="s">
        <v>141</v>
      </c>
      <c r="E41" s="13"/>
      <c r="F41" s="16">
        <f>F42+F43</f>
        <v>274.99900000000002</v>
      </c>
      <c r="G41" s="16">
        <v>275</v>
      </c>
      <c r="H41" s="41">
        <f t="shared" si="0"/>
        <v>100.00036363768594</v>
      </c>
    </row>
    <row r="42" spans="1:8" ht="36" customHeight="1">
      <c r="A42" s="23" t="s">
        <v>118</v>
      </c>
      <c r="B42" s="13" t="s">
        <v>18</v>
      </c>
      <c r="C42" s="13">
        <v>13</v>
      </c>
      <c r="D42" s="14" t="s">
        <v>141</v>
      </c>
      <c r="E42" s="13">
        <v>100</v>
      </c>
      <c r="F42" s="32">
        <f>Лист2!G280</f>
        <v>200.58199999999999</v>
      </c>
      <c r="G42" s="32">
        <f>Лист2!H280</f>
        <v>200.58199999999999</v>
      </c>
      <c r="H42" s="41">
        <f t="shared" si="0"/>
        <v>100</v>
      </c>
    </row>
    <row r="43" spans="1:8" ht="66.75" customHeight="1">
      <c r="A43" s="51" t="s">
        <v>85</v>
      </c>
      <c r="B43" s="13" t="s">
        <v>18</v>
      </c>
      <c r="C43" s="13">
        <v>13</v>
      </c>
      <c r="D43" s="14" t="s">
        <v>141</v>
      </c>
      <c r="E43" s="13">
        <v>200</v>
      </c>
      <c r="F43" s="32">
        <f>Лист2!G281</f>
        <v>74.417000000000002</v>
      </c>
      <c r="G43" s="32">
        <f>Лист2!H281</f>
        <v>74.417000000000002</v>
      </c>
      <c r="H43" s="41">
        <v>0</v>
      </c>
    </row>
    <row r="44" spans="1:8" ht="24" customHeight="1">
      <c r="A44" s="51" t="str">
        <f>[1]Лист2!A278</f>
        <v>Учреждения по обеспечению хозяйственного обслуживания</v>
      </c>
      <c r="B44" s="13" t="str">
        <f>[1]Лист2!C278</f>
        <v>01</v>
      </c>
      <c r="C44" s="13" t="str">
        <f>[1]Лист2!D278</f>
        <v>13</v>
      </c>
      <c r="D44" s="13" t="str">
        <f>[1]Лист2!E278</f>
        <v>02 5 00 10810</v>
      </c>
      <c r="E44" s="13"/>
      <c r="F44" s="26">
        <f>F45+F46</f>
        <v>2114.67</v>
      </c>
      <c r="G44" s="26">
        <f>G45+G46</f>
        <v>2092.8490000000002</v>
      </c>
      <c r="H44" s="41">
        <f t="shared" si="0"/>
        <v>98.968113228068688</v>
      </c>
    </row>
    <row r="45" spans="1:8" ht="61.5" customHeight="1">
      <c r="A45" s="51" t="str">
        <f>[1]Лист2!A279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13" t="str">
        <f>[1]Лист2!C279</f>
        <v>01</v>
      </c>
      <c r="C45" s="13" t="str">
        <f>[1]Лист2!D279</f>
        <v>13</v>
      </c>
      <c r="D45" s="13" t="str">
        <f>[1]Лист2!E279</f>
        <v>02 5 00 10810</v>
      </c>
      <c r="E45" s="13">
        <f>[1]Лист2!F279</f>
        <v>100</v>
      </c>
      <c r="F45" s="26">
        <f>Лист2!G283</f>
        <v>2058</v>
      </c>
      <c r="G45" s="26">
        <f>Лист2!H283</f>
        <v>2036.19</v>
      </c>
      <c r="H45" s="41">
        <f t="shared" si="0"/>
        <v>98.940233236151613</v>
      </c>
    </row>
    <row r="46" spans="1:8" ht="37.5" customHeight="1">
      <c r="A46" s="51" t="str">
        <f>[1]Лист2!A280</f>
        <v>Закупка товаров, работ и услуг для обеспечения государственных (муниципальных) нужд</v>
      </c>
      <c r="B46" s="13" t="str">
        <f>[1]Лист2!C280</f>
        <v>01</v>
      </c>
      <c r="C46" s="13" t="str">
        <f>[1]Лист2!D280</f>
        <v>13</v>
      </c>
      <c r="D46" s="13" t="str">
        <f>[1]Лист2!E280</f>
        <v>02 5 00 10810</v>
      </c>
      <c r="E46" s="13">
        <f>[1]Лист2!F280</f>
        <v>200</v>
      </c>
      <c r="F46" s="26">
        <f>Лист2!G284</f>
        <v>56.67</v>
      </c>
      <c r="G46" s="26">
        <f>Лист2!H284</f>
        <v>56.658999999999999</v>
      </c>
      <c r="H46" s="41">
        <f t="shared" si="0"/>
        <v>99.98058937709547</v>
      </c>
    </row>
    <row r="47" spans="1:8" ht="60" customHeight="1">
      <c r="A47" s="51" t="str">
        <f>[1]Лист2!A201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13" t="s">
        <v>18</v>
      </c>
      <c r="C47" s="13">
        <v>13</v>
      </c>
      <c r="D47" s="14" t="s">
        <v>124</v>
      </c>
      <c r="E47" s="11"/>
      <c r="F47" s="16">
        <f>F48+F49</f>
        <v>2485.5529999999999</v>
      </c>
      <c r="G47" s="16">
        <f>G48+G49</f>
        <v>2485.5529999999999</v>
      </c>
      <c r="H47" s="41">
        <f t="shared" si="0"/>
        <v>100</v>
      </c>
    </row>
    <row r="48" spans="1:8" ht="64.5" customHeight="1">
      <c r="A48" s="51" t="str">
        <f>[1]Лист2!A202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13" t="s">
        <v>18</v>
      </c>
      <c r="C48" s="13">
        <v>13</v>
      </c>
      <c r="D48" s="14" t="s">
        <v>124</v>
      </c>
      <c r="E48" s="11">
        <v>100</v>
      </c>
      <c r="F48" s="16">
        <f>Лист2!G204</f>
        <v>2363.4679999999998</v>
      </c>
      <c r="G48" s="16">
        <f>Лист2!H204</f>
        <v>2363.4679999999998</v>
      </c>
      <c r="H48" s="41">
        <f t="shared" si="0"/>
        <v>100</v>
      </c>
    </row>
    <row r="49" spans="1:8" ht="39" customHeight="1">
      <c r="A49" s="51" t="str">
        <f>[1]Лист2!A203</f>
        <v>Закупка товаров, работ и услуг для обеспечения государственных (муниципальных) нужд</v>
      </c>
      <c r="B49" s="13" t="s">
        <v>18</v>
      </c>
      <c r="C49" s="13">
        <v>13</v>
      </c>
      <c r="D49" s="14" t="s">
        <v>124</v>
      </c>
      <c r="E49" s="11">
        <v>200</v>
      </c>
      <c r="F49" s="16">
        <f>Лист2!G205</f>
        <v>122.08499999999999</v>
      </c>
      <c r="G49" s="16">
        <f>Лист2!H205</f>
        <v>122.08499999999999</v>
      </c>
      <c r="H49" s="41">
        <f t="shared" si="0"/>
        <v>100</v>
      </c>
    </row>
    <row r="50" spans="1:8" ht="42.75" customHeight="1">
      <c r="A50" s="51" t="str">
        <f>[1]Лист2!A204</f>
        <v>Субсидия на софинансирование части расходов местных бюджетов по оплате труда работников муниципальных учреждений</v>
      </c>
      <c r="B50" s="13" t="str">
        <f>[1]Лист2!C281</f>
        <v>01</v>
      </c>
      <c r="C50" s="13">
        <f>[1]Лист2!D281</f>
        <v>13</v>
      </c>
      <c r="D50" s="13" t="str">
        <f>[1]Лист2!E281</f>
        <v>02 5 00 S0430</v>
      </c>
      <c r="E50" s="13"/>
      <c r="F50" s="26">
        <f>F51</f>
        <v>1200</v>
      </c>
      <c r="G50" s="26">
        <v>1200</v>
      </c>
      <c r="H50" s="41">
        <f t="shared" si="0"/>
        <v>100</v>
      </c>
    </row>
    <row r="51" spans="1:8" ht="66" customHeight="1">
      <c r="A51" s="51" t="str">
        <f>[1]Лист2!A205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13" t="str">
        <f>[1]Лист2!C282</f>
        <v>01</v>
      </c>
      <c r="C51" s="13">
        <f>[1]Лист2!D282</f>
        <v>13</v>
      </c>
      <c r="D51" s="13" t="str">
        <f>[1]Лист2!E282</f>
        <v>02 5 00 S0430</v>
      </c>
      <c r="E51" s="13">
        <v>100</v>
      </c>
      <c r="F51" s="26">
        <f>[1]Лист2!G282+[1]Лист2!G205</f>
        <v>1200</v>
      </c>
      <c r="G51" s="26">
        <v>1200</v>
      </c>
      <c r="H51" s="41">
        <f t="shared" si="0"/>
        <v>100</v>
      </c>
    </row>
    <row r="52" spans="1:8" ht="40.5" customHeight="1">
      <c r="A52" s="51" t="str">
        <f>[1]Лист2!A283</f>
        <v>Обеспечение расчетов за топливно-энергетические ресурсы, потребляемые муниципальными учреждениями</v>
      </c>
      <c r="B52" s="13" t="str">
        <f>[1]Лист2!C283</f>
        <v>01</v>
      </c>
      <c r="C52" s="13" t="str">
        <f>[1]Лист2!D283</f>
        <v>13</v>
      </c>
      <c r="D52" s="13" t="str">
        <f>[1]Лист2!E283</f>
        <v>92 9 00 S1190</v>
      </c>
      <c r="E52" s="13"/>
      <c r="F52" s="26">
        <f>[1]Лист2!G283</f>
        <v>6325.88</v>
      </c>
      <c r="G52" s="26">
        <v>6325.88</v>
      </c>
      <c r="H52" s="41">
        <f t="shared" si="0"/>
        <v>100</v>
      </c>
    </row>
    <row r="53" spans="1:8" ht="36.75" customHeight="1">
      <c r="A53" s="51" t="str">
        <f>[1]Лист2!A284</f>
        <v>Закупка товаров, работ и услуг для обеспечения государственных (муниципальных) нужд</v>
      </c>
      <c r="B53" s="13" t="str">
        <f>[1]Лист2!C284</f>
        <v>01</v>
      </c>
      <c r="C53" s="13" t="str">
        <f>[1]Лист2!D284</f>
        <v>13</v>
      </c>
      <c r="D53" s="13" t="str">
        <f>[1]Лист2!E284</f>
        <v>92 9 00 S1190</v>
      </c>
      <c r="E53" s="13">
        <f>[1]Лист2!F284</f>
        <v>200</v>
      </c>
      <c r="F53" s="26">
        <f>[1]Лист2!G284</f>
        <v>6325.88</v>
      </c>
      <c r="G53" s="26">
        <v>6325.88</v>
      </c>
      <c r="H53" s="41">
        <f t="shared" si="0"/>
        <v>100</v>
      </c>
    </row>
    <row r="54" spans="1:8" ht="25.5" customHeight="1">
      <c r="A54" s="51" t="str">
        <f>[1]Лист2!A285</f>
        <v>Резервные фонды местных администраций</v>
      </c>
      <c r="B54" s="13" t="str">
        <f>[1]Лист2!C285</f>
        <v>01</v>
      </c>
      <c r="C54" s="13" t="str">
        <f>[1]Лист2!D285</f>
        <v>13</v>
      </c>
      <c r="D54" s="13" t="str">
        <f>[1]Лист2!E285</f>
        <v>99 1 00 14100</v>
      </c>
      <c r="E54" s="13"/>
      <c r="F54" s="26">
        <f>F55</f>
        <v>636.55999999999995</v>
      </c>
      <c r="G54" s="26">
        <f>G55</f>
        <v>636.55999999999995</v>
      </c>
      <c r="H54" s="41">
        <f t="shared" si="0"/>
        <v>100</v>
      </c>
    </row>
    <row r="55" spans="1:8" ht="34.9" customHeight="1">
      <c r="A55" s="51" t="str">
        <f>[1]Лист2!A286</f>
        <v>Закупка товаров, работ и услуг для обеспечения государственных (муниципальных) нужд</v>
      </c>
      <c r="B55" s="13" t="str">
        <f>[1]Лист2!C286</f>
        <v>01</v>
      </c>
      <c r="C55" s="13" t="str">
        <f>[1]Лист2!D286</f>
        <v>13</v>
      </c>
      <c r="D55" s="13" t="str">
        <f>[1]Лист2!E286</f>
        <v>99 1 00 14100</v>
      </c>
      <c r="E55" s="13">
        <f>[1]Лист2!F286</f>
        <v>200</v>
      </c>
      <c r="F55" s="26">
        <f>Лист2!G290</f>
        <v>636.55999999999995</v>
      </c>
      <c r="G55" s="26">
        <f>Лист2!H290</f>
        <v>636.55999999999995</v>
      </c>
      <c r="H55" s="41">
        <f t="shared" si="0"/>
        <v>100</v>
      </c>
    </row>
    <row r="56" spans="1:8" ht="24" customHeight="1">
      <c r="A56" s="51" t="str">
        <f>[1]Лист2!A287</f>
        <v>Прочие выплаты по обязательствам государства</v>
      </c>
      <c r="B56" s="13" t="str">
        <f>[1]Лист2!C287</f>
        <v>01</v>
      </c>
      <c r="C56" s="13" t="str">
        <f>[1]Лист2!D287</f>
        <v>13</v>
      </c>
      <c r="D56" s="13" t="str">
        <f>[1]Лист2!E287</f>
        <v>99 9 00 14710</v>
      </c>
      <c r="E56" s="13"/>
      <c r="F56" s="26">
        <f>F57+F59+F58</f>
        <v>3473.0889999999999</v>
      </c>
      <c r="G56" s="26">
        <f>G57+G59+G58</f>
        <v>3456.7549999999997</v>
      </c>
      <c r="H56" s="41">
        <f t="shared" si="0"/>
        <v>99.529698202378341</v>
      </c>
    </row>
    <row r="57" spans="1:8" ht="36" customHeight="1">
      <c r="A57" s="51" t="str">
        <f>[1]Лист2!A288</f>
        <v>Закупка товаров, работ и услуг для обеспечения государственных (муниципальных) нужд</v>
      </c>
      <c r="B57" s="13" t="str">
        <f>[1]Лист2!C288</f>
        <v>01</v>
      </c>
      <c r="C57" s="13" t="str">
        <f>[1]Лист2!D288</f>
        <v>13</v>
      </c>
      <c r="D57" s="13" t="str">
        <f>[1]Лист2!E288</f>
        <v>99 9 00 14710</v>
      </c>
      <c r="E57" s="13">
        <f>[1]Лист2!F288</f>
        <v>200</v>
      </c>
      <c r="F57" s="26">
        <f>Лист2!G292</f>
        <v>1515.502</v>
      </c>
      <c r="G57" s="26">
        <f>Лист2!H292</f>
        <v>1502.1679999999999</v>
      </c>
      <c r="H57" s="41">
        <f t="shared" si="0"/>
        <v>99.120159524698749</v>
      </c>
    </row>
    <row r="58" spans="1:8" ht="32.25" customHeight="1">
      <c r="A58" s="51" t="str">
        <f>[1]Лист2!A289</f>
        <v>Исполнение судебных актов</v>
      </c>
      <c r="B58" s="13" t="str">
        <f>[1]Лист2!C289</f>
        <v>01</v>
      </c>
      <c r="C58" s="13" t="str">
        <f>[1]Лист2!D289</f>
        <v>13</v>
      </c>
      <c r="D58" s="13" t="str">
        <f>[1]Лист2!E289</f>
        <v>99 9 00 14710</v>
      </c>
      <c r="E58" s="13">
        <f>[1]Лист2!F289</f>
        <v>830</v>
      </c>
      <c r="F58" s="26">
        <f>Лист2!G293+Лист2!G209</f>
        <v>1372.587</v>
      </c>
      <c r="G58" s="26">
        <f>Лист2!H293+Лист2!H209</f>
        <v>1369.587</v>
      </c>
      <c r="H58" s="41">
        <f t="shared" si="0"/>
        <v>99.78143461944488</v>
      </c>
    </row>
    <row r="59" spans="1:8" ht="27.75" customHeight="1">
      <c r="A59" s="51" t="str">
        <f>[1]Лист2!A290</f>
        <v>Уплата налогов, сборов и иных платежей</v>
      </c>
      <c r="B59" s="13" t="str">
        <f>[1]Лист2!C290</f>
        <v>01</v>
      </c>
      <c r="C59" s="13" t="str">
        <f>[1]Лист2!D290</f>
        <v>13</v>
      </c>
      <c r="D59" s="13" t="str">
        <f>[1]Лист2!E290</f>
        <v>99 9 00 14710</v>
      </c>
      <c r="E59" s="13">
        <f>[1]Лист2!F290</f>
        <v>850</v>
      </c>
      <c r="F59" s="26">
        <f>Лист2!G294</f>
        <v>585</v>
      </c>
      <c r="G59" s="26">
        <f>Лист2!H294</f>
        <v>585</v>
      </c>
      <c r="H59" s="41">
        <f t="shared" si="0"/>
        <v>100</v>
      </c>
    </row>
    <row r="60" spans="1:8" ht="38.25" customHeight="1">
      <c r="A60" s="51" t="str">
        <f>[1]Лист2!A252</f>
        <v>Информационные услуги в части размещения печатных материалов в газете "Наши вести"</v>
      </c>
      <c r="B60" s="13" t="str">
        <f>[1]Лист2!C252</f>
        <v>01</v>
      </c>
      <c r="C60" s="13">
        <f>[1]Лист2!D252</f>
        <v>13</v>
      </c>
      <c r="D60" s="13" t="str">
        <f>[1]Лист2!E252</f>
        <v>99 9 00 98710</v>
      </c>
      <c r="E60" s="13"/>
      <c r="F60" s="26">
        <f>[1]Лист2!G252</f>
        <v>1000</v>
      </c>
      <c r="G60" s="26">
        <v>1000</v>
      </c>
      <c r="H60" s="41">
        <f t="shared" si="0"/>
        <v>100</v>
      </c>
    </row>
    <row r="61" spans="1:8" ht="35.25" customHeight="1">
      <c r="A61" s="51" t="str">
        <f>[1]Лист2!A253</f>
        <v>Закупка товаров, работ и услуг для обеспечения государственных (муниципальных) нужд</v>
      </c>
      <c r="B61" s="13" t="str">
        <f>[1]Лист2!C253</f>
        <v>01</v>
      </c>
      <c r="C61" s="13">
        <f>[1]Лист2!D253</f>
        <v>13</v>
      </c>
      <c r="D61" s="13" t="str">
        <f>[1]Лист2!E253</f>
        <v>99 9 00 98710</v>
      </c>
      <c r="E61" s="13">
        <f>[1]Лист2!F253</f>
        <v>200</v>
      </c>
      <c r="F61" s="26">
        <f>[1]Лист2!G253</f>
        <v>1000</v>
      </c>
      <c r="G61" s="26">
        <v>1000</v>
      </c>
      <c r="H61" s="41">
        <f t="shared" si="0"/>
        <v>100</v>
      </c>
    </row>
    <row r="62" spans="1:8" ht="27" customHeight="1">
      <c r="A62" s="52" t="str">
        <f>[1]Лист1!A19</f>
        <v>Национальная оборона</v>
      </c>
      <c r="B62" s="11" t="str">
        <f>[1]Лист1!B19</f>
        <v>02</v>
      </c>
      <c r="C62" s="13"/>
      <c r="D62" s="13"/>
      <c r="E62" s="13"/>
      <c r="F62" s="26">
        <f>F63+F66</f>
        <v>1170.0999999999999</v>
      </c>
      <c r="G62" s="26">
        <v>1170.0999999999999</v>
      </c>
      <c r="H62" s="41">
        <f t="shared" si="0"/>
        <v>100</v>
      </c>
    </row>
    <row r="63" spans="1:8" ht="23.25" customHeight="1">
      <c r="A63" s="52" t="s">
        <v>44</v>
      </c>
      <c r="B63" s="13" t="s">
        <v>19</v>
      </c>
      <c r="C63" s="13" t="s">
        <v>20</v>
      </c>
      <c r="D63" s="13"/>
      <c r="E63" s="13"/>
      <c r="F63" s="16">
        <f>F64</f>
        <v>864.1</v>
      </c>
      <c r="G63" s="16">
        <v>864.1</v>
      </c>
      <c r="H63" s="41">
        <f t="shared" si="0"/>
        <v>100</v>
      </c>
    </row>
    <row r="64" spans="1:8" ht="38.25" customHeight="1">
      <c r="A64" s="52" t="str">
        <f>[1]Лист2!A210</f>
        <v>Осуществление первичного воинского учета органами местного самоуправления поселений, муниципальных и городских округов</v>
      </c>
      <c r="B64" s="13" t="s">
        <v>19</v>
      </c>
      <c r="C64" s="13" t="s">
        <v>20</v>
      </c>
      <c r="D64" s="14" t="s">
        <v>135</v>
      </c>
      <c r="E64" s="13"/>
      <c r="F64" s="16">
        <f>F65</f>
        <v>864.1</v>
      </c>
      <c r="G64" s="16">
        <v>864.1</v>
      </c>
      <c r="H64" s="41">
        <f t="shared" si="0"/>
        <v>100</v>
      </c>
    </row>
    <row r="65" spans="1:8" ht="24.75" customHeight="1">
      <c r="A65" s="52" t="s">
        <v>54</v>
      </c>
      <c r="B65" s="14" t="s">
        <v>19</v>
      </c>
      <c r="C65" s="14" t="s">
        <v>20</v>
      </c>
      <c r="D65" s="14" t="s">
        <v>135</v>
      </c>
      <c r="E65" s="11">
        <v>530</v>
      </c>
      <c r="F65" s="16">
        <f>[1]Лист2!G211</f>
        <v>864.1</v>
      </c>
      <c r="G65" s="16">
        <v>864.1</v>
      </c>
      <c r="H65" s="41">
        <f t="shared" si="0"/>
        <v>100</v>
      </c>
    </row>
    <row r="66" spans="1:8" ht="27" customHeight="1">
      <c r="A66" s="52" t="str">
        <f>[1]Лист2!A293</f>
        <v>Резервные фонды местных администраций</v>
      </c>
      <c r="B66" s="13" t="s">
        <v>19</v>
      </c>
      <c r="C66" s="13" t="s">
        <v>20</v>
      </c>
      <c r="D66" s="19" t="s">
        <v>134</v>
      </c>
      <c r="E66" s="13"/>
      <c r="F66" s="34">
        <f>F67</f>
        <v>306</v>
      </c>
      <c r="G66" s="34">
        <v>306</v>
      </c>
      <c r="H66" s="41">
        <f t="shared" si="0"/>
        <v>100</v>
      </c>
    </row>
    <row r="67" spans="1:8" ht="39" customHeight="1">
      <c r="A67" s="52" t="str">
        <f>[1]Лист2!A294</f>
        <v>Закупка товаров, работ и услуг для обеспечения государственных (муниципальных) нужд</v>
      </c>
      <c r="B67" s="13" t="s">
        <v>19</v>
      </c>
      <c r="C67" s="13" t="s">
        <v>20</v>
      </c>
      <c r="D67" s="19" t="s">
        <v>134</v>
      </c>
      <c r="E67" s="13">
        <v>200</v>
      </c>
      <c r="F67" s="34">
        <v>306</v>
      </c>
      <c r="G67" s="34">
        <v>306</v>
      </c>
      <c r="H67" s="41">
        <f t="shared" si="0"/>
        <v>100</v>
      </c>
    </row>
    <row r="68" spans="1:8" ht="27.75" customHeight="1">
      <c r="A68" s="52" t="s">
        <v>37</v>
      </c>
      <c r="B68" s="13" t="s">
        <v>20</v>
      </c>
      <c r="C68" s="11"/>
      <c r="D68" s="11"/>
      <c r="E68" s="11"/>
      <c r="F68" s="16">
        <f>F69+F78</f>
        <v>6002.0879999999997</v>
      </c>
      <c r="G68" s="16">
        <f>G69+G78</f>
        <v>5918.8770000000004</v>
      </c>
      <c r="H68" s="41">
        <f t="shared" si="0"/>
        <v>98.613632455905361</v>
      </c>
    </row>
    <row r="69" spans="1:8" ht="40.5" customHeight="1">
      <c r="A69" s="52" t="str">
        <f>[1]Лист2!A296</f>
        <v>Защита населения и территории от чрезвычайных ситуаций природного и техногенного характера, пожарная безопасность</v>
      </c>
      <c r="B69" s="13" t="str">
        <f>[1]Лист2!C296</f>
        <v>03</v>
      </c>
      <c r="C69" s="13" t="str">
        <f>[1]Лист2!D296</f>
        <v>10</v>
      </c>
      <c r="D69" s="13"/>
      <c r="E69" s="13"/>
      <c r="F69" s="26">
        <f>F70+F74+F76+F72</f>
        <v>5932.2</v>
      </c>
      <c r="G69" s="26">
        <f>G70+G74+G76+G72</f>
        <v>5872.8770000000004</v>
      </c>
      <c r="H69" s="41">
        <f t="shared" si="0"/>
        <v>98.999983142847526</v>
      </c>
    </row>
    <row r="70" spans="1:8" ht="44.25" customHeight="1">
      <c r="A70" s="52" t="str">
        <f>[1]Лист2!A297</f>
        <v>Учреждения по обеспечению национальной безопасности и правоохранительной деятельности</v>
      </c>
      <c r="B70" s="13" t="str">
        <f>[1]Лист2!C297</f>
        <v>03</v>
      </c>
      <c r="C70" s="13" t="str">
        <f>[1]Лист2!D297</f>
        <v>10</v>
      </c>
      <c r="D70" s="13" t="str">
        <f>[1]Лист2!E297</f>
        <v>02 5 00 10860</v>
      </c>
      <c r="E70" s="13"/>
      <c r="F70" s="26">
        <f>F71</f>
        <v>1132.2</v>
      </c>
      <c r="G70" s="26">
        <f>G71</f>
        <v>1114.077</v>
      </c>
      <c r="H70" s="41">
        <f t="shared" si="0"/>
        <v>98.399311075781654</v>
      </c>
    </row>
    <row r="71" spans="1:8" ht="68.25" customHeight="1">
      <c r="A71" s="52" t="str">
        <f>[1]Лист2!A298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1" s="13" t="str">
        <f>[1]Лист2!C298</f>
        <v>03</v>
      </c>
      <c r="C71" s="13" t="str">
        <f>[1]Лист2!D298</f>
        <v>10</v>
      </c>
      <c r="D71" s="13" t="str">
        <f>[1]Лист2!E298</f>
        <v>02 5 00 10860</v>
      </c>
      <c r="E71" s="13">
        <f>[1]Лист2!F298</f>
        <v>100</v>
      </c>
      <c r="F71" s="26">
        <f>Лист2!G302</f>
        <v>1132.2</v>
      </c>
      <c r="G71" s="26">
        <f>Лист2!H302</f>
        <v>1114.077</v>
      </c>
      <c r="H71" s="41">
        <f t="shared" si="0"/>
        <v>98.399311075781654</v>
      </c>
    </row>
    <row r="72" spans="1:8" ht="42" customHeight="1">
      <c r="A72" s="52" t="str">
        <f>[1]Лист2!A299</f>
        <v>Субсидия на софинансирование части расходов местных бюджетов по оплате труда работников муниципальных учреждений</v>
      </c>
      <c r="B72" s="13" t="str">
        <f>[1]Лист2!C299</f>
        <v>03</v>
      </c>
      <c r="C72" s="13" t="str">
        <f>[1]Лист2!D299</f>
        <v>10</v>
      </c>
      <c r="D72" s="13" t="str">
        <f>[1]Лист2!E299</f>
        <v>02 5 00 S0430</v>
      </c>
      <c r="E72" s="13"/>
      <c r="F72" s="26">
        <f>Лист2!G303</f>
        <v>600</v>
      </c>
      <c r="G72" s="26">
        <f>Лист2!H303</f>
        <v>600</v>
      </c>
      <c r="H72" s="41">
        <f t="shared" si="0"/>
        <v>100</v>
      </c>
    </row>
    <row r="73" spans="1:8" ht="71.25" customHeight="1">
      <c r="A73" s="52" t="str">
        <f>[1]Лист2!A300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" s="13" t="str">
        <f>[1]Лист2!C300</f>
        <v>03</v>
      </c>
      <c r="C73" s="13" t="str">
        <f>[1]Лист2!D300</f>
        <v>10</v>
      </c>
      <c r="D73" s="13" t="str">
        <f>[1]Лист2!E300</f>
        <v>02 5 00 S0430</v>
      </c>
      <c r="E73" s="13">
        <f>[1]Лист2!F300</f>
        <v>100</v>
      </c>
      <c r="F73" s="26">
        <f>Лист2!G304</f>
        <v>600</v>
      </c>
      <c r="G73" s="26">
        <f>Лист2!H304</f>
        <v>600</v>
      </c>
      <c r="H73" s="41">
        <f t="shared" si="0"/>
        <v>100</v>
      </c>
    </row>
    <row r="74" spans="1:8" ht="54.75" customHeight="1">
      <c r="A74" s="52" t="str">
        <f>[1]Лист2!A301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74" s="13" t="str">
        <f>[1]Лист2!C301</f>
        <v>03</v>
      </c>
      <c r="C74" s="13" t="str">
        <f>[1]Лист2!D301</f>
        <v>10</v>
      </c>
      <c r="D74" s="13" t="str">
        <f>[1]Лист2!E301</f>
        <v>94 2 00 12010</v>
      </c>
      <c r="E74" s="13"/>
      <c r="F74" s="26">
        <f>Лист2!G305</f>
        <v>2750</v>
      </c>
      <c r="G74" s="26">
        <f>Лист2!H305</f>
        <v>2708.8</v>
      </c>
      <c r="H74" s="41">
        <f t="shared" si="0"/>
        <v>98.501818181818194</v>
      </c>
    </row>
    <row r="75" spans="1:8" ht="36.75" customHeight="1">
      <c r="A75" s="52" t="str">
        <f>[1]Лист2!A302</f>
        <v>Закупка товаров, работ и услуг для обеспечения государственных (муниципальных) нужд</v>
      </c>
      <c r="B75" s="13" t="str">
        <f>[1]Лист2!C302</f>
        <v>03</v>
      </c>
      <c r="C75" s="13" t="str">
        <f>[1]Лист2!D302</f>
        <v>10</v>
      </c>
      <c r="D75" s="13" t="str">
        <f>[1]Лист2!E302</f>
        <v>94 2 00 12010</v>
      </c>
      <c r="E75" s="13">
        <f>[1]Лист2!F302</f>
        <v>200</v>
      </c>
      <c r="F75" s="26">
        <f>Лист2!G306</f>
        <v>2750</v>
      </c>
      <c r="G75" s="26">
        <f>Лист2!H306</f>
        <v>2708.8</v>
      </c>
      <c r="H75" s="41">
        <f t="shared" si="0"/>
        <v>98.501818181818194</v>
      </c>
    </row>
    <row r="76" spans="1:8" ht="46.5" customHeight="1">
      <c r="A76" s="52" t="str">
        <f>[1]Лист2!A213</f>
        <v>Защита населения и территорий от чрезвычайных ситуаций природного и техногенного характера, гражданская оборона</v>
      </c>
      <c r="B76" s="13" t="str">
        <f>[1]Лист2!C214</f>
        <v>03</v>
      </c>
      <c r="C76" s="13">
        <f>[1]Лист2!D214</f>
        <v>10</v>
      </c>
      <c r="D76" s="13" t="str">
        <f>[1]Лист2!E214</f>
        <v>98 5 00 60510</v>
      </c>
      <c r="E76" s="13"/>
      <c r="F76" s="26">
        <f>[1]Лист2!G214</f>
        <v>1450</v>
      </c>
      <c r="G76" s="26">
        <v>1450</v>
      </c>
      <c r="H76" s="41">
        <f t="shared" ref="H76:H141" si="1">G76/F76*100</f>
        <v>100</v>
      </c>
    </row>
    <row r="77" spans="1:8" ht="88.5" customHeight="1">
      <c r="A77" s="52" t="str">
        <f>[1]Лист2!A214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7" s="13" t="str">
        <f>[1]Лист2!C215</f>
        <v>03</v>
      </c>
      <c r="C77" s="13">
        <f>[1]Лист2!D215</f>
        <v>10</v>
      </c>
      <c r="D77" s="13" t="str">
        <f>[1]Лист2!E215</f>
        <v>98 5 00 60510</v>
      </c>
      <c r="E77" s="13">
        <f>[1]Лист2!F215</f>
        <v>540</v>
      </c>
      <c r="F77" s="26">
        <f>[1]Лист2!G215</f>
        <v>1450</v>
      </c>
      <c r="G77" s="26">
        <v>1450</v>
      </c>
      <c r="H77" s="41">
        <f t="shared" si="1"/>
        <v>100</v>
      </c>
    </row>
    <row r="78" spans="1:8" ht="39.75" customHeight="1">
      <c r="A78" s="52" t="str">
        <f>[1]Лист2!A303</f>
        <v>Другие вопросы в области национальной безопасности и правоохранительной деятельности</v>
      </c>
      <c r="B78" s="13" t="str">
        <f>[1]Лист2!C303</f>
        <v>03</v>
      </c>
      <c r="C78" s="13">
        <f>[1]Лист2!D303</f>
        <v>14</v>
      </c>
      <c r="D78" s="13"/>
      <c r="E78" s="13"/>
      <c r="F78" s="26">
        <f>F79+F81+F83</f>
        <v>69.888000000000005</v>
      </c>
      <c r="G78" s="26">
        <f>G79+G81+G83</f>
        <v>46</v>
      </c>
      <c r="H78" s="41">
        <f t="shared" si="1"/>
        <v>65.819597069597066</v>
      </c>
    </row>
    <row r="79" spans="1:8" ht="42.75" customHeight="1">
      <c r="A79" s="52" t="str">
        <f>[1]Лист2!A304</f>
        <v>МП "Профилактика преступлений и иных правонарушений в Волчихинском районе Алтайского ркая на 2022-2024 годы"</v>
      </c>
      <c r="B79" s="13" t="str">
        <f>[1]Лист2!C304</f>
        <v>03</v>
      </c>
      <c r="C79" s="13">
        <f>[1]Лист2!D304</f>
        <v>14</v>
      </c>
      <c r="D79" s="13" t="str">
        <f>[1]Лист2!E304</f>
        <v>10 0 00 60990</v>
      </c>
      <c r="E79" s="13"/>
      <c r="F79" s="26">
        <f>F80</f>
        <v>25</v>
      </c>
      <c r="G79" s="26">
        <f>G80</f>
        <v>5</v>
      </c>
      <c r="H79" s="41">
        <f t="shared" si="1"/>
        <v>20</v>
      </c>
    </row>
    <row r="80" spans="1:8" ht="39" customHeight="1">
      <c r="A80" s="52" t="str">
        <f>[1]Лист2!A305</f>
        <v>Закупка товаров, работ и услуг для обеспечения государственных (муниципальных) нужд</v>
      </c>
      <c r="B80" s="13" t="str">
        <f>[1]Лист2!C305</f>
        <v>03</v>
      </c>
      <c r="C80" s="13">
        <f>[1]Лист2!D305</f>
        <v>14</v>
      </c>
      <c r="D80" s="13" t="str">
        <f>[1]Лист2!E305</f>
        <v>10 0 00 60990</v>
      </c>
      <c r="E80" s="13">
        <f>[1]Лист2!F305</f>
        <v>200</v>
      </c>
      <c r="F80" s="26">
        <f>Лист2!G309</f>
        <v>25</v>
      </c>
      <c r="G80" s="26">
        <f>Лист2!H309</f>
        <v>5</v>
      </c>
      <c r="H80" s="41">
        <f t="shared" si="1"/>
        <v>20</v>
      </c>
    </row>
    <row r="81" spans="1:8" ht="41.25" customHeight="1">
      <c r="A81" s="52" t="str">
        <f>[1]Лист2!A306</f>
        <v>МП "Профилактика терроризма и экстремизма на территории муниципального образования Волчихинский район на 2022-2024 годы"</v>
      </c>
      <c r="B81" s="13" t="str">
        <f>[1]Лист2!C306</f>
        <v>03</v>
      </c>
      <c r="C81" s="13">
        <f>[1]Лист2!D306</f>
        <v>14</v>
      </c>
      <c r="D81" s="13" t="str">
        <f>[1]Лист2!E306</f>
        <v>40 0 00 60990</v>
      </c>
      <c r="E81" s="13"/>
      <c r="F81" s="26">
        <f>Лист2!G310</f>
        <v>19.888000000000002</v>
      </c>
      <c r="G81" s="26">
        <f>Лист2!H310</f>
        <v>16</v>
      </c>
      <c r="H81" s="41">
        <f t="shared" si="1"/>
        <v>80.450522928399025</v>
      </c>
    </row>
    <row r="82" spans="1:8" ht="37.5" customHeight="1">
      <c r="A82" s="52" t="str">
        <f>[1]Лист2!A307</f>
        <v>Закупка товаров, работ и услуг для обеспечения государственных (муниципальных) нужд</v>
      </c>
      <c r="B82" s="13" t="str">
        <f>[1]Лист2!C307</f>
        <v>03</v>
      </c>
      <c r="C82" s="13">
        <f>[1]Лист2!D307</f>
        <v>14</v>
      </c>
      <c r="D82" s="13" t="str">
        <f>[1]Лист2!E307</f>
        <v>40 0 00 60990</v>
      </c>
      <c r="E82" s="13">
        <f>[1]Лист2!F307</f>
        <v>200</v>
      </c>
      <c r="F82" s="26">
        <f>Лист2!G311</f>
        <v>19.888000000000002</v>
      </c>
      <c r="G82" s="26">
        <f>Лист2!H311</f>
        <v>16</v>
      </c>
      <c r="H82" s="41">
        <f t="shared" si="1"/>
        <v>80.450522928399025</v>
      </c>
    </row>
    <row r="83" spans="1:8" ht="54.75" customHeight="1">
      <c r="A83" s="52" t="str">
        <f>[1]Лист2!A308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83" s="13" t="str">
        <f>[1]Лист2!C308</f>
        <v>03</v>
      </c>
      <c r="C83" s="13">
        <f>[1]Лист2!D308</f>
        <v>14</v>
      </c>
      <c r="D83" s="13" t="str">
        <f>[1]Лист2!E308</f>
        <v>67 0 00 60990</v>
      </c>
      <c r="E83" s="13"/>
      <c r="F83" s="26">
        <f>Лист2!G312</f>
        <v>25</v>
      </c>
      <c r="G83" s="26">
        <f>Лист2!H312</f>
        <v>25</v>
      </c>
      <c r="H83" s="41">
        <f t="shared" si="1"/>
        <v>100</v>
      </c>
    </row>
    <row r="84" spans="1:8" ht="46.5" customHeight="1">
      <c r="A84" s="52" t="str">
        <f>[1]Лист2!A309</f>
        <v>Закупка товаров, работ и услуг для обеспечения государственных (муниципальных) нужд</v>
      </c>
      <c r="B84" s="13" t="str">
        <f>[1]Лист2!C309</f>
        <v>03</v>
      </c>
      <c r="C84" s="13">
        <f>[1]Лист2!D309</f>
        <v>14</v>
      </c>
      <c r="D84" s="13" t="str">
        <f>[1]Лист2!E309</f>
        <v>67 0 00 60990</v>
      </c>
      <c r="E84" s="13">
        <f>[1]Лист2!F309</f>
        <v>200</v>
      </c>
      <c r="F84" s="26">
        <f>Лист2!G313</f>
        <v>25</v>
      </c>
      <c r="G84" s="26">
        <f>Лист2!H313</f>
        <v>25</v>
      </c>
      <c r="H84" s="41">
        <f t="shared" si="1"/>
        <v>100</v>
      </c>
    </row>
    <row r="85" spans="1:8" ht="25.5" customHeight="1">
      <c r="A85" s="52" t="s">
        <v>38</v>
      </c>
      <c r="B85" s="13" t="s">
        <v>21</v>
      </c>
      <c r="C85" s="13"/>
      <c r="D85" s="11"/>
      <c r="E85" s="13"/>
      <c r="F85" s="16">
        <f>F94+F86+F103+F89</f>
        <v>12600.51</v>
      </c>
      <c r="G85" s="16">
        <f>G94+G86+G103+G89</f>
        <v>11792.874000000002</v>
      </c>
      <c r="H85" s="41">
        <f t="shared" si="1"/>
        <v>93.590449910360789</v>
      </c>
    </row>
    <row r="86" spans="1:8" ht="24.75" customHeight="1">
      <c r="A86" s="52" t="str">
        <f>[1]Лист2!A311</f>
        <v>Сельское хозяйство и рыболовство</v>
      </c>
      <c r="B86" s="13" t="str">
        <f>[1]Лист2!C311</f>
        <v>04</v>
      </c>
      <c r="C86" s="13" t="str">
        <f>[1]Лист2!D311</f>
        <v>05</v>
      </c>
      <c r="D86" s="13"/>
      <c r="E86" s="13"/>
      <c r="F86" s="26">
        <f>F87</f>
        <v>255.3</v>
      </c>
      <c r="G86" s="26">
        <f>G87</f>
        <v>253.61099999999999</v>
      </c>
      <c r="H86" s="41">
        <f t="shared" si="1"/>
        <v>99.338425381903633</v>
      </c>
    </row>
    <row r="87" spans="1:8" ht="38.25" customHeight="1">
      <c r="A87" s="52" t="str">
        <f>[1]Лист2!A312</f>
        <v>Субвенция на исполнение государственных полномочий по обращению с животными без владельцев</v>
      </c>
      <c r="B87" s="13" t="str">
        <f>[1]Лист2!C312</f>
        <v>04</v>
      </c>
      <c r="C87" s="13" t="str">
        <f>[1]Лист2!D312</f>
        <v>05</v>
      </c>
      <c r="D87" s="13" t="str">
        <f>[1]Лист2!E312</f>
        <v>91 4 00 70400</v>
      </c>
      <c r="E87" s="13"/>
      <c r="F87" s="26">
        <f>F88</f>
        <v>255.3</v>
      </c>
      <c r="G87" s="26">
        <f>G88</f>
        <v>253.61099999999999</v>
      </c>
      <c r="H87" s="41">
        <f t="shared" si="1"/>
        <v>99.338425381903633</v>
      </c>
    </row>
    <row r="88" spans="1:8" ht="36.75" customHeight="1">
      <c r="A88" s="52" t="str">
        <f>[1]Лист2!A313</f>
        <v>Закупка товаров, работ и услуг для обеспечения государственных (муниципальных) нужд</v>
      </c>
      <c r="B88" s="13" t="str">
        <f>[1]Лист2!C313</f>
        <v>04</v>
      </c>
      <c r="C88" s="13" t="str">
        <f>[1]Лист2!D313</f>
        <v>05</v>
      </c>
      <c r="D88" s="13" t="str">
        <f>[1]Лист2!E313</f>
        <v>91 4 00 70400</v>
      </c>
      <c r="E88" s="13">
        <f>[1]Лист2!F313</f>
        <v>200</v>
      </c>
      <c r="F88" s="26">
        <f>Лист2!G317</f>
        <v>255.3</v>
      </c>
      <c r="G88" s="26">
        <f>Лист2!H317</f>
        <v>253.61099999999999</v>
      </c>
      <c r="H88" s="41">
        <f t="shared" si="1"/>
        <v>99.338425381903633</v>
      </c>
    </row>
    <row r="89" spans="1:8" ht="24" customHeight="1">
      <c r="A89" s="52" t="str">
        <f>[1]Лист2!A314</f>
        <v>Транспорт</v>
      </c>
      <c r="B89" s="13" t="str">
        <f>[1]Лист2!C314</f>
        <v>04</v>
      </c>
      <c r="C89" s="13" t="str">
        <f>[1]Лист2!D314</f>
        <v>08</v>
      </c>
      <c r="D89" s="13"/>
      <c r="E89" s="13"/>
      <c r="F89" s="26">
        <f t="shared" ref="F89:G92" si="2">F90</f>
        <v>2049.529</v>
      </c>
      <c r="G89" s="26">
        <f t="shared" si="2"/>
        <v>2046.7339999999999</v>
      </c>
      <c r="H89" s="41">
        <f t="shared" si="1"/>
        <v>99.863627204103963</v>
      </c>
    </row>
    <row r="90" spans="1:8" ht="24.75" customHeight="1">
      <c r="A90" s="52" t="str">
        <f>[1]Лист2!A315</f>
        <v>Иные вопросы в области национальной экономики</v>
      </c>
      <c r="B90" s="13" t="str">
        <f>[1]Лист2!C315</f>
        <v>04</v>
      </c>
      <c r="C90" s="13" t="str">
        <f>[1]Лист2!D315</f>
        <v>08</v>
      </c>
      <c r="D90" s="13" t="str">
        <f>[1]Лист2!E315</f>
        <v>91 0 00 00000</v>
      </c>
      <c r="E90" s="13"/>
      <c r="F90" s="26">
        <f t="shared" si="2"/>
        <v>2049.529</v>
      </c>
      <c r="G90" s="26">
        <f t="shared" si="2"/>
        <v>2046.7339999999999</v>
      </c>
      <c r="H90" s="41">
        <f t="shared" si="1"/>
        <v>99.863627204103963</v>
      </c>
    </row>
    <row r="91" spans="1:8" ht="29.25" customHeight="1">
      <c r="A91" s="52" t="str">
        <f>[1]Лист2!A316</f>
        <v>Мероприятия в сфере транспорта и дорожного хозяйства</v>
      </c>
      <c r="B91" s="13" t="str">
        <f>[1]Лист2!C316</f>
        <v>04</v>
      </c>
      <c r="C91" s="13" t="str">
        <f>[1]Лист2!D316</f>
        <v>08</v>
      </c>
      <c r="D91" s="13" t="str">
        <f>[1]Лист2!E316</f>
        <v>91 2 00 00000</v>
      </c>
      <c r="E91" s="13"/>
      <c r="F91" s="26">
        <f t="shared" si="2"/>
        <v>2049.529</v>
      </c>
      <c r="G91" s="26">
        <f t="shared" si="2"/>
        <v>2046.7339999999999</v>
      </c>
      <c r="H91" s="41">
        <f t="shared" si="1"/>
        <v>99.863627204103963</v>
      </c>
    </row>
    <row r="92" spans="1:8" ht="40.5" customHeight="1">
      <c r="A92" s="52" t="str">
        <f>[1]Лист2!A317</f>
        <v>Расходы на осуществление маршрутов регулярных перевозок на территории Волчихинского района</v>
      </c>
      <c r="B92" s="13" t="str">
        <f>[1]Лист2!C317</f>
        <v>04</v>
      </c>
      <c r="C92" s="13" t="str">
        <f>[1]Лист2!D317</f>
        <v>08</v>
      </c>
      <c r="D92" s="13" t="str">
        <f>[1]Лист2!E317</f>
        <v>91 2 00 60990</v>
      </c>
      <c r="E92" s="13"/>
      <c r="F92" s="26">
        <f t="shared" si="2"/>
        <v>2049.529</v>
      </c>
      <c r="G92" s="26">
        <f t="shared" si="2"/>
        <v>2046.7339999999999</v>
      </c>
      <c r="H92" s="41">
        <f t="shared" si="1"/>
        <v>99.863627204103963</v>
      </c>
    </row>
    <row r="93" spans="1:8" ht="54.75" customHeight="1">
      <c r="A93" s="52" t="str">
        <f>[1]Лист2!A318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93" s="13" t="str">
        <f>[1]Лист2!C318</f>
        <v>04</v>
      </c>
      <c r="C93" s="13" t="str">
        <f>[1]Лист2!D318</f>
        <v>08</v>
      </c>
      <c r="D93" s="13" t="str">
        <f>[1]Лист2!E318</f>
        <v>91 2 00 60990</v>
      </c>
      <c r="E93" s="13">
        <f>[1]Лист2!F318</f>
        <v>811</v>
      </c>
      <c r="F93" s="26">
        <f>Лист2!G322</f>
        <v>2049.529</v>
      </c>
      <c r="G93" s="26">
        <f>Лист2!H322</f>
        <v>2046.7339999999999</v>
      </c>
      <c r="H93" s="41">
        <f t="shared" si="1"/>
        <v>99.863627204103963</v>
      </c>
    </row>
    <row r="94" spans="1:8" ht="22.5" customHeight="1">
      <c r="A94" s="52" t="str">
        <f>[1]Лист2!A319</f>
        <v>Дорожное хозяйство (дорожные фонды)</v>
      </c>
      <c r="B94" s="13" t="str">
        <f>[1]Лист2!C319</f>
        <v>04</v>
      </c>
      <c r="C94" s="13" t="str">
        <f>[1]Лист2!D319</f>
        <v>09</v>
      </c>
      <c r="D94" s="13"/>
      <c r="E94" s="13"/>
      <c r="F94" s="26">
        <f>F95+F97+F99+F101</f>
        <v>8734.74</v>
      </c>
      <c r="G94" s="26">
        <f>G95+G97+G99+G101</f>
        <v>8613.6810000000005</v>
      </c>
      <c r="H94" s="41">
        <f t="shared" si="1"/>
        <v>98.614051477204825</v>
      </c>
    </row>
    <row r="95" spans="1:8" ht="52.5" customHeight="1">
      <c r="A95" s="52" t="str">
        <f>[1]Лист2!A320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5" s="13" t="str">
        <f>[1]Лист2!C320</f>
        <v>04</v>
      </c>
      <c r="C95" s="13" t="str">
        <f>[1]Лист2!D320</f>
        <v>09</v>
      </c>
      <c r="D95" s="13" t="str">
        <f>[1]Лист2!E320</f>
        <v>91 2 00 S1030</v>
      </c>
      <c r="E95" s="13"/>
      <c r="F95" s="26">
        <f>[1]Лист2!G320</f>
        <v>1790</v>
      </c>
      <c r="G95" s="26">
        <v>1790</v>
      </c>
      <c r="H95" s="41">
        <f t="shared" si="1"/>
        <v>100</v>
      </c>
    </row>
    <row r="96" spans="1:8" ht="33.75" customHeight="1">
      <c r="A96" s="52" t="str">
        <f>[1]Лист2!A321</f>
        <v>Закупка товаров, работ и услуг для обеспечения государственных (муниципальных) нужд</v>
      </c>
      <c r="B96" s="13" t="str">
        <f>[1]Лист2!C321</f>
        <v>04</v>
      </c>
      <c r="C96" s="13" t="str">
        <f>[1]Лист2!D321</f>
        <v>09</v>
      </c>
      <c r="D96" s="13" t="str">
        <f>[1]Лист2!E321</f>
        <v>91 2 00 S1030</v>
      </c>
      <c r="E96" s="13">
        <f>[1]Лист2!F321</f>
        <v>200</v>
      </c>
      <c r="F96" s="26">
        <f>[1]Лист2!G321</f>
        <v>1790</v>
      </c>
      <c r="G96" s="26">
        <v>1790</v>
      </c>
      <c r="H96" s="41">
        <f t="shared" si="1"/>
        <v>100</v>
      </c>
    </row>
    <row r="97" spans="1:8" ht="57" customHeight="1">
      <c r="A97" s="52" t="str">
        <f>[1]Лист2!A322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7" s="13" t="str">
        <f>[1]Лист2!C322</f>
        <v>04</v>
      </c>
      <c r="C97" s="13" t="str">
        <f>[1]Лист2!D322</f>
        <v>09</v>
      </c>
      <c r="D97" s="13" t="str">
        <f>[1]Лист2!E322</f>
        <v>91 2 00 S1030</v>
      </c>
      <c r="E97" s="13"/>
      <c r="F97" s="26">
        <f>[1]Лист2!G322</f>
        <v>41.981000000000002</v>
      </c>
      <c r="G97" s="26">
        <v>41.981000000000002</v>
      </c>
      <c r="H97" s="41">
        <f t="shared" si="1"/>
        <v>100</v>
      </c>
    </row>
    <row r="98" spans="1:8" ht="36.75" customHeight="1">
      <c r="A98" s="52" t="str">
        <f>[1]Лист2!A323</f>
        <v>Закупка товаров, работ и услуг для обеспечения государственных (муниципальных) нужд</v>
      </c>
      <c r="B98" s="13" t="str">
        <f>[1]Лист2!C323</f>
        <v>04</v>
      </c>
      <c r="C98" s="13" t="str">
        <f>[1]Лист2!D323</f>
        <v>09</v>
      </c>
      <c r="D98" s="13" t="str">
        <f>[1]Лист2!E323</f>
        <v>91 2 00 S1030</v>
      </c>
      <c r="E98" s="13">
        <f>[1]Лист2!F323</f>
        <v>200</v>
      </c>
      <c r="F98" s="26">
        <f>[1]Лист2!G323</f>
        <v>41.981000000000002</v>
      </c>
      <c r="G98" s="26">
        <v>41.981000000000002</v>
      </c>
      <c r="H98" s="41">
        <f t="shared" si="1"/>
        <v>100</v>
      </c>
    </row>
    <row r="99" spans="1:8" ht="39" customHeight="1">
      <c r="A99" s="52" t="str">
        <f>[1]Лист2!A324</f>
        <v>Содержание, ремонт, реконструкция и строительство автомобильных дорог, являющихся муниципальной собственностью</v>
      </c>
      <c r="B99" s="13" t="str">
        <f>[1]Лист2!C324</f>
        <v>04</v>
      </c>
      <c r="C99" s="13" t="str">
        <f>[1]Лист2!D324</f>
        <v>09</v>
      </c>
      <c r="D99" s="13" t="str">
        <f>[1]Лист2!E324</f>
        <v>91 2 00 67270</v>
      </c>
      <c r="E99" s="13"/>
      <c r="F99" s="26">
        <f>F100</f>
        <v>4703.759</v>
      </c>
      <c r="G99" s="26">
        <f>G100</f>
        <v>4582.7</v>
      </c>
      <c r="H99" s="41">
        <f t="shared" si="1"/>
        <v>97.426334980172243</v>
      </c>
    </row>
    <row r="100" spans="1:8" ht="37.5" customHeight="1">
      <c r="A100" s="52" t="str">
        <f>[1]Лист2!A325</f>
        <v>Закупка товаров, работ и услуг для обеспечения государственных (муниципальных) нужд</v>
      </c>
      <c r="B100" s="13" t="str">
        <f>[1]Лист2!C325</f>
        <v>04</v>
      </c>
      <c r="C100" s="13" t="str">
        <f>[1]Лист2!D325</f>
        <v>09</v>
      </c>
      <c r="D100" s="13" t="str">
        <f>[1]Лист2!E325</f>
        <v>91 2 00 67270</v>
      </c>
      <c r="E100" s="13">
        <f>[1]Лист2!F325</f>
        <v>200</v>
      </c>
      <c r="F100" s="26">
        <f>Лист2!G329</f>
        <v>4703.759</v>
      </c>
      <c r="G100" s="26">
        <f>Лист2!H329</f>
        <v>4582.7</v>
      </c>
      <c r="H100" s="41">
        <f t="shared" si="1"/>
        <v>97.426334980172243</v>
      </c>
    </row>
    <row r="101" spans="1:8" ht="83.25" customHeight="1">
      <c r="A101" s="60" t="str">
        <f>[1]Лист2!A218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1" s="21" t="str">
        <f>[1]Лист2!C218</f>
        <v>04</v>
      </c>
      <c r="C101" s="21" t="str">
        <f>[1]Лист2!D218</f>
        <v>09</v>
      </c>
      <c r="D101" s="21" t="str">
        <f>[1]Лист2!E218</f>
        <v>98 5 00 60510</v>
      </c>
      <c r="E101" s="21"/>
      <c r="F101" s="47">
        <f>[1]Лист2!G218</f>
        <v>2199</v>
      </c>
      <c r="G101" s="47">
        <v>2199</v>
      </c>
      <c r="H101" s="41">
        <f t="shared" si="1"/>
        <v>100</v>
      </c>
    </row>
    <row r="102" spans="1:8" ht="27.75" customHeight="1">
      <c r="A102" s="60" t="str">
        <f>[1]Лист2!A219</f>
        <v>Иные межбюджетные трансферты</v>
      </c>
      <c r="B102" s="21" t="str">
        <f>[1]Лист2!C219</f>
        <v>04</v>
      </c>
      <c r="C102" s="21" t="str">
        <f>[1]Лист2!D219</f>
        <v>09</v>
      </c>
      <c r="D102" s="21" t="str">
        <f>[1]Лист2!E219</f>
        <v>98 5 00 60510</v>
      </c>
      <c r="E102" s="21">
        <f>[1]Лист2!F219</f>
        <v>540</v>
      </c>
      <c r="F102" s="47">
        <f>[1]Лист2!G219</f>
        <v>2199</v>
      </c>
      <c r="G102" s="47">
        <v>2199</v>
      </c>
      <c r="H102" s="41">
        <f t="shared" si="1"/>
        <v>100</v>
      </c>
    </row>
    <row r="103" spans="1:8" ht="27.75" customHeight="1">
      <c r="A103" s="60" t="s">
        <v>60</v>
      </c>
      <c r="B103" s="21" t="str">
        <f>[1]Лист2!C254</f>
        <v>04</v>
      </c>
      <c r="C103" s="21">
        <v>12</v>
      </c>
      <c r="D103" s="21"/>
      <c r="E103" s="21"/>
      <c r="F103" s="47">
        <f>F104</f>
        <v>1560.941</v>
      </c>
      <c r="G103" s="47">
        <f>G104</f>
        <v>878.84799999999996</v>
      </c>
      <c r="H103" s="41">
        <f t="shared" si="1"/>
        <v>56.30244833084658</v>
      </c>
    </row>
    <row r="104" spans="1:8" ht="46.5" customHeight="1">
      <c r="A104" s="60" t="str">
        <f>[1]Лист2!A255</f>
        <v>Оценка недвижимости, признание прав и регулирование отношений по государственной собственности</v>
      </c>
      <c r="B104" s="21" t="str">
        <f>[1]Лист2!C255</f>
        <v>04</v>
      </c>
      <c r="C104" s="21">
        <f>[1]Лист2!D255</f>
        <v>12</v>
      </c>
      <c r="D104" s="21" t="str">
        <f>[1]Лист2!E255</f>
        <v>91 1 00 17380</v>
      </c>
      <c r="E104" s="21"/>
      <c r="F104" s="47">
        <f>F105+F106</f>
        <v>1560.941</v>
      </c>
      <c r="G104" s="47">
        <f>G105+G106</f>
        <v>878.84799999999996</v>
      </c>
      <c r="H104" s="41">
        <f t="shared" si="1"/>
        <v>56.30244833084658</v>
      </c>
    </row>
    <row r="105" spans="1:8" ht="42.6" customHeight="1">
      <c r="A105" s="60" t="str">
        <f>[1]Лист2!A256</f>
        <v>Закупка товаров, работ и услуг для обеспечения государственных (муниципальных) нужд</v>
      </c>
      <c r="B105" s="21" t="str">
        <f>[1]Лист2!C256</f>
        <v>04</v>
      </c>
      <c r="C105" s="21">
        <f>[1]Лист2!D256</f>
        <v>12</v>
      </c>
      <c r="D105" s="21" t="str">
        <f>[1]Лист2!E256</f>
        <v>91 1 00 17380</v>
      </c>
      <c r="E105" s="21">
        <f>[1]Лист2!F256</f>
        <v>200</v>
      </c>
      <c r="F105" s="47">
        <f>Лист2!G332+Лист2!G260</f>
        <v>1151.0930000000001</v>
      </c>
      <c r="G105" s="47">
        <f>Лист2!H332+Лист2!H260</f>
        <v>469</v>
      </c>
      <c r="H105" s="41">
        <f t="shared" si="1"/>
        <v>40.743884290843567</v>
      </c>
    </row>
    <row r="106" spans="1:8" ht="26.25" customHeight="1">
      <c r="A106" s="60" t="str">
        <f>[1]Лист2!A329</f>
        <v>Исполнение судебных актов</v>
      </c>
      <c r="B106" s="21" t="str">
        <f>[1]Лист2!C329</f>
        <v>04</v>
      </c>
      <c r="C106" s="21">
        <f>[1]Лист2!D329</f>
        <v>12</v>
      </c>
      <c r="D106" s="21" t="str">
        <f>[1]Лист2!E329</f>
        <v>91 1 00 17380</v>
      </c>
      <c r="E106" s="21">
        <f>[1]Лист2!F329</f>
        <v>830</v>
      </c>
      <c r="F106" s="47">
        <f>Лист2!G333</f>
        <v>409.84800000000001</v>
      </c>
      <c r="G106" s="47">
        <f>Лист2!H333</f>
        <v>409.84800000000001</v>
      </c>
      <c r="H106" s="41">
        <f t="shared" si="1"/>
        <v>100</v>
      </c>
    </row>
    <row r="107" spans="1:8" ht="27" customHeight="1">
      <c r="A107" s="52" t="str">
        <f>[1]Лист2!A330</f>
        <v>Жилищно-коммунальное хозяйство</v>
      </c>
      <c r="B107" s="13" t="str">
        <f>[1]Лист2!C330</f>
        <v>05</v>
      </c>
      <c r="C107" s="13"/>
      <c r="D107" s="13"/>
      <c r="E107" s="13"/>
      <c r="F107" s="26">
        <f>F128+F108</f>
        <v>58937.212000000007</v>
      </c>
      <c r="G107" s="26">
        <f>G128+G108</f>
        <v>50007.378000000004</v>
      </c>
      <c r="H107" s="41">
        <f t="shared" si="1"/>
        <v>84.848563925962424</v>
      </c>
    </row>
    <row r="108" spans="1:8" ht="26.25" customHeight="1">
      <c r="A108" s="52" t="str">
        <f>[1]Лист2!A221</f>
        <v>Коммунальное хозяйство</v>
      </c>
      <c r="B108" s="13" t="str">
        <f>[1]Лист2!C221</f>
        <v>05</v>
      </c>
      <c r="C108" s="13" t="str">
        <f>[1]Лист2!D221</f>
        <v>02</v>
      </c>
      <c r="D108" s="13"/>
      <c r="E108" s="13"/>
      <c r="F108" s="26">
        <f>F109+F112+F114+F117+F119+F122+F124+F126</f>
        <v>54015.040000000008</v>
      </c>
      <c r="G108" s="26">
        <f>G109+G112+G114+G117+G119+G122+G124+G126</f>
        <v>45098.908000000003</v>
      </c>
      <c r="H108" s="41">
        <f t="shared" si="1"/>
        <v>83.493241882260932</v>
      </c>
    </row>
    <row r="109" spans="1:8" ht="39" customHeight="1">
      <c r="A109" s="52" t="str">
        <f>[1]Лист2!A332</f>
        <v>Субсидии на реализацию мероприятий, направленных на обеспечение стабильного водоснабжения населения Алтайского края</v>
      </c>
      <c r="B109" s="15" t="str">
        <f>[1]Лист2!C332</f>
        <v>05</v>
      </c>
      <c r="C109" s="15" t="str">
        <f>[1]Лист2!D332</f>
        <v>02</v>
      </c>
      <c r="D109" s="15" t="str">
        <f>[1]Лист2!E332</f>
        <v>43 1 00 S3020</v>
      </c>
      <c r="E109" s="15"/>
      <c r="F109" s="26">
        <f>[1]Лист2!G332</f>
        <v>10933.1</v>
      </c>
      <c r="G109" s="26">
        <v>10933.1</v>
      </c>
      <c r="H109" s="41">
        <f t="shared" si="1"/>
        <v>100</v>
      </c>
    </row>
    <row r="110" spans="1:8" ht="41.25" customHeight="1">
      <c r="A110" s="52" t="str">
        <f>[1]Лист2!A333</f>
        <v>Закупка товаров, работ и услуг для обеспечения государственных (муниципальных) нужд</v>
      </c>
      <c r="B110" s="15" t="str">
        <f>[1]Лист2!C333</f>
        <v>05</v>
      </c>
      <c r="C110" s="15" t="str">
        <f>[1]Лист2!D333</f>
        <v>02</v>
      </c>
      <c r="D110" s="15" t="str">
        <f>[1]Лист2!E333</f>
        <v>43 1 00 S3020</v>
      </c>
      <c r="E110" s="15">
        <f>[1]Лист2!F333</f>
        <v>200</v>
      </c>
      <c r="F110" s="26">
        <f>Лист2!G337</f>
        <v>120.938</v>
      </c>
      <c r="G110" s="26">
        <f>Лист2!H337</f>
        <v>120.938</v>
      </c>
      <c r="H110" s="41">
        <f t="shared" si="1"/>
        <v>100</v>
      </c>
    </row>
    <row r="111" spans="1:8" ht="37.15" customHeight="1">
      <c r="A111" s="52" t="str">
        <f>[1]Лист2!A334</f>
        <v>Капитальные вложения в объекты государственной (муниципальной) собственности</v>
      </c>
      <c r="B111" s="15" t="str">
        <f>[1]Лист2!C334</f>
        <v>05</v>
      </c>
      <c r="C111" s="15" t="str">
        <f>[1]Лист2!D334</f>
        <v>02</v>
      </c>
      <c r="D111" s="15" t="str">
        <f>[1]Лист2!E334</f>
        <v>43 1 00 S3020</v>
      </c>
      <c r="E111" s="15">
        <f>[1]Лист2!F334</f>
        <v>400</v>
      </c>
      <c r="F111" s="26">
        <f>Лист2!G338</f>
        <v>10812.155000000001</v>
      </c>
      <c r="G111" s="26">
        <f>Лист2!H338</f>
        <v>10812.088</v>
      </c>
      <c r="H111" s="41">
        <f t="shared" si="1"/>
        <v>99.999380327048584</v>
      </c>
    </row>
    <row r="112" spans="1:8" ht="44.25" customHeight="1">
      <c r="A112" s="52" t="str">
        <f>[1]Лист2!A335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12" s="15" t="str">
        <f>[1]Лист2!C335</f>
        <v>05</v>
      </c>
      <c r="C112" s="15" t="str">
        <f>[1]Лист2!D335</f>
        <v>02</v>
      </c>
      <c r="D112" s="15" t="str">
        <f>[1]Лист2!E335</f>
        <v>43 1 00 S3020</v>
      </c>
      <c r="E112" s="15"/>
      <c r="F112" s="26">
        <f>Лист2!G339</f>
        <v>110.44</v>
      </c>
      <c r="G112" s="26">
        <f>Лист2!H339</f>
        <v>110.44</v>
      </c>
      <c r="H112" s="41">
        <f t="shared" si="1"/>
        <v>100</v>
      </c>
    </row>
    <row r="113" spans="1:8" ht="42.75" customHeight="1">
      <c r="A113" s="52" t="str">
        <f>[1]Лист2!A336</f>
        <v>Закупка товаров, работ и услуг для обеспечения государственных (муниципальных) нужд</v>
      </c>
      <c r="B113" s="15" t="str">
        <f>[1]Лист2!C336</f>
        <v>05</v>
      </c>
      <c r="C113" s="15" t="str">
        <f>[1]Лист2!D336</f>
        <v>02</v>
      </c>
      <c r="D113" s="15" t="str">
        <f>[1]Лист2!E336</f>
        <v>43 1 00 S3020</v>
      </c>
      <c r="E113" s="15">
        <f>[1]Лист2!F336</f>
        <v>200</v>
      </c>
      <c r="F113" s="26">
        <f>Лист2!G340</f>
        <v>110.44</v>
      </c>
      <c r="G113" s="26">
        <f>Лист2!H340</f>
        <v>110.44</v>
      </c>
      <c r="H113" s="41">
        <f t="shared" si="1"/>
        <v>100</v>
      </c>
    </row>
    <row r="114" spans="1:8" ht="43.5" customHeight="1">
      <c r="A114" s="52" t="str">
        <f>[1]Лист2!A337</f>
        <v>МП"Комплексное развитие системы коммунальной инфраструктуры Волчихинского района" на 2017-2025 годы</v>
      </c>
      <c r="B114" s="15" t="str">
        <f>[1]Лист2!C337</f>
        <v>05</v>
      </c>
      <c r="C114" s="15" t="str">
        <f>[1]Лист2!D337</f>
        <v>02</v>
      </c>
      <c r="D114" s="15" t="str">
        <f>[1]Лист2!E337</f>
        <v>43 0 00 60010</v>
      </c>
      <c r="E114" s="15"/>
      <c r="F114" s="26">
        <f>Лист2!G341</f>
        <v>17839.5</v>
      </c>
      <c r="G114" s="26">
        <f>Лист2!H341</f>
        <v>8924</v>
      </c>
      <c r="H114" s="41">
        <f t="shared" si="1"/>
        <v>50.023823537655197</v>
      </c>
    </row>
    <row r="115" spans="1:8" ht="43.5" customHeight="1">
      <c r="A115" s="52" t="str">
        <f>[1]Лист2!A338</f>
        <v>Закупка товаров, работ и услуг для обеспечения государственных (муниципальных) нужд</v>
      </c>
      <c r="B115" s="15" t="str">
        <f>[1]Лист2!C338</f>
        <v>05</v>
      </c>
      <c r="C115" s="15" t="str">
        <f>[1]Лист2!D338</f>
        <v>02</v>
      </c>
      <c r="D115" s="15" t="str">
        <f>[1]Лист2!E338</f>
        <v>43 0 00 60010</v>
      </c>
      <c r="E115" s="15" t="s">
        <v>226</v>
      </c>
      <c r="F115" s="26">
        <f>Лист2!G342</f>
        <v>9044</v>
      </c>
      <c r="G115" s="26">
        <f>Лист2!H342</f>
        <v>134</v>
      </c>
      <c r="H115" s="41">
        <f t="shared" si="1"/>
        <v>1.4816452896948253</v>
      </c>
    </row>
    <row r="116" spans="1:8" ht="57.75" customHeight="1">
      <c r="A116" s="52" t="str">
        <f>[1]Лист2!A339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6" s="15" t="str">
        <f>[1]Лист2!C339</f>
        <v>05</v>
      </c>
      <c r="C116" s="15" t="str">
        <f>[1]Лист2!D339</f>
        <v>02</v>
      </c>
      <c r="D116" s="15" t="str">
        <f>[1]Лист2!E339</f>
        <v>43 0 00 60010</v>
      </c>
      <c r="E116" s="15">
        <f>[1]Лист2!F339</f>
        <v>810</v>
      </c>
      <c r="F116" s="26">
        <f>Лист2!G343</f>
        <v>8795.5</v>
      </c>
      <c r="G116" s="26">
        <f>Лист2!H343</f>
        <v>8790</v>
      </c>
      <c r="H116" s="41">
        <f t="shared" si="1"/>
        <v>99.937468023421076</v>
      </c>
    </row>
    <row r="117" spans="1:8" ht="76.5" customHeight="1">
      <c r="A117" s="52" t="str">
        <f>[1]Лист2!A340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17" s="15" t="str">
        <f>[1]Лист2!C340</f>
        <v>05</v>
      </c>
      <c r="C117" s="15" t="str">
        <f>[1]Лист2!D340</f>
        <v>02</v>
      </c>
      <c r="D117" s="15" t="str">
        <f>[1]Лист2!E340</f>
        <v>43 0 00 55492</v>
      </c>
      <c r="E117" s="15"/>
      <c r="F117" s="26">
        <f>Лист2!G344</f>
        <v>3000</v>
      </c>
      <c r="G117" s="26">
        <f>Лист2!H344</f>
        <v>3000</v>
      </c>
      <c r="H117" s="41">
        <f t="shared" si="1"/>
        <v>100</v>
      </c>
    </row>
    <row r="118" spans="1:8" ht="58.5" customHeight="1">
      <c r="A118" s="52" t="str">
        <f>[1]Лист2!A341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8" s="15" t="str">
        <f>[1]Лист2!C341</f>
        <v>05</v>
      </c>
      <c r="C118" s="15" t="str">
        <f>[1]Лист2!D341</f>
        <v>02</v>
      </c>
      <c r="D118" s="15" t="str">
        <f>[1]Лист2!E341</f>
        <v>43 0 00 55492</v>
      </c>
      <c r="E118" s="15">
        <f>[1]Лист2!F341</f>
        <v>810</v>
      </c>
      <c r="F118" s="26">
        <f>Лист2!G345</f>
        <v>3000</v>
      </c>
      <c r="G118" s="26">
        <f>Лист2!H345</f>
        <v>3000</v>
      </c>
      <c r="H118" s="41">
        <f t="shared" si="1"/>
        <v>100</v>
      </c>
    </row>
    <row r="119" spans="1:8" ht="45.75" customHeight="1">
      <c r="A119" s="52" t="str">
        <f>[1]Лист2!A342</f>
        <v xml:space="preserve">Расходы на реализацию мероприятий по строительству, реконструкции, ремонту и капитальному ремонту объектов теплоснабжения
</v>
      </c>
      <c r="B119" s="15" t="str">
        <f>[1]Лист2!C342</f>
        <v>05</v>
      </c>
      <c r="C119" s="15" t="str">
        <f>[1]Лист2!D342</f>
        <v>02</v>
      </c>
      <c r="D119" s="15" t="str">
        <f>[1]Лист2!E342</f>
        <v>43 0 00 S0460</v>
      </c>
      <c r="E119" s="15"/>
      <c r="F119" s="26">
        <f>Лист2!G346</f>
        <v>20958.655000000002</v>
      </c>
      <c r="G119" s="26">
        <f>Лист2!H346</f>
        <v>20958.023000000001</v>
      </c>
      <c r="H119" s="41">
        <f t="shared" si="1"/>
        <v>99.996984539322767</v>
      </c>
    </row>
    <row r="120" spans="1:8" ht="42.75" customHeight="1">
      <c r="A120" s="52" t="str">
        <f>[1]Лист2!A343</f>
        <v>Закупка товаров, работ и услуг для обеспечения государственных (муниципальных) нужд</v>
      </c>
      <c r="B120" s="15" t="str">
        <f>[1]Лист2!C343</f>
        <v>05</v>
      </c>
      <c r="C120" s="15" t="str">
        <f>[1]Лист2!D343</f>
        <v>02</v>
      </c>
      <c r="D120" s="15" t="str">
        <f>[1]Лист2!E343</f>
        <v>43 0 00 S0460</v>
      </c>
      <c r="E120" s="15">
        <f>[1]Лист2!F343</f>
        <v>200</v>
      </c>
      <c r="F120" s="26">
        <f>Лист2!G347</f>
        <v>18866.455000000002</v>
      </c>
      <c r="G120" s="26">
        <f>Лист2!H347</f>
        <v>18865.823</v>
      </c>
      <c r="H120" s="41">
        <f t="shared" si="1"/>
        <v>99.996650139096076</v>
      </c>
    </row>
    <row r="121" spans="1:8" ht="56.25" customHeight="1">
      <c r="A121" s="52" t="str">
        <f>[1]Лист2!A344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21" s="15" t="str">
        <f>[1]Лист2!C344</f>
        <v>05</v>
      </c>
      <c r="C121" s="15" t="str">
        <f>[1]Лист2!D344</f>
        <v>02</v>
      </c>
      <c r="D121" s="15" t="str">
        <f>[1]Лист2!E344</f>
        <v>43 0 00 S0460</v>
      </c>
      <c r="E121" s="15">
        <f>[1]Лист2!F344</f>
        <v>810</v>
      </c>
      <c r="F121" s="26">
        <f>Лист2!G348</f>
        <v>2092.1999999999998</v>
      </c>
      <c r="G121" s="26">
        <f>Лист2!H348</f>
        <v>2092.1999999999998</v>
      </c>
      <c r="H121" s="41">
        <f t="shared" si="1"/>
        <v>100</v>
      </c>
    </row>
    <row r="122" spans="1:8" ht="53.25" customHeight="1">
      <c r="A122" s="52" t="str">
        <f>[1]Лист2!A345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22" s="15" t="str">
        <f>[1]Лист2!C345</f>
        <v>05</v>
      </c>
      <c r="C122" s="15" t="str">
        <f>[1]Лист2!D345</f>
        <v>02</v>
      </c>
      <c r="D122" s="15" t="str">
        <f>[1]Лист2!E345</f>
        <v>43 0 00 S0460</v>
      </c>
      <c r="E122" s="15"/>
      <c r="F122" s="26">
        <f>Лист2!G349</f>
        <v>218.345</v>
      </c>
      <c r="G122" s="26">
        <f>Лист2!H349</f>
        <v>218.345</v>
      </c>
      <c r="H122" s="41">
        <f t="shared" si="1"/>
        <v>100</v>
      </c>
    </row>
    <row r="123" spans="1:8" ht="39" customHeight="1">
      <c r="A123" s="52" t="str">
        <f>[1]Лист2!A346</f>
        <v>Закупка товаров, работ и услуг для обеспечения государственных (муниципальных) нужд</v>
      </c>
      <c r="B123" s="15" t="str">
        <f>[1]Лист2!C346</f>
        <v>05</v>
      </c>
      <c r="C123" s="15" t="str">
        <f>[1]Лист2!D346</f>
        <v>02</v>
      </c>
      <c r="D123" s="15" t="str">
        <f>[1]Лист2!E346</f>
        <v>43 0 00 S0460</v>
      </c>
      <c r="E123" s="15">
        <f>[1]Лист2!F346</f>
        <v>200</v>
      </c>
      <c r="F123" s="26">
        <f>Лист2!G350</f>
        <v>218.345</v>
      </c>
      <c r="G123" s="26">
        <f>Лист2!H350</f>
        <v>218.345</v>
      </c>
      <c r="H123" s="41">
        <f t="shared" si="1"/>
        <v>100</v>
      </c>
    </row>
    <row r="124" spans="1:8" ht="83.25" customHeight="1">
      <c r="A124" s="52" t="str">
        <f>[1]Лист2!A222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4" s="13" t="str">
        <f>[1]Лист2!C222</f>
        <v>05</v>
      </c>
      <c r="C124" s="13" t="str">
        <f>[1]Лист2!D222</f>
        <v>02</v>
      </c>
      <c r="D124" s="13" t="str">
        <f>[1]Лист2!E222</f>
        <v>98 5 00 60510</v>
      </c>
      <c r="E124" s="13"/>
      <c r="F124" s="26">
        <f>[1]Лист2!G222</f>
        <v>900</v>
      </c>
      <c r="G124" s="26">
        <v>900</v>
      </c>
      <c r="H124" s="41">
        <f t="shared" si="1"/>
        <v>100</v>
      </c>
    </row>
    <row r="125" spans="1:8" ht="27.75" customHeight="1">
      <c r="A125" s="52" t="str">
        <f>[1]Лист2!A223</f>
        <v>Иные межбюджетные трансферты</v>
      </c>
      <c r="B125" s="13" t="str">
        <f>[1]Лист2!C223</f>
        <v>05</v>
      </c>
      <c r="C125" s="13" t="str">
        <f>[1]Лист2!D223</f>
        <v>02</v>
      </c>
      <c r="D125" s="13" t="str">
        <f>[1]Лист2!E223</f>
        <v>98 5 00 60510</v>
      </c>
      <c r="E125" s="13">
        <f>[1]Лист2!F223</f>
        <v>540</v>
      </c>
      <c r="F125" s="26">
        <f>[1]Лист2!G223</f>
        <v>900</v>
      </c>
      <c r="G125" s="26">
        <v>900</v>
      </c>
      <c r="H125" s="41">
        <f t="shared" si="1"/>
        <v>100</v>
      </c>
    </row>
    <row r="126" spans="1:8" ht="27.75" customHeight="1">
      <c r="A126" s="52" t="str">
        <f>Лист2!A226</f>
        <v>Резервные фонды местных администраций</v>
      </c>
      <c r="B126" s="13" t="str">
        <f>Лист2!C226</f>
        <v>05</v>
      </c>
      <c r="C126" s="13" t="str">
        <f>Лист2!D226</f>
        <v>02</v>
      </c>
      <c r="D126" s="13" t="str">
        <f>Лист2!E226</f>
        <v>99 1 00 14100</v>
      </c>
      <c r="E126" s="13"/>
      <c r="F126" s="65">
        <f>Лист2!G226</f>
        <v>55</v>
      </c>
      <c r="G126" s="65">
        <f>Лист2!H226</f>
        <v>55</v>
      </c>
      <c r="H126" s="65">
        <f>Лист2!I226</f>
        <v>100</v>
      </c>
    </row>
    <row r="127" spans="1:8" ht="27.75" customHeight="1">
      <c r="A127" s="52" t="str">
        <f>Лист2!A227</f>
        <v>Иные межбюджетные трансферты</v>
      </c>
      <c r="B127" s="13" t="str">
        <f>Лист2!C227</f>
        <v>05</v>
      </c>
      <c r="C127" s="13" t="str">
        <f>Лист2!D227</f>
        <v>02</v>
      </c>
      <c r="D127" s="13" t="str">
        <f>Лист2!E227</f>
        <v>99 1 00 14100</v>
      </c>
      <c r="E127" s="13">
        <f>Лист2!F227</f>
        <v>540</v>
      </c>
      <c r="F127" s="65">
        <f>Лист2!G227</f>
        <v>55</v>
      </c>
      <c r="G127" s="65">
        <f>Лист2!H227</f>
        <v>55</v>
      </c>
      <c r="H127" s="65">
        <f>Лист2!I227</f>
        <v>100</v>
      </c>
    </row>
    <row r="128" spans="1:8" ht="24" customHeight="1">
      <c r="A128" s="52" t="str">
        <f>[1]Лист2!A347</f>
        <v>Благоустройство</v>
      </c>
      <c r="B128" s="13" t="str">
        <f>[1]Лист2!C347</f>
        <v>05</v>
      </c>
      <c r="C128" s="13" t="str">
        <f>[1]Лист2!D347</f>
        <v>03</v>
      </c>
      <c r="D128" s="13"/>
      <c r="E128" s="13"/>
      <c r="F128" s="26">
        <f>F129+F135+F131+F133</f>
        <v>4922.1720000000005</v>
      </c>
      <c r="G128" s="26">
        <f>G129+G135+G131+G133</f>
        <v>4908.47</v>
      </c>
      <c r="H128" s="41">
        <f t="shared" si="1"/>
        <v>99.721626956554942</v>
      </c>
    </row>
    <row r="129" spans="1:8" ht="24.75" customHeight="1">
      <c r="A129" s="52" t="str">
        <f>[1]Лист2!A348</f>
        <v>Организация и содержание мест захоронения</v>
      </c>
      <c r="B129" s="13" t="str">
        <f>[1]Лист2!C348</f>
        <v>05</v>
      </c>
      <c r="C129" s="13" t="str">
        <f>[1]Лист2!D348</f>
        <v>03</v>
      </c>
      <c r="D129" s="13" t="str">
        <f>[1]Лист2!E348</f>
        <v>92 9 00 18070</v>
      </c>
      <c r="E129" s="13"/>
      <c r="F129" s="26">
        <f>F130</f>
        <v>299.85000000000002</v>
      </c>
      <c r="G129" s="26">
        <f>G130</f>
        <v>286.14800000000002</v>
      </c>
      <c r="H129" s="41">
        <f t="shared" si="1"/>
        <v>95.430381857595464</v>
      </c>
    </row>
    <row r="130" spans="1:8" ht="40.5" customHeight="1">
      <c r="A130" s="52" t="str">
        <f>[1]Лист2!A349</f>
        <v>Закупка товаров, работ и услуг для обеспечения государственных (муниципальных) нужд</v>
      </c>
      <c r="B130" s="13" t="str">
        <f>[1]Лист2!C349</f>
        <v>05</v>
      </c>
      <c r="C130" s="13" t="str">
        <f>[1]Лист2!D349</f>
        <v>03</v>
      </c>
      <c r="D130" s="13" t="str">
        <f>[1]Лист2!E349</f>
        <v>92 9 00 18070</v>
      </c>
      <c r="E130" s="13">
        <f>[1]Лист2!F349</f>
        <v>200</v>
      </c>
      <c r="F130" s="26">
        <f>Лист2!G353</f>
        <v>299.85000000000002</v>
      </c>
      <c r="G130" s="26">
        <f>Лист2!H353</f>
        <v>286.14800000000002</v>
      </c>
      <c r="H130" s="41">
        <f t="shared" si="1"/>
        <v>95.430381857595464</v>
      </c>
    </row>
    <row r="131" spans="1:8" ht="30" customHeight="1">
      <c r="A131" s="52" t="str">
        <f>[1]Лист2!A350</f>
        <v>Сбор и удаление твердых отходов</v>
      </c>
      <c r="B131" s="13" t="str">
        <f>[1]Лист2!C350</f>
        <v>05</v>
      </c>
      <c r="C131" s="13" t="str">
        <f>[1]Лист2!D350</f>
        <v>03</v>
      </c>
      <c r="D131" s="13" t="str">
        <f>[1]Лист2!E350</f>
        <v>92 9 00 18090</v>
      </c>
      <c r="E131" s="13"/>
      <c r="F131" s="26">
        <f>Лист2!G354</f>
        <v>2246.69</v>
      </c>
      <c r="G131" s="26">
        <f>Лист2!H354</f>
        <v>2246.69</v>
      </c>
      <c r="H131" s="41">
        <f t="shared" si="1"/>
        <v>100</v>
      </c>
    </row>
    <row r="132" spans="1:8" ht="39.75" customHeight="1">
      <c r="A132" s="52" t="str">
        <f>[1]Лист2!A351</f>
        <v>Закупка товаров, работ и услуг для обеспечения государственных (муниципальных) нужд</v>
      </c>
      <c r="B132" s="13" t="str">
        <f>[1]Лист2!C351</f>
        <v>05</v>
      </c>
      <c r="C132" s="13" t="str">
        <f>[1]Лист2!D351</f>
        <v>03</v>
      </c>
      <c r="D132" s="13" t="str">
        <f>[1]Лист2!E351</f>
        <v>92 9 00 18090</v>
      </c>
      <c r="E132" s="13">
        <f>[1]Лист2!F351</f>
        <v>200</v>
      </c>
      <c r="F132" s="26">
        <f>Лист2!G355</f>
        <v>2246.69</v>
      </c>
      <c r="G132" s="26">
        <f>Лист2!H355</f>
        <v>2246.69</v>
      </c>
      <c r="H132" s="41">
        <f t="shared" si="1"/>
        <v>100</v>
      </c>
    </row>
    <row r="133" spans="1:8" ht="61.5" customHeight="1">
      <c r="A133" s="52" t="str">
        <f>[1]Лист2!A352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33" s="13" t="str">
        <f>[1]Лист2!C352</f>
        <v>05</v>
      </c>
      <c r="C133" s="13" t="str">
        <f>[1]Лист2!D352</f>
        <v>03</v>
      </c>
      <c r="D133" s="13" t="str">
        <f>[1]Лист2!E352</f>
        <v>92 9 00 55492</v>
      </c>
      <c r="E133" s="13"/>
      <c r="F133" s="26">
        <f>Лист2!G356</f>
        <v>2095.6320000000001</v>
      </c>
      <c r="G133" s="26">
        <f>Лист2!H356</f>
        <v>2095.6320000000001</v>
      </c>
      <c r="H133" s="41">
        <f t="shared" si="1"/>
        <v>100</v>
      </c>
    </row>
    <row r="134" spans="1:8" ht="51" customHeight="1">
      <c r="A134" s="52" t="str">
        <f>[1]Лист2!A353</f>
        <v>Закупка товаров, работ и услуг для обеспечения государственных (муниципальных) нужд</v>
      </c>
      <c r="B134" s="13" t="str">
        <f>[1]Лист2!C353</f>
        <v>05</v>
      </c>
      <c r="C134" s="13" t="str">
        <f>[1]Лист2!D353</f>
        <v>03</v>
      </c>
      <c r="D134" s="13" t="str">
        <f>[1]Лист2!E353</f>
        <v>92 9 00 55492</v>
      </c>
      <c r="E134" s="13">
        <f>[1]Лист2!F353</f>
        <v>200</v>
      </c>
      <c r="F134" s="26">
        <f>Лист2!G357</f>
        <v>2095.6320000000001</v>
      </c>
      <c r="G134" s="26">
        <f>Лист2!H357</f>
        <v>2095.6320000000001</v>
      </c>
      <c r="H134" s="41">
        <f t="shared" si="1"/>
        <v>100</v>
      </c>
    </row>
    <row r="135" spans="1:8" ht="87.75" customHeight="1">
      <c r="A135" s="52" t="str">
        <f>[1]Лист2!A225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35" s="13" t="str">
        <f>[1]Лист2!C225</f>
        <v>05</v>
      </c>
      <c r="C135" s="13" t="str">
        <f>[1]Лист2!D225</f>
        <v>03</v>
      </c>
      <c r="D135" s="13" t="str">
        <f>[1]Лист2!E225</f>
        <v>98 5 00 60510</v>
      </c>
      <c r="E135" s="13"/>
      <c r="F135" s="26">
        <f>[1]Лист2!G225</f>
        <v>280</v>
      </c>
      <c r="G135" s="26">
        <v>280</v>
      </c>
      <c r="H135" s="41">
        <f t="shared" si="1"/>
        <v>100</v>
      </c>
    </row>
    <row r="136" spans="1:8" ht="24" customHeight="1">
      <c r="A136" s="52" t="str">
        <f>[1]Лист2!A226</f>
        <v>Иные межбюджетные трансферты</v>
      </c>
      <c r="B136" s="13" t="str">
        <f>[1]Лист2!C226</f>
        <v>05</v>
      </c>
      <c r="C136" s="13" t="str">
        <f>[1]Лист2!D226</f>
        <v>03</v>
      </c>
      <c r="D136" s="13" t="str">
        <f>[1]Лист2!E226</f>
        <v>98 5 00 60510</v>
      </c>
      <c r="E136" s="13">
        <f>[1]Лист2!F226</f>
        <v>540</v>
      </c>
      <c r="F136" s="26">
        <f>[1]Лист2!G226</f>
        <v>280</v>
      </c>
      <c r="G136" s="26">
        <v>280</v>
      </c>
      <c r="H136" s="41">
        <f t="shared" si="1"/>
        <v>100</v>
      </c>
    </row>
    <row r="137" spans="1:8" ht="27.75" customHeight="1">
      <c r="A137" s="52" t="s">
        <v>39</v>
      </c>
      <c r="B137" s="13" t="s">
        <v>26</v>
      </c>
      <c r="C137" s="13"/>
      <c r="D137" s="11"/>
      <c r="E137" s="13"/>
      <c r="F137" s="16">
        <f>F138+F150+F198+F213+F228</f>
        <v>421286.82399999991</v>
      </c>
      <c r="G137" s="16">
        <f>G138+G150+G198+G213+G228</f>
        <v>392797.31599999999</v>
      </c>
      <c r="H137" s="41">
        <f t="shared" si="1"/>
        <v>93.237503198058732</v>
      </c>
    </row>
    <row r="138" spans="1:8" ht="27" customHeight="1">
      <c r="A138" s="52" t="s">
        <v>9</v>
      </c>
      <c r="B138" s="13" t="s">
        <v>26</v>
      </c>
      <c r="C138" s="13" t="s">
        <v>18</v>
      </c>
      <c r="D138" s="11"/>
      <c r="E138" s="13"/>
      <c r="F138" s="16">
        <f>F139+F146</f>
        <v>63895.415999999997</v>
      </c>
      <c r="G138" s="16">
        <f>G139+G146</f>
        <v>59389.47</v>
      </c>
      <c r="H138" s="41">
        <f t="shared" si="1"/>
        <v>92.947935419968161</v>
      </c>
    </row>
    <row r="139" spans="1:8" ht="42" customHeight="1">
      <c r="A139" s="50" t="s">
        <v>75</v>
      </c>
      <c r="B139" s="13" t="s">
        <v>26</v>
      </c>
      <c r="C139" s="13" t="s">
        <v>18</v>
      </c>
      <c r="D139" s="14" t="s">
        <v>115</v>
      </c>
      <c r="E139" s="13"/>
      <c r="F139" s="16">
        <f>F140+F144</f>
        <v>24508.415999999997</v>
      </c>
      <c r="G139" s="16">
        <f>G140+G144</f>
        <v>23844.601999999999</v>
      </c>
      <c r="H139" s="41">
        <f t="shared" si="1"/>
        <v>97.291485504407959</v>
      </c>
    </row>
    <row r="140" spans="1:8" ht="36.75" customHeight="1">
      <c r="A140" s="50" t="s">
        <v>171</v>
      </c>
      <c r="B140" s="13" t="s">
        <v>26</v>
      </c>
      <c r="C140" s="13" t="s">
        <v>18</v>
      </c>
      <c r="D140" s="14" t="s">
        <v>126</v>
      </c>
      <c r="E140" s="13"/>
      <c r="F140" s="16">
        <f>F141+F142+F143</f>
        <v>18213.516</v>
      </c>
      <c r="G140" s="16">
        <f>G141+G142+G143</f>
        <v>17549.701999999997</v>
      </c>
      <c r="H140" s="41">
        <f t="shared" si="1"/>
        <v>96.355376962910384</v>
      </c>
    </row>
    <row r="141" spans="1:8" ht="63" customHeight="1">
      <c r="A141" s="23" t="s">
        <v>76</v>
      </c>
      <c r="B141" s="13" t="s">
        <v>26</v>
      </c>
      <c r="C141" s="13" t="s">
        <v>18</v>
      </c>
      <c r="D141" s="14" t="s">
        <v>126</v>
      </c>
      <c r="E141" s="13">
        <v>100</v>
      </c>
      <c r="F141" s="16">
        <f>Лист2!G86</f>
        <v>4943.5219999999999</v>
      </c>
      <c r="G141" s="16">
        <f>Лист2!H86</f>
        <v>4943.5219999999999</v>
      </c>
      <c r="H141" s="41">
        <f t="shared" si="1"/>
        <v>100</v>
      </c>
    </row>
    <row r="142" spans="1:8" ht="37.5" customHeight="1">
      <c r="A142" s="23" t="s">
        <v>118</v>
      </c>
      <c r="B142" s="13" t="s">
        <v>26</v>
      </c>
      <c r="C142" s="13" t="s">
        <v>18</v>
      </c>
      <c r="D142" s="14" t="s">
        <v>126</v>
      </c>
      <c r="E142" s="13">
        <v>200</v>
      </c>
      <c r="F142" s="16">
        <f>Лист2!G87</f>
        <v>12334.144</v>
      </c>
      <c r="G142" s="16">
        <f>Лист2!H87</f>
        <v>11670.33</v>
      </c>
      <c r="H142" s="41">
        <f t="shared" ref="H142:H205" si="3">G142/F142*100</f>
        <v>94.618078076597783</v>
      </c>
    </row>
    <row r="143" spans="1:8" ht="27" customHeight="1">
      <c r="A143" s="51" t="s">
        <v>77</v>
      </c>
      <c r="B143" s="13" t="s">
        <v>26</v>
      </c>
      <c r="C143" s="13" t="s">
        <v>18</v>
      </c>
      <c r="D143" s="14" t="s">
        <v>126</v>
      </c>
      <c r="E143" s="13">
        <v>850</v>
      </c>
      <c r="F143" s="16">
        <f>Лист2!G88</f>
        <v>935.85</v>
      </c>
      <c r="G143" s="16">
        <f>Лист2!H88</f>
        <v>935.85</v>
      </c>
      <c r="H143" s="41">
        <f t="shared" si="3"/>
        <v>100</v>
      </c>
    </row>
    <row r="144" spans="1:8" ht="41.25" customHeight="1">
      <c r="A144" s="51" t="str">
        <f>[1]Лист2!A88</f>
        <v>Субсидия на софинансирование части расходов местных бюджетов по оплате труда работников муниципальных учреждений</v>
      </c>
      <c r="B144" s="13" t="str">
        <f>[1]Лист2!C88</f>
        <v>07</v>
      </c>
      <c r="C144" s="13" t="str">
        <f>[1]Лист2!D88</f>
        <v>01</v>
      </c>
      <c r="D144" s="13" t="str">
        <f>[1]Лист2!E88</f>
        <v>02 1 00 S0430</v>
      </c>
      <c r="E144" s="13"/>
      <c r="F144" s="16">
        <f>Лист2!G89</f>
        <v>6294.9</v>
      </c>
      <c r="G144" s="16">
        <f>Лист2!H89</f>
        <v>6294.9</v>
      </c>
      <c r="H144" s="41">
        <f t="shared" si="3"/>
        <v>100</v>
      </c>
    </row>
    <row r="145" spans="1:8" ht="75" customHeight="1">
      <c r="A145" s="51" t="str">
        <f>[1]Лист2!A89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5" s="13" t="str">
        <f>[1]Лист2!C89</f>
        <v>07</v>
      </c>
      <c r="C145" s="13" t="str">
        <f>[1]Лист2!D89</f>
        <v>01</v>
      </c>
      <c r="D145" s="13" t="str">
        <f>[1]Лист2!E89</f>
        <v>02 1 00 S0430</v>
      </c>
      <c r="E145" s="13">
        <f>[1]Лист2!F89</f>
        <v>100</v>
      </c>
      <c r="F145" s="16">
        <f>Лист2!G90</f>
        <v>6294.9</v>
      </c>
      <c r="G145" s="16">
        <f>Лист2!H90</f>
        <v>6294.9</v>
      </c>
      <c r="H145" s="41">
        <f t="shared" si="3"/>
        <v>100</v>
      </c>
    </row>
    <row r="146" spans="1:8" ht="60" customHeight="1">
      <c r="A146" s="50" t="s">
        <v>87</v>
      </c>
      <c r="B146" s="13" t="s">
        <v>26</v>
      </c>
      <c r="C146" s="13" t="s">
        <v>18</v>
      </c>
      <c r="D146" s="14" t="s">
        <v>127</v>
      </c>
      <c r="E146" s="13"/>
      <c r="F146" s="16">
        <f>Лист2!G91</f>
        <v>39387</v>
      </c>
      <c r="G146" s="16">
        <f>Лист2!H91</f>
        <v>35544.868000000002</v>
      </c>
      <c r="H146" s="41">
        <f t="shared" si="3"/>
        <v>90.245177342778078</v>
      </c>
    </row>
    <row r="147" spans="1:8" ht="47.25" customHeight="1">
      <c r="A147" s="23" t="s">
        <v>76</v>
      </c>
      <c r="B147" s="13" t="s">
        <v>26</v>
      </c>
      <c r="C147" s="13" t="s">
        <v>18</v>
      </c>
      <c r="D147" s="14" t="s">
        <v>127</v>
      </c>
      <c r="E147" s="13">
        <v>100</v>
      </c>
      <c r="F147" s="16">
        <f>Лист2!G92</f>
        <v>38766</v>
      </c>
      <c r="G147" s="16">
        <f>Лист2!H92</f>
        <v>35003.868000000002</v>
      </c>
      <c r="H147" s="41">
        <f t="shared" si="3"/>
        <v>90.295279368518806</v>
      </c>
    </row>
    <row r="148" spans="1:8" ht="40.5" customHeight="1">
      <c r="A148" s="23" t="s">
        <v>118</v>
      </c>
      <c r="B148" s="13" t="s">
        <v>26</v>
      </c>
      <c r="C148" s="13" t="s">
        <v>18</v>
      </c>
      <c r="D148" s="14" t="s">
        <v>127</v>
      </c>
      <c r="E148" s="13">
        <v>200</v>
      </c>
      <c r="F148" s="16">
        <f>Лист2!G93</f>
        <v>541</v>
      </c>
      <c r="G148" s="16">
        <f>Лист2!H93</f>
        <v>541</v>
      </c>
      <c r="H148" s="41">
        <f t="shared" si="3"/>
        <v>100</v>
      </c>
    </row>
    <row r="149" spans="1:8" ht="30.75" customHeight="1">
      <c r="A149" s="50" t="s">
        <v>68</v>
      </c>
      <c r="B149" s="13" t="s">
        <v>26</v>
      </c>
      <c r="C149" s="13" t="s">
        <v>18</v>
      </c>
      <c r="D149" s="14" t="s">
        <v>127</v>
      </c>
      <c r="E149" s="13">
        <v>300</v>
      </c>
      <c r="F149" s="16">
        <f>Лист2!G94</f>
        <v>80</v>
      </c>
      <c r="G149" s="16">
        <f>Лист2!H94</f>
        <v>0</v>
      </c>
      <c r="H149" s="41">
        <f t="shared" si="3"/>
        <v>0</v>
      </c>
    </row>
    <row r="150" spans="1:8" ht="25.5" customHeight="1">
      <c r="A150" s="52" t="s">
        <v>10</v>
      </c>
      <c r="B150" s="13" t="s">
        <v>26</v>
      </c>
      <c r="C150" s="13" t="s">
        <v>19</v>
      </c>
      <c r="D150" s="11"/>
      <c r="E150" s="13"/>
      <c r="F150" s="16">
        <f>F151+F169+F174+F193+F160+F177+F187+F189+F191+F163+F158+F165+F167+F180+F183+F185</f>
        <v>272783.45399999991</v>
      </c>
      <c r="G150" s="16">
        <f>G151+G169+G174+G193+G160+G177+G187+G189+G191+G163+G158+G165+G167+G180+G183+G185</f>
        <v>255752.43899999998</v>
      </c>
      <c r="H150" s="41">
        <f t="shared" si="3"/>
        <v>93.75658063190302</v>
      </c>
    </row>
    <row r="151" spans="1:8" ht="30" customHeight="1">
      <c r="A151" s="50" t="s">
        <v>75</v>
      </c>
      <c r="B151" s="13" t="s">
        <v>26</v>
      </c>
      <c r="C151" s="13" t="s">
        <v>19</v>
      </c>
      <c r="D151" s="14" t="s">
        <v>115</v>
      </c>
      <c r="E151" s="13"/>
      <c r="F151" s="16">
        <f>F152</f>
        <v>37085.173999999999</v>
      </c>
      <c r="G151" s="16">
        <f>G152</f>
        <v>36511.519</v>
      </c>
      <c r="H151" s="41">
        <f t="shared" si="3"/>
        <v>98.453141948316059</v>
      </c>
    </row>
    <row r="152" spans="1:8" ht="42" customHeight="1">
      <c r="A152" s="50" t="s">
        <v>172</v>
      </c>
      <c r="B152" s="13" t="s">
        <v>26</v>
      </c>
      <c r="C152" s="13" t="s">
        <v>19</v>
      </c>
      <c r="D152" s="14" t="s">
        <v>128</v>
      </c>
      <c r="E152" s="13"/>
      <c r="F152" s="16">
        <f>F153+F154+F157+F155+F156</f>
        <v>37085.173999999999</v>
      </c>
      <c r="G152" s="16">
        <f>G153+G154+G157+G155+G156</f>
        <v>36511.519</v>
      </c>
      <c r="H152" s="41">
        <f t="shared" si="3"/>
        <v>98.453141948316059</v>
      </c>
    </row>
    <row r="153" spans="1:8" ht="64.5" customHeight="1">
      <c r="A153" s="23" t="s">
        <v>76</v>
      </c>
      <c r="B153" s="13" t="s">
        <v>26</v>
      </c>
      <c r="C153" s="13" t="s">
        <v>19</v>
      </c>
      <c r="D153" s="14" t="s">
        <v>128</v>
      </c>
      <c r="E153" s="13">
        <v>100</v>
      </c>
      <c r="F153" s="16">
        <f>Лист2!G98</f>
        <v>0</v>
      </c>
      <c r="G153" s="16">
        <f>Лист2!H98</f>
        <v>0</v>
      </c>
      <c r="H153" s="41">
        <v>0</v>
      </c>
    </row>
    <row r="154" spans="1:8" ht="36.75" customHeight="1">
      <c r="A154" s="23" t="s">
        <v>118</v>
      </c>
      <c r="B154" s="13" t="s">
        <v>26</v>
      </c>
      <c r="C154" s="13" t="s">
        <v>19</v>
      </c>
      <c r="D154" s="14" t="s">
        <v>128</v>
      </c>
      <c r="E154" s="13">
        <v>200</v>
      </c>
      <c r="F154" s="16">
        <f>Лист2!G99</f>
        <v>27503.348000000002</v>
      </c>
      <c r="G154" s="16">
        <f>Лист2!H99</f>
        <v>26929.692999999999</v>
      </c>
      <c r="H154" s="41">
        <f t="shared" si="3"/>
        <v>97.914235750498435</v>
      </c>
    </row>
    <row r="155" spans="1:8" ht="52.5" customHeight="1">
      <c r="A155" s="23" t="str">
        <f>[1]Лист2!A99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5" s="13" t="str">
        <f>[1]Лист2!C99</f>
        <v>07</v>
      </c>
      <c r="C155" s="13" t="str">
        <f>[1]Лист2!D99</f>
        <v>02</v>
      </c>
      <c r="D155" s="13" t="str">
        <f>[1]Лист2!E99</f>
        <v>02 1 00 10400</v>
      </c>
      <c r="E155" s="13">
        <f>[1]Лист2!F99</f>
        <v>611</v>
      </c>
      <c r="F155" s="16">
        <f>Лист2!G100</f>
        <v>7028.2610000000004</v>
      </c>
      <c r="G155" s="16">
        <f>Лист2!H100</f>
        <v>7028.2610000000004</v>
      </c>
      <c r="H155" s="41">
        <f t="shared" si="3"/>
        <v>100</v>
      </c>
    </row>
    <row r="156" spans="1:8" ht="27.75" customHeight="1">
      <c r="A156" s="23" t="str">
        <f>[1]Лист2!A100</f>
        <v>Исполнение судебных актов</v>
      </c>
      <c r="B156" s="13" t="str">
        <f>[1]Лист2!C100</f>
        <v>07</v>
      </c>
      <c r="C156" s="13" t="str">
        <f>[1]Лист2!D100</f>
        <v>02</v>
      </c>
      <c r="D156" s="13" t="str">
        <f>[1]Лист2!E100</f>
        <v>02 1 00 10400</v>
      </c>
      <c r="E156" s="13">
        <f>[1]Лист2!F100</f>
        <v>830</v>
      </c>
      <c r="F156" s="16">
        <f>Лист2!G101</f>
        <v>613.16300000000001</v>
      </c>
      <c r="G156" s="16">
        <f>Лист2!H101</f>
        <v>613.16300000000001</v>
      </c>
      <c r="H156" s="41">
        <f t="shared" si="3"/>
        <v>100</v>
      </c>
    </row>
    <row r="157" spans="1:8" ht="28.5" customHeight="1">
      <c r="A157" s="51" t="s">
        <v>77</v>
      </c>
      <c r="B157" s="13" t="s">
        <v>26</v>
      </c>
      <c r="C157" s="13" t="s">
        <v>19</v>
      </c>
      <c r="D157" s="14" t="s">
        <v>128</v>
      </c>
      <c r="E157" s="13">
        <v>850</v>
      </c>
      <c r="F157" s="16">
        <f>Лист2!G102</f>
        <v>1940.402</v>
      </c>
      <c r="G157" s="16">
        <f>Лист2!H102</f>
        <v>1940.402</v>
      </c>
      <c r="H157" s="41">
        <f t="shared" si="3"/>
        <v>100</v>
      </c>
    </row>
    <row r="158" spans="1:8" ht="72" customHeight="1">
      <c r="A158" s="51" t="str">
        <f>[1]Лист2!A102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58" s="16" t="str">
        <f>[1]Лист2!C102</f>
        <v>07</v>
      </c>
      <c r="C158" s="16" t="str">
        <f>[1]Лист2!D102</f>
        <v>02</v>
      </c>
      <c r="D158" s="16" t="str">
        <f>[1]Лист2!E102</f>
        <v>02 1 00 55492</v>
      </c>
      <c r="E158" s="16"/>
      <c r="F158" s="16">
        <f>Лист2!G103</f>
        <v>169.815</v>
      </c>
      <c r="G158" s="16">
        <f>Лист2!H103</f>
        <v>169.815</v>
      </c>
      <c r="H158" s="41">
        <f t="shared" si="3"/>
        <v>100</v>
      </c>
    </row>
    <row r="159" spans="1:8" ht="39" customHeight="1">
      <c r="A159" s="51" t="str">
        <f>[1]Лист2!A103</f>
        <v>Закупка товаров, работ и услуг для обеспечения государственных (муниципальных) нужд</v>
      </c>
      <c r="B159" s="16" t="str">
        <f>[1]Лист2!C103</f>
        <v>07</v>
      </c>
      <c r="C159" s="16" t="str">
        <f>[1]Лист2!D103</f>
        <v>02</v>
      </c>
      <c r="D159" s="16" t="str">
        <f>[1]Лист2!E103</f>
        <v>02 1 00 55492</v>
      </c>
      <c r="E159" s="61">
        <f>[1]Лист2!F103</f>
        <v>200</v>
      </c>
      <c r="F159" s="16">
        <f>Лист2!G104</f>
        <v>169.815</v>
      </c>
      <c r="G159" s="16">
        <f>Лист2!H104</f>
        <v>169.815</v>
      </c>
      <c r="H159" s="41">
        <f t="shared" si="3"/>
        <v>100</v>
      </c>
    </row>
    <row r="160" spans="1:8" ht="73.5" customHeight="1">
      <c r="A160" s="51" t="str">
        <f>[1]Лист2!A108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60" s="13" t="str">
        <f>[1]Лист2!C108</f>
        <v>07</v>
      </c>
      <c r="C160" s="13" t="str">
        <f>[1]Лист2!D108</f>
        <v>02</v>
      </c>
      <c r="D160" s="13" t="str">
        <f>[1]Лист2!E108</f>
        <v>90 1 00 53032</v>
      </c>
      <c r="E160" s="13"/>
      <c r="F160" s="16">
        <f>F161+F162</f>
        <v>16210</v>
      </c>
      <c r="G160" s="16">
        <f>G161+G162</f>
        <v>15378.255000000001</v>
      </c>
      <c r="H160" s="41">
        <f t="shared" si="3"/>
        <v>94.868938926588527</v>
      </c>
    </row>
    <row r="161" spans="1:8" ht="70.5" customHeight="1">
      <c r="A161" s="51" t="str">
        <f>[1]Лист2!A109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1" s="13" t="str">
        <f>[1]Лист2!C109</f>
        <v>07</v>
      </c>
      <c r="C161" s="13" t="str">
        <f>[1]Лист2!D109</f>
        <v>02</v>
      </c>
      <c r="D161" s="13" t="str">
        <f>[1]Лист2!E109</f>
        <v>90 1 00 53032</v>
      </c>
      <c r="E161" s="13">
        <f>[1]Лист2!F109</f>
        <v>100</v>
      </c>
      <c r="F161" s="16">
        <f>Лист2!G110</f>
        <v>15103.5</v>
      </c>
      <c r="G161" s="16">
        <f>Лист2!H110</f>
        <v>14338.281000000001</v>
      </c>
      <c r="H161" s="41">
        <f t="shared" si="3"/>
        <v>94.933498857880622</v>
      </c>
    </row>
    <row r="162" spans="1:8" ht="29.25" customHeight="1">
      <c r="A162" s="51" t="str">
        <f>[1]Лист2!A110</f>
        <v>Субсидии бюджетным учреждениям на иные цели</v>
      </c>
      <c r="B162" s="13" t="s">
        <v>26</v>
      </c>
      <c r="C162" s="13" t="s">
        <v>19</v>
      </c>
      <c r="D162" s="13" t="str">
        <f>[1]Лист2!E110</f>
        <v>90 1 00 53032</v>
      </c>
      <c r="E162" s="13">
        <v>850</v>
      </c>
      <c r="F162" s="16">
        <f>Лист2!G111</f>
        <v>1106.5</v>
      </c>
      <c r="G162" s="16">
        <f>Лист2!H111</f>
        <v>1039.9739999999999</v>
      </c>
      <c r="H162" s="41">
        <f t="shared" si="3"/>
        <v>93.987708992318105</v>
      </c>
    </row>
    <row r="163" spans="1:8" ht="69" customHeight="1">
      <c r="A163" s="51" t="str">
        <f>[1]Лист2!A360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63" s="13" t="str">
        <f>[1]Лист2!C360</f>
        <v>07</v>
      </c>
      <c r="C163" s="13" t="str">
        <f>[1]Лист2!D360</f>
        <v>02</v>
      </c>
      <c r="D163" s="13" t="str">
        <f>[1]Лист2!E360</f>
        <v>90 1 00 55492</v>
      </c>
      <c r="E163" s="13"/>
      <c r="F163" s="26">
        <f>[1]Лист2!G360</f>
        <v>966.40800000000002</v>
      </c>
      <c r="G163" s="26">
        <v>966.40800000000002</v>
      </c>
      <c r="H163" s="41">
        <f t="shared" si="3"/>
        <v>100</v>
      </c>
    </row>
    <row r="164" spans="1:8" ht="40.5" customHeight="1">
      <c r="A164" s="51" t="str">
        <f>[1]Лист2!A361</f>
        <v>Закупка товаров, работ и услуг для обеспечения государственных (муниципальных) нужд</v>
      </c>
      <c r="B164" s="13" t="str">
        <f>[1]Лист2!C361</f>
        <v>07</v>
      </c>
      <c r="C164" s="13" t="str">
        <f>[1]Лист2!D361</f>
        <v>02</v>
      </c>
      <c r="D164" s="13" t="str">
        <f>[1]Лист2!E361</f>
        <v>90 1 00 55492</v>
      </c>
      <c r="E164" s="13">
        <f>[1]Лист2!F361</f>
        <v>200</v>
      </c>
      <c r="F164" s="26">
        <f>[1]Лист2!G361</f>
        <v>966.40800000000002</v>
      </c>
      <c r="G164" s="26">
        <v>966.40800000000002</v>
      </c>
      <c r="H164" s="41">
        <f t="shared" si="3"/>
        <v>100</v>
      </c>
    </row>
    <row r="165" spans="1:8" ht="38.25" customHeight="1">
      <c r="A165" s="51" t="str">
        <f>[1]Лист2!A104</f>
        <v>Расходы на реализацию мероприятий по строительству, реконструкции, ремонту и капитальному ремонту объектов теплоснабжения</v>
      </c>
      <c r="B165" s="13" t="str">
        <f>[1]Лист2!C104</f>
        <v>07</v>
      </c>
      <c r="C165" s="13" t="str">
        <f>[1]Лист2!D104</f>
        <v>02</v>
      </c>
      <c r="D165" s="13" t="str">
        <f>[1]Лист2!E104</f>
        <v>43 0 00 S0460</v>
      </c>
      <c r="E165" s="13"/>
      <c r="F165" s="26">
        <f>[1]Лист2!G104</f>
        <v>633.81600000000003</v>
      </c>
      <c r="G165" s="26">
        <v>633.81600000000003</v>
      </c>
      <c r="H165" s="41">
        <f t="shared" si="3"/>
        <v>100</v>
      </c>
    </row>
    <row r="166" spans="1:8" ht="51.75" customHeight="1">
      <c r="A166" s="51" t="str">
        <f>[1]Лист2!A105</f>
        <v>Закупка товаров, работ и услуг для обеспечения государственных (муниципальных) нужд</v>
      </c>
      <c r="B166" s="13" t="str">
        <f>[1]Лист2!C105</f>
        <v>07</v>
      </c>
      <c r="C166" s="13" t="str">
        <f>[1]Лист2!D105</f>
        <v>02</v>
      </c>
      <c r="D166" s="13" t="str">
        <f>[1]Лист2!E105</f>
        <v>43 0 00 S0460</v>
      </c>
      <c r="E166" s="13">
        <f>[1]Лист2!F105</f>
        <v>200</v>
      </c>
      <c r="F166" s="26">
        <f>[1]Лист2!G105</f>
        <v>633.81600000000003</v>
      </c>
      <c r="G166" s="26">
        <v>633.81600000000003</v>
      </c>
      <c r="H166" s="41">
        <f t="shared" si="3"/>
        <v>100</v>
      </c>
    </row>
    <row r="167" spans="1:8" ht="54.75" customHeight="1">
      <c r="A167" s="51" t="str">
        <f>[1]Лист2!A106</f>
        <v>Расходы на реализацию мероприятий по строительству, реконструкции, ремонту и капитальному ремонту объектов теплоснабжения за счет средств местного бюджета</v>
      </c>
      <c r="B167" s="13" t="str">
        <f>[1]Лист2!C106</f>
        <v>07</v>
      </c>
      <c r="C167" s="13" t="str">
        <f>[1]Лист2!D106</f>
        <v>02</v>
      </c>
      <c r="D167" s="13" t="str">
        <f>[1]Лист2!E106</f>
        <v>43 0 00 S0460</v>
      </c>
      <c r="E167" s="13"/>
      <c r="F167" s="26">
        <f>[1]Лист2!G106</f>
        <v>23.184000000000001</v>
      </c>
      <c r="G167" s="26">
        <v>23.184000000000001</v>
      </c>
      <c r="H167" s="41">
        <f t="shared" si="3"/>
        <v>100</v>
      </c>
    </row>
    <row r="168" spans="1:8" ht="36" customHeight="1">
      <c r="A168" s="51" t="str">
        <f>[1]Лист2!A107</f>
        <v>Закупка товаров, работ и услуг для обеспечения государственных (муниципальных) нужд</v>
      </c>
      <c r="B168" s="13" t="str">
        <f>[1]Лист2!C107</f>
        <v>07</v>
      </c>
      <c r="C168" s="13" t="str">
        <f>[1]Лист2!D107</f>
        <v>02</v>
      </c>
      <c r="D168" s="13" t="str">
        <f>[1]Лист2!E107</f>
        <v>43 0 00 S0460</v>
      </c>
      <c r="E168" s="13">
        <f>[1]Лист2!F107</f>
        <v>200</v>
      </c>
      <c r="F168" s="26">
        <f>[1]Лист2!G107</f>
        <v>23.184000000000001</v>
      </c>
      <c r="G168" s="26">
        <v>23.184000000000001</v>
      </c>
      <c r="H168" s="41">
        <f t="shared" si="3"/>
        <v>100</v>
      </c>
    </row>
    <row r="169" spans="1:8" ht="79.5" customHeight="1">
      <c r="A169" s="50" t="s">
        <v>88</v>
      </c>
      <c r="B169" s="13" t="s">
        <v>26</v>
      </c>
      <c r="C169" s="13" t="s">
        <v>19</v>
      </c>
      <c r="D169" s="14" t="s">
        <v>129</v>
      </c>
      <c r="E169" s="11"/>
      <c r="F169" s="16">
        <f>F170+F171+F172+F173</f>
        <v>187954.99999999997</v>
      </c>
      <c r="G169" s="16">
        <f>G170+G171+G172+G173</f>
        <v>179739.36299999998</v>
      </c>
      <c r="H169" s="41">
        <f t="shared" si="3"/>
        <v>95.628934053363849</v>
      </c>
    </row>
    <row r="170" spans="1:8" ht="78" customHeight="1">
      <c r="A170" s="23" t="s">
        <v>76</v>
      </c>
      <c r="B170" s="13" t="s">
        <v>26</v>
      </c>
      <c r="C170" s="13" t="s">
        <v>19</v>
      </c>
      <c r="D170" s="14" t="s">
        <v>129</v>
      </c>
      <c r="E170" s="11">
        <v>100</v>
      </c>
      <c r="F170" s="16">
        <f>Лист2!G113</f>
        <v>163502.42499999999</v>
      </c>
      <c r="G170" s="16">
        <f>Лист2!H113</f>
        <v>155307.86199999999</v>
      </c>
      <c r="H170" s="41">
        <f t="shared" si="3"/>
        <v>94.988109197768779</v>
      </c>
    </row>
    <row r="171" spans="1:8" ht="36.75" customHeight="1">
      <c r="A171" s="23" t="s">
        <v>118</v>
      </c>
      <c r="B171" s="13" t="s">
        <v>26</v>
      </c>
      <c r="C171" s="13" t="s">
        <v>19</v>
      </c>
      <c r="D171" s="14" t="s">
        <v>129</v>
      </c>
      <c r="E171" s="13">
        <v>200</v>
      </c>
      <c r="F171" s="16">
        <f>Лист2!G114</f>
        <v>3628.1750000000002</v>
      </c>
      <c r="G171" s="16">
        <f>Лист2!H114</f>
        <v>3628.1750000000002</v>
      </c>
      <c r="H171" s="41">
        <f t="shared" si="3"/>
        <v>100</v>
      </c>
    </row>
    <row r="172" spans="1:8" ht="27.75" customHeight="1">
      <c r="A172" s="23" t="str">
        <f>[1]Лист2!A114</f>
        <v>Социальное обеспечение и иные выплаты населению</v>
      </c>
      <c r="B172" s="13" t="str">
        <f>[1]Лист2!C114</f>
        <v>07</v>
      </c>
      <c r="C172" s="13" t="str">
        <f>[1]Лист2!D114</f>
        <v>02</v>
      </c>
      <c r="D172" s="13" t="str">
        <f>[1]Лист2!E114</f>
        <v>90 1 00 70910</v>
      </c>
      <c r="E172" s="13">
        <f>[1]Лист2!F114</f>
        <v>300</v>
      </c>
      <c r="F172" s="16">
        <f>Лист2!G115</f>
        <v>137</v>
      </c>
      <c r="G172" s="16">
        <f>Лист2!H115</f>
        <v>115.926</v>
      </c>
      <c r="H172" s="41">
        <f t="shared" si="3"/>
        <v>84.617518248175188</v>
      </c>
    </row>
    <row r="173" spans="1:8" ht="59.25" customHeight="1">
      <c r="A173" s="23" t="str">
        <f>[1]Лист2!A115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73" s="13" t="str">
        <f>[1]Лист2!C115</f>
        <v>07</v>
      </c>
      <c r="C173" s="13" t="str">
        <f>[1]Лист2!D115</f>
        <v>02</v>
      </c>
      <c r="D173" s="13" t="str">
        <f>[1]Лист2!E115</f>
        <v>90 1 00 70910</v>
      </c>
      <c r="E173" s="13">
        <f>[1]Лист2!F115</f>
        <v>611</v>
      </c>
      <c r="F173" s="16">
        <f>Лист2!G116</f>
        <v>20687.400000000001</v>
      </c>
      <c r="G173" s="16">
        <f>Лист2!H116</f>
        <v>20687.400000000001</v>
      </c>
      <c r="H173" s="41">
        <f t="shared" si="3"/>
        <v>100</v>
      </c>
    </row>
    <row r="174" spans="1:8" ht="58.5" customHeight="1">
      <c r="A174" s="23" t="str">
        <f>[1]Лист2!A116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74" s="13" t="s">
        <v>26</v>
      </c>
      <c r="C174" s="13" t="s">
        <v>19</v>
      </c>
      <c r="D174" s="14" t="s">
        <v>130</v>
      </c>
      <c r="E174" s="13"/>
      <c r="F174" s="16">
        <f>Лист2!G117</f>
        <v>920.69899999999996</v>
      </c>
      <c r="G174" s="16">
        <f>Лист2!H117</f>
        <v>920.69899999999996</v>
      </c>
      <c r="H174" s="41">
        <f t="shared" si="3"/>
        <v>100</v>
      </c>
    </row>
    <row r="175" spans="1:8" ht="36.75" customHeight="1">
      <c r="A175" s="23" t="s">
        <v>118</v>
      </c>
      <c r="B175" s="13" t="s">
        <v>26</v>
      </c>
      <c r="C175" s="13" t="s">
        <v>19</v>
      </c>
      <c r="D175" s="14" t="s">
        <v>130</v>
      </c>
      <c r="E175" s="13">
        <v>200</v>
      </c>
      <c r="F175" s="16">
        <f>Лист2!G118</f>
        <v>879.18399999999997</v>
      </c>
      <c r="G175" s="16">
        <f>Лист2!H118</f>
        <v>879.18399999999997</v>
      </c>
      <c r="H175" s="41">
        <f t="shared" si="3"/>
        <v>100</v>
      </c>
    </row>
    <row r="176" spans="1:8" ht="32.25" customHeight="1">
      <c r="A176" s="23" t="str">
        <f>[1]Лист2!A118</f>
        <v>Субсидии бюджетным учреждениям на иные цели</v>
      </c>
      <c r="B176" s="13" t="str">
        <f>[1]Лист2!C118</f>
        <v>07</v>
      </c>
      <c r="C176" s="13" t="str">
        <f>[1]Лист2!D118</f>
        <v>02</v>
      </c>
      <c r="D176" s="13" t="str">
        <f>[1]Лист2!E118</f>
        <v>90 1 00 70930</v>
      </c>
      <c r="E176" s="13">
        <f>[1]Лист2!F118</f>
        <v>612</v>
      </c>
      <c r="F176" s="16">
        <f>Лист2!G119</f>
        <v>41.515000000000001</v>
      </c>
      <c r="G176" s="16">
        <f>Лист2!H119</f>
        <v>41.515000000000001</v>
      </c>
      <c r="H176" s="41">
        <f t="shared" si="3"/>
        <v>100</v>
      </c>
    </row>
    <row r="177" spans="1:8" ht="53.25" customHeight="1">
      <c r="A177" s="23" t="str">
        <f>[1]Лист2!A119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77" s="13" t="str">
        <f>[1]Лист2!C119</f>
        <v>07</v>
      </c>
      <c r="C177" s="13" t="str">
        <f>[1]Лист2!D119</f>
        <v>02</v>
      </c>
      <c r="D177" s="13" t="str">
        <f>[1]Лист2!E119</f>
        <v>90 1 00 L3042</v>
      </c>
      <c r="E177" s="13"/>
      <c r="F177" s="16">
        <f>Лист2!G120</f>
        <v>9820.4000000000015</v>
      </c>
      <c r="G177" s="16">
        <f>Лист2!H120</f>
        <v>9820.4000000000015</v>
      </c>
      <c r="H177" s="41">
        <f t="shared" si="3"/>
        <v>100</v>
      </c>
    </row>
    <row r="178" spans="1:8" ht="42" customHeight="1">
      <c r="A178" s="23" t="str">
        <f>[1]Лист2!A120</f>
        <v>Закупка товаров, работ и услуг для обеспечения государственных (муниципальных) нужд</v>
      </c>
      <c r="B178" s="13" t="str">
        <f>[1]Лист2!C120</f>
        <v>07</v>
      </c>
      <c r="C178" s="13" t="str">
        <f>[1]Лист2!D120</f>
        <v>02</v>
      </c>
      <c r="D178" s="13" t="str">
        <f>[1]Лист2!E120</f>
        <v>90 1 00 L3042</v>
      </c>
      <c r="E178" s="13">
        <f>[1]Лист2!F120</f>
        <v>200</v>
      </c>
      <c r="F178" s="16">
        <f>Лист2!G121</f>
        <v>9266.2000000000007</v>
      </c>
      <c r="G178" s="16">
        <f>Лист2!H121</f>
        <v>9266.2000000000007</v>
      </c>
      <c r="H178" s="41">
        <f t="shared" si="3"/>
        <v>100</v>
      </c>
    </row>
    <row r="179" spans="1:8" ht="29.25" customHeight="1">
      <c r="A179" s="23" t="str">
        <f>[1]Лист2!A121</f>
        <v>Субсидии бюджетным учреждениям на иные цели</v>
      </c>
      <c r="B179" s="13" t="str">
        <f>[1]Лист2!C121</f>
        <v>07</v>
      </c>
      <c r="C179" s="13" t="str">
        <f>[1]Лист2!D121</f>
        <v>02</v>
      </c>
      <c r="D179" s="13" t="str">
        <f>[1]Лист2!E121</f>
        <v>90 1 00 L3042</v>
      </c>
      <c r="E179" s="13">
        <f>[1]Лист2!F121</f>
        <v>612</v>
      </c>
      <c r="F179" s="16">
        <f>Лист2!G122</f>
        <v>554.20000000000005</v>
      </c>
      <c r="G179" s="16">
        <f>Лист2!H122</f>
        <v>554.20000000000005</v>
      </c>
      <c r="H179" s="41">
        <f t="shared" si="3"/>
        <v>100</v>
      </c>
    </row>
    <row r="180" spans="1:8" ht="58.5" customHeight="1">
      <c r="A180" s="23" t="str">
        <f>[1]Лист2!A122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80" s="13" t="str">
        <f>[1]Лист2!C122</f>
        <v>07</v>
      </c>
      <c r="C180" s="13" t="str">
        <f>[1]Лист2!D122</f>
        <v>02</v>
      </c>
      <c r="D180" s="13" t="str">
        <f>[1]Лист2!E122</f>
        <v>90 1 00 S0940</v>
      </c>
      <c r="E180" s="13"/>
      <c r="F180" s="16">
        <f>Лист2!G123</f>
        <v>247.29999999999998</v>
      </c>
      <c r="G180" s="16">
        <f>Лист2!H123</f>
        <v>113.02</v>
      </c>
      <c r="H180" s="41">
        <f t="shared" si="3"/>
        <v>45.701577031945007</v>
      </c>
    </row>
    <row r="181" spans="1:8" ht="31.5" customHeight="1">
      <c r="A181" s="23" t="str">
        <f>[1]Лист2!A123</f>
        <v>Закупка товаров, работ и услуг для обеспечения государственных (муниципальных) нужд</v>
      </c>
      <c r="B181" s="13" t="str">
        <f>[1]Лист2!C123</f>
        <v>07</v>
      </c>
      <c r="C181" s="13" t="str">
        <f>[1]Лист2!D123</f>
        <v>02</v>
      </c>
      <c r="D181" s="13" t="str">
        <f>[1]Лист2!E123</f>
        <v>90 1 00 S0940</v>
      </c>
      <c r="E181" s="13">
        <f>[1]Лист2!F123</f>
        <v>200</v>
      </c>
      <c r="F181" s="16">
        <f>Лист2!G124</f>
        <v>232.386</v>
      </c>
      <c r="G181" s="16">
        <f>Лист2!H124</f>
        <v>98.105999999999995</v>
      </c>
      <c r="H181" s="41">
        <f t="shared" si="3"/>
        <v>42.216828896749369</v>
      </c>
    </row>
    <row r="182" spans="1:8" ht="29.25" customHeight="1">
      <c r="A182" s="23" t="str">
        <f>[1]Лист2!A124</f>
        <v>Субсидии бюджетным учреждениям на иные цели</v>
      </c>
      <c r="B182" s="13" t="str">
        <f>[1]Лист2!C124</f>
        <v>07</v>
      </c>
      <c r="C182" s="13" t="str">
        <f>[1]Лист2!D124</f>
        <v>02</v>
      </c>
      <c r="D182" s="13" t="str">
        <f>[1]Лист2!E124</f>
        <v>90 1 00 S0940</v>
      </c>
      <c r="E182" s="13">
        <f>[1]Лист2!F124</f>
        <v>612</v>
      </c>
      <c r="F182" s="16">
        <f>Лист2!G125</f>
        <v>14.914</v>
      </c>
      <c r="G182" s="16">
        <f>Лист2!H125</f>
        <v>14.914</v>
      </c>
      <c r="H182" s="41">
        <f t="shared" si="3"/>
        <v>100</v>
      </c>
    </row>
    <row r="183" spans="1:8" ht="68.25" customHeight="1">
      <c r="A183" s="23" t="str">
        <f>[1]Лист2!A125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83" s="13" t="str">
        <f>[1]Лист2!C125</f>
        <v>07</v>
      </c>
      <c r="C183" s="13" t="str">
        <f>[1]Лист2!D125</f>
        <v>02</v>
      </c>
      <c r="D183" s="13" t="str">
        <f>[1]Лист2!E125</f>
        <v>90 1 00 S0940</v>
      </c>
      <c r="E183" s="13"/>
      <c r="F183" s="16">
        <f>Лист2!G126</f>
        <v>2.4980000000000002</v>
      </c>
      <c r="G183" s="16">
        <f>Лист2!H126</f>
        <v>0</v>
      </c>
      <c r="H183" s="41">
        <f t="shared" si="3"/>
        <v>0</v>
      </c>
    </row>
    <row r="184" spans="1:8" ht="48.75" customHeight="1">
      <c r="A184" s="23" t="str">
        <f>[1]Лист2!A126</f>
        <v>Закупка товаров, работ и услуг для обеспечения государственных (муниципальных) нужд</v>
      </c>
      <c r="B184" s="13" t="str">
        <f>[1]Лист2!C126</f>
        <v>07</v>
      </c>
      <c r="C184" s="13" t="str">
        <f>[1]Лист2!D126</f>
        <v>02</v>
      </c>
      <c r="D184" s="13" t="str">
        <f>[1]Лист2!E126</f>
        <v>90 1 00 S0940</v>
      </c>
      <c r="E184" s="13">
        <f>[1]Лист2!F126</f>
        <v>200</v>
      </c>
      <c r="F184" s="16">
        <f>Лист2!G127</f>
        <v>2.4980000000000002</v>
      </c>
      <c r="G184" s="16">
        <f>Лист2!H127</f>
        <v>0</v>
      </c>
      <c r="H184" s="41">
        <f t="shared" si="3"/>
        <v>0</v>
      </c>
    </row>
    <row r="185" spans="1:8" ht="92.25" customHeight="1">
      <c r="A185" s="23" t="str">
        <f>[1]Лист2!A127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185" s="13" t="str">
        <f>[1]Лист2!C127</f>
        <v>07</v>
      </c>
      <c r="C185" s="13" t="str">
        <f>[1]Лист2!D127</f>
        <v>02</v>
      </c>
      <c r="D185" s="13" t="str">
        <f>[1]Лист2!E127</f>
        <v>90 1 EВ 5179F</v>
      </c>
      <c r="E185" s="13"/>
      <c r="F185" s="16">
        <f>Лист2!G128</f>
        <v>145.1</v>
      </c>
      <c r="G185" s="16">
        <f>Лист2!H128</f>
        <v>145.1</v>
      </c>
      <c r="H185" s="41">
        <f t="shared" si="3"/>
        <v>100</v>
      </c>
    </row>
    <row r="186" spans="1:8" ht="71.25" customHeight="1">
      <c r="A186" s="23" t="str">
        <f>[1]Лист2!A128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6" s="13" t="str">
        <f>[1]Лист2!C128</f>
        <v>07</v>
      </c>
      <c r="C186" s="13" t="str">
        <f>[1]Лист2!D128</f>
        <v>02</v>
      </c>
      <c r="D186" s="13" t="str">
        <f>[1]Лист2!E128</f>
        <v>90 1 EВ 5179F</v>
      </c>
      <c r="E186" s="13">
        <f>[1]Лист2!F128</f>
        <v>100</v>
      </c>
      <c r="F186" s="16">
        <f>Лист2!G129</f>
        <v>145.1</v>
      </c>
      <c r="G186" s="16">
        <f>Лист2!H129</f>
        <v>145.1</v>
      </c>
      <c r="H186" s="41">
        <f t="shared" si="3"/>
        <v>100</v>
      </c>
    </row>
    <row r="187" spans="1:8" ht="72.75" customHeight="1">
      <c r="A187" s="23" t="str">
        <f>[1]Лист2!A356</f>
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</c>
      <c r="B187" s="13" t="str">
        <f>[1]Лист2!C356</f>
        <v>07</v>
      </c>
      <c r="C187" s="13" t="str">
        <f>[1]Лист2!D356</f>
        <v>02</v>
      </c>
      <c r="D187" s="13" t="str">
        <f>[1]Лист2!E356</f>
        <v>90 1 00 S2992</v>
      </c>
      <c r="E187" s="13"/>
      <c r="F187" s="26">
        <f>[1]Лист2!G356</f>
        <v>7273.2</v>
      </c>
      <c r="G187" s="26">
        <f>G188</f>
        <v>0</v>
      </c>
      <c r="H187" s="41">
        <f t="shared" si="3"/>
        <v>0</v>
      </c>
    </row>
    <row r="188" spans="1:8" ht="41.25" customHeight="1">
      <c r="A188" s="23" t="str">
        <f>[1]Лист2!A357</f>
        <v>Закупка товаров, работ и услуг для обеспечения государственных (муниципальных) нужд</v>
      </c>
      <c r="B188" s="13" t="str">
        <f>[1]Лист2!C357</f>
        <v>07</v>
      </c>
      <c r="C188" s="13" t="str">
        <f>[1]Лист2!D357</f>
        <v>02</v>
      </c>
      <c r="D188" s="13" t="str">
        <f>[1]Лист2!E357</f>
        <v>90 1 00 S2992</v>
      </c>
      <c r="E188" s="13">
        <f>[1]Лист2!F357</f>
        <v>200</v>
      </c>
      <c r="F188" s="26">
        <f>[1]Лист2!G357</f>
        <v>7273.2</v>
      </c>
      <c r="G188" s="26">
        <v>0</v>
      </c>
      <c r="H188" s="41">
        <f t="shared" si="3"/>
        <v>0</v>
      </c>
    </row>
    <row r="189" spans="1:8" ht="61.5" customHeight="1">
      <c r="A189" s="23" t="str">
        <f>[1]Лист2!A358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89" s="13" t="str">
        <f>[1]Лист2!C358</f>
        <v>07</v>
      </c>
      <c r="C189" s="13" t="str">
        <f>[1]Лист2!D358</f>
        <v>02</v>
      </c>
      <c r="D189" s="13" t="str">
        <f>[1]Лист2!E358</f>
        <v>90 1 00 50970</v>
      </c>
      <c r="E189" s="13"/>
      <c r="F189" s="26">
        <f>[1]Лист2!G358</f>
        <v>838.44200000000001</v>
      </c>
      <c r="G189" s="26">
        <v>838.44200000000001</v>
      </c>
      <c r="H189" s="41">
        <f t="shared" si="3"/>
        <v>100</v>
      </c>
    </row>
    <row r="190" spans="1:8" ht="43.5" customHeight="1">
      <c r="A190" s="23" t="str">
        <f>[1]Лист2!A359</f>
        <v>Закупка товаров, работ и услуг для обеспечения государственных (муниципальных) нужд</v>
      </c>
      <c r="B190" s="13" t="str">
        <f>[1]Лист2!C359</f>
        <v>07</v>
      </c>
      <c r="C190" s="13" t="str">
        <f>[1]Лист2!D359</f>
        <v>02</v>
      </c>
      <c r="D190" s="13" t="str">
        <f>[1]Лист2!E359</f>
        <v>90 1 00 50970</v>
      </c>
      <c r="E190" s="13">
        <f>[1]Лист2!F359</f>
        <v>200</v>
      </c>
      <c r="F190" s="26">
        <f>[1]Лист2!G359</f>
        <v>838.44200000000001</v>
      </c>
      <c r="G190" s="26">
        <v>838.44200000000001</v>
      </c>
      <c r="H190" s="41">
        <f t="shared" si="3"/>
        <v>100</v>
      </c>
    </row>
    <row r="191" spans="1:8" ht="30" customHeight="1">
      <c r="A191" s="23" t="str">
        <f>[1]Лист2!A129</f>
        <v>Содействие занятости населения</v>
      </c>
      <c r="B191" s="13" t="str">
        <f>[1]Лист2!C129</f>
        <v>07</v>
      </c>
      <c r="C191" s="13" t="str">
        <f>[1]Лист2!D129</f>
        <v>02</v>
      </c>
      <c r="D191" s="13" t="str">
        <f>[1]Лист2!E129</f>
        <v>90 4 00 16820</v>
      </c>
      <c r="E191" s="13"/>
      <c r="F191" s="26">
        <f>[1]Лист2!G129</f>
        <v>119.774</v>
      </c>
      <c r="G191" s="26">
        <v>119.774</v>
      </c>
      <c r="H191" s="41">
        <f t="shared" si="3"/>
        <v>100</v>
      </c>
    </row>
    <row r="192" spans="1:8" ht="63.75" customHeight="1">
      <c r="A192" s="23" t="str">
        <f>[1]Лист2!A130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13" t="str">
        <f>[1]Лист2!C130</f>
        <v>07</v>
      </c>
      <c r="C192" s="13" t="str">
        <f>[1]Лист2!D130</f>
        <v>02</v>
      </c>
      <c r="D192" s="13" t="str">
        <f>[1]Лист2!E130</f>
        <v>90 4 00 16820</v>
      </c>
      <c r="E192" s="13">
        <f>[1]Лист2!F130</f>
        <v>100</v>
      </c>
      <c r="F192" s="26">
        <f>[1]Лист2!G130</f>
        <v>119.774</v>
      </c>
      <c r="G192" s="26">
        <v>119.774</v>
      </c>
      <c r="H192" s="41">
        <f t="shared" si="3"/>
        <v>100</v>
      </c>
    </row>
    <row r="193" spans="1:8" ht="42" customHeight="1">
      <c r="A193" s="23" t="str">
        <f>[1]Лист2!A131</f>
        <v>Обеспечение расчетов за топливно-энергетические ресурсы, потребляемые муниципальными учреждениями</v>
      </c>
      <c r="B193" s="13" t="str">
        <f>[1]Лист2!C131</f>
        <v>07</v>
      </c>
      <c r="C193" s="13" t="str">
        <f>[1]Лист2!D131</f>
        <v>02</v>
      </c>
      <c r="D193" s="13" t="str">
        <f>[1]Лист2!E131</f>
        <v>92 9 00 S1190</v>
      </c>
      <c r="E193" s="13"/>
      <c r="F193" s="26">
        <f>F194+F195+F196</f>
        <v>10372.644</v>
      </c>
      <c r="G193" s="26">
        <v>10372.644</v>
      </c>
      <c r="H193" s="41">
        <f t="shared" si="3"/>
        <v>100</v>
      </c>
    </row>
    <row r="194" spans="1:8" ht="43.5" customHeight="1">
      <c r="A194" s="23" t="str">
        <f>[1]Лист2!A132</f>
        <v>Закупка товаров, работ и услуг для обеспечения государственных (муниципальных) нужд</v>
      </c>
      <c r="B194" s="13" t="str">
        <f>[1]Лист2!C132</f>
        <v>07</v>
      </c>
      <c r="C194" s="13" t="str">
        <f>[1]Лист2!D132</f>
        <v>02</v>
      </c>
      <c r="D194" s="13" t="str">
        <f>[1]Лист2!E132</f>
        <v>92 9 00 S1190</v>
      </c>
      <c r="E194" s="13">
        <f>[1]Лист2!F132</f>
        <v>200</v>
      </c>
      <c r="F194" s="26">
        <f>[1]Лист2!G132</f>
        <v>9003.5</v>
      </c>
      <c r="G194" s="26">
        <v>9003.5</v>
      </c>
      <c r="H194" s="41">
        <f t="shared" si="3"/>
        <v>100</v>
      </c>
    </row>
    <row r="195" spans="1:8" ht="69.75" customHeight="1">
      <c r="A195" s="23" t="str">
        <f>[1]Лист2!A133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5" s="13" t="str">
        <f>[1]Лист2!C133</f>
        <v>07</v>
      </c>
      <c r="C195" s="13" t="str">
        <f>[1]Лист2!D133</f>
        <v>02</v>
      </c>
      <c r="D195" s="13" t="str">
        <f>[1]Лист2!E133</f>
        <v>92 9 00 S1190</v>
      </c>
      <c r="E195" s="13">
        <f>[1]Лист2!F133</f>
        <v>611</v>
      </c>
      <c r="F195" s="26">
        <f>[1]Лист2!G133</f>
        <v>1223.144</v>
      </c>
      <c r="G195" s="26">
        <v>1223.144</v>
      </c>
      <c r="H195" s="41">
        <f t="shared" si="3"/>
        <v>100</v>
      </c>
    </row>
    <row r="196" spans="1:8" ht="56.25" customHeight="1">
      <c r="A196" s="23" t="str">
        <f>[1]Лист2!A134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6" s="13" t="str">
        <f>[1]Лист2!C134</f>
        <v>07</v>
      </c>
      <c r="C196" s="13" t="str">
        <f>[1]Лист2!D134</f>
        <v>02</v>
      </c>
      <c r="D196" s="13" t="str">
        <f>[1]Лист2!E134</f>
        <v>92 9 00 S1190</v>
      </c>
      <c r="E196" s="13"/>
      <c r="F196" s="26">
        <f>[1]Лист2!G134</f>
        <v>146</v>
      </c>
      <c r="G196" s="26">
        <v>146</v>
      </c>
      <c r="H196" s="41">
        <f t="shared" si="3"/>
        <v>100</v>
      </c>
    </row>
    <row r="197" spans="1:8" ht="45" customHeight="1">
      <c r="A197" s="23" t="str">
        <f>[1]Лист2!A135</f>
        <v>Закупка товаров, работ и услуг для обеспечения государственных (муниципальных) нужд</v>
      </c>
      <c r="B197" s="13" t="str">
        <f>[1]Лист2!C135</f>
        <v>07</v>
      </c>
      <c r="C197" s="13" t="str">
        <f>[1]Лист2!D135</f>
        <v>02</v>
      </c>
      <c r="D197" s="13" t="str">
        <f>[1]Лист2!E135</f>
        <v>92 9 00 S1190</v>
      </c>
      <c r="E197" s="13">
        <f>[1]Лист2!F135</f>
        <v>200</v>
      </c>
      <c r="F197" s="26">
        <f>[1]Лист2!G135</f>
        <v>146</v>
      </c>
      <c r="G197" s="26">
        <v>146</v>
      </c>
      <c r="H197" s="41">
        <f t="shared" si="3"/>
        <v>100</v>
      </c>
    </row>
    <row r="198" spans="1:8" ht="29.25" customHeight="1">
      <c r="A198" s="23" t="str">
        <f>[1]Лист2!A136</f>
        <v>Дополнительное образование детей</v>
      </c>
      <c r="B198" s="13" t="str">
        <f>[1]Лист2!C136</f>
        <v>07</v>
      </c>
      <c r="C198" s="13" t="str">
        <f>[1]Лист2!D136</f>
        <v>03</v>
      </c>
      <c r="D198" s="14"/>
      <c r="E198" s="13"/>
      <c r="F198" s="16">
        <f>F199+F203+F211+F205+F209+F207</f>
        <v>63715.296999999999</v>
      </c>
      <c r="G198" s="16">
        <f>G199+G203+G211+G205+G209+G207</f>
        <v>57639.570999999996</v>
      </c>
      <c r="H198" s="41">
        <f t="shared" si="3"/>
        <v>90.464258528058025</v>
      </c>
    </row>
    <row r="199" spans="1:8" ht="38.25" customHeight="1">
      <c r="A199" s="23" t="str">
        <f>[1]Лист2!A137</f>
        <v>Обеспечение деятельности организаций (учреждений) дополнительного образования детей</v>
      </c>
      <c r="B199" s="13" t="str">
        <f>[1]Лист2!C137</f>
        <v>07</v>
      </c>
      <c r="C199" s="13" t="str">
        <f>[1]Лист2!D137</f>
        <v>03</v>
      </c>
      <c r="D199" s="13" t="str">
        <f>[1]Лист2!E137</f>
        <v>02 1 00 10420</v>
      </c>
      <c r="E199" s="13"/>
      <c r="F199" s="26">
        <f>F200+F201+F202</f>
        <v>14216.975</v>
      </c>
      <c r="G199" s="26">
        <f>G200+G201+G202</f>
        <v>8141.2490000000007</v>
      </c>
      <c r="H199" s="41">
        <f t="shared" si="3"/>
        <v>57.264284420560642</v>
      </c>
    </row>
    <row r="200" spans="1:8" ht="66.75" customHeight="1">
      <c r="A200" s="23" t="str">
        <f>[1]Лист2!A138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0" s="13" t="str">
        <f>[1]Лист2!C138</f>
        <v>07</v>
      </c>
      <c r="C200" s="13" t="str">
        <f>[1]Лист2!D138</f>
        <v>03</v>
      </c>
      <c r="D200" s="13" t="str">
        <f>[1]Лист2!E138</f>
        <v>02 1 00 10420</v>
      </c>
      <c r="E200" s="13">
        <f>[1]Лист2!F138</f>
        <v>100</v>
      </c>
      <c r="F200" s="26">
        <f>Лист2!G16+Лист2!G44+Лист2!G139</f>
        <v>6382.875</v>
      </c>
      <c r="G200" s="26">
        <f>Лист2!H16+Лист2!H44+Лист2!H139</f>
        <v>6283.8520000000008</v>
      </c>
      <c r="H200" s="41">
        <f t="shared" si="3"/>
        <v>98.448614456651597</v>
      </c>
    </row>
    <row r="201" spans="1:8" ht="41.25" customHeight="1">
      <c r="A201" s="23" t="str">
        <f>[1]Лист2!A139</f>
        <v>Закупка товаров, работ и услуг для обеспечения государственных (муниципальных) нужд</v>
      </c>
      <c r="B201" s="13" t="str">
        <f>[1]Лист2!C139</f>
        <v>07</v>
      </c>
      <c r="C201" s="13" t="str">
        <f>[1]Лист2!D139</f>
        <v>03</v>
      </c>
      <c r="D201" s="13" t="str">
        <f>[1]Лист2!E139</f>
        <v>02 1 00 10420</v>
      </c>
      <c r="E201" s="13">
        <f>[1]Лист2!F139</f>
        <v>200</v>
      </c>
      <c r="F201" s="26">
        <f>Лист2!G17+Лист2!G45+Лист2!G140</f>
        <v>7768.5</v>
      </c>
      <c r="G201" s="26">
        <f>Лист2!H17+Лист2!H45+Лист2!H140</f>
        <v>1818.675</v>
      </c>
      <c r="H201" s="41">
        <f t="shared" si="3"/>
        <v>23.410890133230353</v>
      </c>
    </row>
    <row r="202" spans="1:8" ht="29.25" customHeight="1">
      <c r="A202" s="23" t="str">
        <f>[1]Лист2!A140</f>
        <v>Уплата налогов, сборов и иных платежей</v>
      </c>
      <c r="B202" s="13" t="str">
        <f>[1]Лист2!C140</f>
        <v>07</v>
      </c>
      <c r="C202" s="13" t="str">
        <f>[1]Лист2!D140</f>
        <v>03</v>
      </c>
      <c r="D202" s="13" t="str">
        <f>[1]Лист2!E140</f>
        <v>02 1 00 10420</v>
      </c>
      <c r="E202" s="13">
        <f>[1]Лист2!F140</f>
        <v>850</v>
      </c>
      <c r="F202" s="26">
        <f>Лист2!G18+Лист2!G46+Лист2!G141</f>
        <v>65.599999999999994</v>
      </c>
      <c r="G202" s="26">
        <f>Лист2!H18+Лист2!H46+Лист2!H141</f>
        <v>38.722000000000001</v>
      </c>
      <c r="H202" s="41">
        <f t="shared" si="3"/>
        <v>59.027439024390247</v>
      </c>
    </row>
    <row r="203" spans="1:8" ht="45" customHeight="1">
      <c r="A203" s="23" t="str">
        <f>[1]Лист2!A47</f>
        <v>Субсидия на софинансирование части расходов местных бюджетов по оплате труда работников муниципальных учреждений</v>
      </c>
      <c r="B203" s="13" t="str">
        <f>[1]Лист2!C47</f>
        <v>07</v>
      </c>
      <c r="C203" s="13" t="str">
        <f>[1]Лист2!D47</f>
        <v>03</v>
      </c>
      <c r="D203" s="13" t="str">
        <f>[1]Лист2!E47</f>
        <v>02 1 00 S0430</v>
      </c>
      <c r="E203" s="13"/>
      <c r="F203" s="26">
        <f>F204</f>
        <v>5187.6000000000004</v>
      </c>
      <c r="G203" s="26">
        <v>5187.6000000000004</v>
      </c>
      <c r="H203" s="41">
        <f t="shared" si="3"/>
        <v>100</v>
      </c>
    </row>
    <row r="204" spans="1:8" ht="66.75" customHeight="1">
      <c r="A204" s="23" t="str">
        <f>[1]Лист2!A48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13" t="str">
        <f>[1]Лист2!C48</f>
        <v>07</v>
      </c>
      <c r="C204" s="13" t="str">
        <f>[1]Лист2!D48</f>
        <v>03</v>
      </c>
      <c r="D204" s="13" t="str">
        <f>[1]Лист2!E48</f>
        <v>02 1 00 S0430</v>
      </c>
      <c r="E204" s="13">
        <f>[1]Лист2!F48</f>
        <v>100</v>
      </c>
      <c r="F204" s="26">
        <f>[1]Лист2!G48+[1]Лист2!G20</f>
        <v>5187.6000000000004</v>
      </c>
      <c r="G204" s="26">
        <v>5187.6000000000004</v>
      </c>
      <c r="H204" s="41">
        <f t="shared" si="3"/>
        <v>100</v>
      </c>
    </row>
    <row r="205" spans="1:8" ht="61.5" customHeight="1">
      <c r="A205" s="23" t="str">
        <f>[1]Лист2!A363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v>
      </c>
      <c r="B205" s="13" t="str">
        <f>[1]Лист2!C363</f>
        <v>07</v>
      </c>
      <c r="C205" s="13" t="str">
        <f>[1]Лист2!D363</f>
        <v>03</v>
      </c>
      <c r="D205" s="13" t="str">
        <f>[1]Лист2!E363</f>
        <v xml:space="preserve"> 44 0 00 S4992</v>
      </c>
      <c r="E205" s="13"/>
      <c r="F205" s="26">
        <f>[1]Лист2!G363</f>
        <v>15564.9</v>
      </c>
      <c r="G205" s="26">
        <v>15564.9</v>
      </c>
      <c r="H205" s="41">
        <f t="shared" si="3"/>
        <v>100</v>
      </c>
    </row>
    <row r="206" spans="1:8" ht="33.75" customHeight="1">
      <c r="A206" s="23" t="str">
        <f>[1]Лист2!A364</f>
        <v>Закупка товаров, работ и услуг для обеспечения государственных (муниципальных) нужд</v>
      </c>
      <c r="B206" s="13" t="str">
        <f>[1]Лист2!C364</f>
        <v>07</v>
      </c>
      <c r="C206" s="13" t="str">
        <f>[1]Лист2!D364</f>
        <v>03</v>
      </c>
      <c r="D206" s="13" t="str">
        <f>[1]Лист2!E364</f>
        <v xml:space="preserve"> 44 0 00 S4992</v>
      </c>
      <c r="E206" s="13">
        <f>[1]Лист2!F364</f>
        <v>200</v>
      </c>
      <c r="F206" s="26">
        <f>[1]Лист2!G364</f>
        <v>15564.9</v>
      </c>
      <c r="G206" s="26">
        <v>15564.9</v>
      </c>
      <c r="H206" s="41">
        <f t="shared" ref="H206:H271" si="4">G206/F206*100</f>
        <v>100</v>
      </c>
    </row>
    <row r="207" spans="1:8" ht="65.25" customHeight="1">
      <c r="A207" s="23" t="str">
        <f>[1]Лист2!A365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07" s="13" t="str">
        <f>[1]Лист2!C365</f>
        <v>07</v>
      </c>
      <c r="C207" s="13" t="str">
        <f>[1]Лист2!D365</f>
        <v>03</v>
      </c>
      <c r="D207" s="13" t="str">
        <f>[1]Лист2!E365</f>
        <v xml:space="preserve"> 44 0 00 S4992</v>
      </c>
      <c r="E207" s="13"/>
      <c r="F207" s="26">
        <f>[1]Лист2!G365</f>
        <v>918.52200000000005</v>
      </c>
      <c r="G207" s="26">
        <v>918.52200000000005</v>
      </c>
      <c r="H207" s="41">
        <f t="shared" si="4"/>
        <v>100</v>
      </c>
    </row>
    <row r="208" spans="1:8" ht="49.5" customHeight="1">
      <c r="A208" s="23" t="str">
        <f>[1]Лист2!A366</f>
        <v>Закупка товаров, работ и услуг для обеспечения государственных (муниципальных) нужд</v>
      </c>
      <c r="B208" s="13" t="str">
        <f>[1]Лист2!C366</f>
        <v>07</v>
      </c>
      <c r="C208" s="13" t="str">
        <f>[1]Лист2!D366</f>
        <v>03</v>
      </c>
      <c r="D208" s="13" t="str">
        <f>[1]Лист2!E366</f>
        <v xml:space="preserve"> 44 0 00 S4992</v>
      </c>
      <c r="E208" s="13">
        <f>[1]Лист2!F366</f>
        <v>200</v>
      </c>
      <c r="F208" s="26">
        <f>[1]Лист2!G366</f>
        <v>918.52200000000005</v>
      </c>
      <c r="G208" s="26">
        <v>918.52200000000005</v>
      </c>
      <c r="H208" s="41">
        <f t="shared" si="4"/>
        <v>100</v>
      </c>
    </row>
    <row r="209" spans="1:8" ht="62.25" customHeight="1">
      <c r="A209" s="23" t="str">
        <f>[1]Лист2!A367</f>
        <v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v>
      </c>
      <c r="B209" s="13" t="str">
        <f>[1]Лист2!C367</f>
        <v>07</v>
      </c>
      <c r="C209" s="13" t="str">
        <f>[1]Лист2!D367</f>
        <v>03</v>
      </c>
      <c r="D209" s="13" t="str">
        <f>[1]Лист2!E367</f>
        <v xml:space="preserve"> 44 0 A1 55193</v>
      </c>
      <c r="E209" s="13"/>
      <c r="F209" s="26">
        <f>[1]Лист2!G367</f>
        <v>22999.1</v>
      </c>
      <c r="G209" s="26">
        <v>22999.1</v>
      </c>
      <c r="H209" s="41">
        <f t="shared" si="4"/>
        <v>100</v>
      </c>
    </row>
    <row r="210" spans="1:8" ht="45.75" customHeight="1">
      <c r="A210" s="23" t="str">
        <f>[1]Лист2!A368</f>
        <v>Закупка товаров, работ и услуг для обеспечения государственных (муниципальных) нужд</v>
      </c>
      <c r="B210" s="13" t="str">
        <f>[1]Лист2!C368</f>
        <v>07</v>
      </c>
      <c r="C210" s="13" t="str">
        <f>[1]Лист2!D368</f>
        <v>03</v>
      </c>
      <c r="D210" s="13" t="str">
        <f>[1]Лист2!E368</f>
        <v xml:space="preserve"> 44 0 A1 55193</v>
      </c>
      <c r="E210" s="13">
        <f>[1]Лист2!F368</f>
        <v>200</v>
      </c>
      <c r="F210" s="26">
        <f>[1]Лист2!G368</f>
        <v>22999.1</v>
      </c>
      <c r="G210" s="26">
        <v>22999.1</v>
      </c>
      <c r="H210" s="41">
        <f t="shared" si="4"/>
        <v>100</v>
      </c>
    </row>
    <row r="211" spans="1:8" ht="87" customHeight="1">
      <c r="A211" s="23" t="str">
        <f>[1]Лист2!A49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211" s="13" t="str">
        <f>[1]Лист2!C49</f>
        <v>07</v>
      </c>
      <c r="C211" s="13" t="str">
        <f>[1]Лист2!D49</f>
        <v>03</v>
      </c>
      <c r="D211" s="13" t="str">
        <f>[1]Лист2!E49</f>
        <v>44 0 А1 55194</v>
      </c>
      <c r="E211" s="13"/>
      <c r="F211" s="26">
        <f>[1]Лист2!G49</f>
        <v>4828.2</v>
      </c>
      <c r="G211" s="26">
        <v>4828.2</v>
      </c>
      <c r="H211" s="41">
        <f t="shared" si="4"/>
        <v>100</v>
      </c>
    </row>
    <row r="212" spans="1:8" ht="40.5" customHeight="1">
      <c r="A212" s="23" t="str">
        <f>[1]Лист2!A50</f>
        <v>Закупка товаров, работ и услуг для обеспечения государственных (муниципальных) нужд</v>
      </c>
      <c r="B212" s="13" t="str">
        <f>[1]Лист2!C50</f>
        <v>07</v>
      </c>
      <c r="C212" s="13" t="str">
        <f>[1]Лист2!D50</f>
        <v>03</v>
      </c>
      <c r="D212" s="13" t="str">
        <f>[1]Лист2!E50</f>
        <v>44 0 А1 55194</v>
      </c>
      <c r="E212" s="13">
        <f>[1]Лист2!F50</f>
        <v>200</v>
      </c>
      <c r="F212" s="26">
        <f>[1]Лист2!G50</f>
        <v>4828.2</v>
      </c>
      <c r="G212" s="26">
        <v>4828.2</v>
      </c>
      <c r="H212" s="41">
        <f t="shared" si="4"/>
        <v>100</v>
      </c>
    </row>
    <row r="213" spans="1:8" ht="27.75" customHeight="1">
      <c r="A213" s="50" t="s">
        <v>55</v>
      </c>
      <c r="B213" s="13" t="s">
        <v>26</v>
      </c>
      <c r="C213" s="13" t="s">
        <v>26</v>
      </c>
      <c r="D213" s="14"/>
      <c r="E213" s="11"/>
      <c r="F213" s="16">
        <f>F214+F219+F221+F224+F226</f>
        <v>3859.6560000000004</v>
      </c>
      <c r="G213" s="16">
        <f>G214+G219+G221+G224+G226</f>
        <v>3117.0309999999999</v>
      </c>
      <c r="H213" s="41">
        <f t="shared" si="4"/>
        <v>80.759295647073202</v>
      </c>
    </row>
    <row r="214" spans="1:8" ht="40.5" customHeight="1">
      <c r="A214" s="50" t="s">
        <v>75</v>
      </c>
      <c r="B214" s="14" t="s">
        <v>26</v>
      </c>
      <c r="C214" s="14" t="s">
        <v>26</v>
      </c>
      <c r="D214" s="14" t="s">
        <v>115</v>
      </c>
      <c r="E214" s="11"/>
      <c r="F214" s="16">
        <f>F215</f>
        <v>1735.355</v>
      </c>
      <c r="G214" s="16">
        <f>G215</f>
        <v>1728.48</v>
      </c>
      <c r="H214" s="41">
        <f t="shared" si="4"/>
        <v>99.603827458934916</v>
      </c>
    </row>
    <row r="215" spans="1:8" ht="28.5" customHeight="1">
      <c r="A215" s="50" t="s">
        <v>173</v>
      </c>
      <c r="B215" s="13" t="s">
        <v>26</v>
      </c>
      <c r="C215" s="13" t="s">
        <v>26</v>
      </c>
      <c r="D215" s="14" t="s">
        <v>132</v>
      </c>
      <c r="E215" s="11"/>
      <c r="F215" s="16">
        <f>F216+F217</f>
        <v>1735.355</v>
      </c>
      <c r="G215" s="16">
        <f>G216+G217</f>
        <v>1728.48</v>
      </c>
      <c r="H215" s="41">
        <f t="shared" si="4"/>
        <v>99.603827458934916</v>
      </c>
    </row>
    <row r="216" spans="1:8" ht="75.75" customHeight="1">
      <c r="A216" s="23" t="s">
        <v>76</v>
      </c>
      <c r="B216" s="13" t="s">
        <v>26</v>
      </c>
      <c r="C216" s="13" t="s">
        <v>26</v>
      </c>
      <c r="D216" s="14" t="s">
        <v>132</v>
      </c>
      <c r="E216" s="11">
        <v>100</v>
      </c>
      <c r="F216" s="16">
        <f>Лист2!G145</f>
        <v>1419.4559999999999</v>
      </c>
      <c r="G216" s="16">
        <f>Лист2!H145</f>
        <v>1412.5809999999999</v>
      </c>
      <c r="H216" s="41">
        <f t="shared" si="4"/>
        <v>99.515659520266922</v>
      </c>
    </row>
    <row r="217" spans="1:8" ht="36" customHeight="1">
      <c r="A217" s="23" t="s">
        <v>118</v>
      </c>
      <c r="B217" s="13" t="s">
        <v>26</v>
      </c>
      <c r="C217" s="13" t="s">
        <v>26</v>
      </c>
      <c r="D217" s="14" t="s">
        <v>132</v>
      </c>
      <c r="E217" s="11">
        <v>200</v>
      </c>
      <c r="F217" s="16">
        <f>Лист2!G146</f>
        <v>315.899</v>
      </c>
      <c r="G217" s="16">
        <f>Лист2!H146</f>
        <v>315.899</v>
      </c>
      <c r="H217" s="41">
        <f t="shared" si="4"/>
        <v>100</v>
      </c>
    </row>
    <row r="218" spans="1:8" ht="30" customHeight="1">
      <c r="A218" s="51" t="s">
        <v>77</v>
      </c>
      <c r="B218" s="13" t="s">
        <v>26</v>
      </c>
      <c r="C218" s="13" t="s">
        <v>26</v>
      </c>
      <c r="D218" s="14" t="s">
        <v>132</v>
      </c>
      <c r="E218" s="11">
        <v>850</v>
      </c>
      <c r="F218" s="16">
        <f>Лист2!G147</f>
        <v>0</v>
      </c>
      <c r="G218" s="16">
        <f>Лист2!H147</f>
        <v>0</v>
      </c>
      <c r="H218" s="41">
        <v>0</v>
      </c>
    </row>
    <row r="219" spans="1:8" ht="25.5" customHeight="1">
      <c r="A219" s="51" t="str">
        <f>[1]Лист2!A147</f>
        <v>Субсидии на проведение детской оздоровительной кампании</v>
      </c>
      <c r="B219" s="13" t="str">
        <f>[1]Лист2!C147</f>
        <v>07</v>
      </c>
      <c r="C219" s="13" t="str">
        <f>[1]Лист2!D147</f>
        <v>07</v>
      </c>
      <c r="D219" s="13" t="str">
        <f>[1]Лист2!E147</f>
        <v>90 1 00 S3210</v>
      </c>
      <c r="E219" s="13"/>
      <c r="F219" s="16">
        <f>Лист2!G148</f>
        <v>854.2</v>
      </c>
      <c r="G219" s="16">
        <f>Лист2!H148</f>
        <v>345.45</v>
      </c>
      <c r="H219" s="41">
        <f t="shared" si="4"/>
        <v>40.441348630297355</v>
      </c>
    </row>
    <row r="220" spans="1:8" ht="36.75" customHeight="1">
      <c r="A220" s="51" t="str">
        <f>[1]Лист2!A148</f>
        <v>Закупка товаров, работ и услуг для обеспечения государственных (муниципальных) нужд</v>
      </c>
      <c r="B220" s="13" t="str">
        <f>[1]Лист2!C148</f>
        <v>07</v>
      </c>
      <c r="C220" s="13" t="str">
        <f>[1]Лист2!D148</f>
        <v>07</v>
      </c>
      <c r="D220" s="13" t="str">
        <f>[1]Лист2!E148</f>
        <v>90 1 00 S3210</v>
      </c>
      <c r="E220" s="13">
        <f>[1]Лист2!F148</f>
        <v>200</v>
      </c>
      <c r="F220" s="16">
        <f>Лист2!G149</f>
        <v>854.2</v>
      </c>
      <c r="G220" s="16">
        <f>Лист2!H149</f>
        <v>345.45</v>
      </c>
      <c r="H220" s="41">
        <f t="shared" si="4"/>
        <v>40.441348630297355</v>
      </c>
    </row>
    <row r="221" spans="1:8" ht="41.25" customHeight="1">
      <c r="A221" s="51" t="str">
        <f>[1]Лист2!A149</f>
        <v>Софинансирование субсидии на проведение детской оздоровительной кампании</v>
      </c>
      <c r="B221" s="13" t="str">
        <f>[1]Лист2!C149</f>
        <v>07</v>
      </c>
      <c r="C221" s="13" t="str">
        <f>[1]Лист2!D149</f>
        <v>07</v>
      </c>
      <c r="D221" s="13" t="str">
        <f>[1]Лист2!E149</f>
        <v>90 1 00 S3210</v>
      </c>
      <c r="E221" s="13"/>
      <c r="F221" s="16">
        <f>Лист2!G150</f>
        <v>260</v>
      </c>
      <c r="G221" s="16">
        <f>Лист2!H150</f>
        <v>33</v>
      </c>
      <c r="H221" s="41">
        <f t="shared" si="4"/>
        <v>12.692307692307692</v>
      </c>
    </row>
    <row r="222" spans="1:8" ht="63.75" customHeight="1">
      <c r="A222" s="51" t="str">
        <f>[1]Лист2!A150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13" t="str">
        <f>[1]Лист2!C150</f>
        <v>07</v>
      </c>
      <c r="C222" s="13" t="str">
        <f>[1]Лист2!D150</f>
        <v>07</v>
      </c>
      <c r="D222" s="13" t="str">
        <f>[1]Лист2!E150</f>
        <v>90 1 00 S3210</v>
      </c>
      <c r="E222" s="13">
        <f>[1]Лист2!F150</f>
        <v>100</v>
      </c>
      <c r="F222" s="16">
        <f>Лист2!G151</f>
        <v>210.5</v>
      </c>
      <c r="G222" s="16">
        <f>Лист2!H151</f>
        <v>0</v>
      </c>
      <c r="H222" s="41">
        <f t="shared" si="4"/>
        <v>0</v>
      </c>
    </row>
    <row r="223" spans="1:8" ht="27.75" customHeight="1">
      <c r="A223" s="51" t="str">
        <f>Лист2!A152</f>
        <v>Социальное обеспечение и иные выплаты населению</v>
      </c>
      <c r="B223" s="13" t="str">
        <f>Лист2!C152</f>
        <v>07</v>
      </c>
      <c r="C223" s="13" t="str">
        <f>Лист2!D152</f>
        <v>07</v>
      </c>
      <c r="D223" s="13" t="str">
        <f>Лист2!E152</f>
        <v>90 1 00 S3210</v>
      </c>
      <c r="E223" s="13">
        <f>Лист2!F152</f>
        <v>300</v>
      </c>
      <c r="F223" s="13">
        <f>Лист2!G152</f>
        <v>49.5</v>
      </c>
      <c r="G223" s="13">
        <f>Лист2!H152</f>
        <v>33</v>
      </c>
      <c r="H223" s="41">
        <f t="shared" si="4"/>
        <v>66.666666666666657</v>
      </c>
    </row>
    <row r="224" spans="1:8" ht="64.5" customHeight="1">
      <c r="A224" s="51" t="str">
        <f>[1]Лист2!A152</f>
        <v>Расходы на обеспечение развития и укрепление материально-технической базы муниципальных загородных лагерей отдыха и оздоровления детей</v>
      </c>
      <c r="B224" s="13" t="str">
        <f>[1]Лист2!C152</f>
        <v>07</v>
      </c>
      <c r="C224" s="13" t="str">
        <f>[1]Лист2!D152</f>
        <v>07</v>
      </c>
      <c r="D224" s="13" t="str">
        <f>[1]Лист2!E152</f>
        <v>90 1 00 S3213</v>
      </c>
      <c r="E224" s="13"/>
      <c r="F224" s="26">
        <f>[1]Лист2!G152</f>
        <v>1000</v>
      </c>
      <c r="G224" s="26">
        <v>1000</v>
      </c>
      <c r="H224" s="41">
        <f t="shared" si="4"/>
        <v>100</v>
      </c>
    </row>
    <row r="225" spans="1:8" ht="45.75" customHeight="1">
      <c r="A225" s="51" t="str">
        <f>[1]Лист2!A153</f>
        <v>Закупка товаров, работ и услуг для обеспечения государственных (муниципальных) нужд</v>
      </c>
      <c r="B225" s="13" t="str">
        <f>[1]Лист2!C153</f>
        <v>07</v>
      </c>
      <c r="C225" s="13" t="str">
        <f>[1]Лист2!D153</f>
        <v>07</v>
      </c>
      <c r="D225" s="13" t="str">
        <f>[1]Лист2!E153</f>
        <v>90 1 00 S3213</v>
      </c>
      <c r="E225" s="13">
        <f>[1]Лист2!F153</f>
        <v>200</v>
      </c>
      <c r="F225" s="26">
        <f>[1]Лист2!G153</f>
        <v>1000</v>
      </c>
      <c r="G225" s="26">
        <v>1000</v>
      </c>
      <c r="H225" s="41">
        <f t="shared" si="4"/>
        <v>100</v>
      </c>
    </row>
    <row r="226" spans="1:8" ht="63.75" customHeight="1">
      <c r="A226" s="51" t="str">
        <f>[1]Лист2!A154</f>
        <v>Расходы на обеспечение развития и укрепление материально-технической базы муниципальных загородных лагерей отдыха и оздоровления детей за счет средст местного бюджета</v>
      </c>
      <c r="B226" s="13" t="str">
        <f>[1]Лист2!C154</f>
        <v>07</v>
      </c>
      <c r="C226" s="13" t="str">
        <f>[1]Лист2!D154</f>
        <v>07</v>
      </c>
      <c r="D226" s="13" t="str">
        <f>[1]Лист2!E154</f>
        <v>90 1 00 S3213</v>
      </c>
      <c r="E226" s="13"/>
      <c r="F226" s="26">
        <f>[1]Лист2!G154</f>
        <v>10.101000000000001</v>
      </c>
      <c r="G226" s="26">
        <v>10.101000000000001</v>
      </c>
      <c r="H226" s="41">
        <f t="shared" si="4"/>
        <v>100</v>
      </c>
    </row>
    <row r="227" spans="1:8" ht="42" customHeight="1">
      <c r="A227" s="51" t="str">
        <f>[1]Лист2!A155</f>
        <v>Закупка товаров, работ и услуг для обеспечения государственных (муниципальных) нужд</v>
      </c>
      <c r="B227" s="13" t="str">
        <f>[1]Лист2!C155</f>
        <v>07</v>
      </c>
      <c r="C227" s="13" t="str">
        <f>[1]Лист2!D155</f>
        <v>07</v>
      </c>
      <c r="D227" s="13" t="str">
        <f>[1]Лист2!E155</f>
        <v>90 1 00 S3213</v>
      </c>
      <c r="E227" s="13">
        <f>[1]Лист2!F155</f>
        <v>200</v>
      </c>
      <c r="F227" s="26">
        <f>[1]Лист2!G155</f>
        <v>10.101000000000001</v>
      </c>
      <c r="G227" s="26">
        <v>10.101000000000001</v>
      </c>
      <c r="H227" s="41">
        <f t="shared" si="4"/>
        <v>100</v>
      </c>
    </row>
    <row r="228" spans="1:8" ht="27.75" customHeight="1">
      <c r="A228" s="56" t="s">
        <v>12</v>
      </c>
      <c r="B228" s="13" t="s">
        <v>26</v>
      </c>
      <c r="C228" s="13" t="s">
        <v>23</v>
      </c>
      <c r="D228" s="13"/>
      <c r="E228" s="11"/>
      <c r="F228" s="16">
        <f>F229+F234+F237+F242+F244+F248+F246</f>
        <v>17033.001000000004</v>
      </c>
      <c r="G228" s="16">
        <f>G229+G234+G237+G242+G244+G248+G246</f>
        <v>16898.805</v>
      </c>
      <c r="H228" s="41">
        <f t="shared" si="4"/>
        <v>99.212141184046175</v>
      </c>
    </row>
    <row r="229" spans="1:8" ht="39" customHeight="1">
      <c r="A229" s="50" t="s">
        <v>78</v>
      </c>
      <c r="B229" s="13" t="s">
        <v>26</v>
      </c>
      <c r="C229" s="13" t="s">
        <v>23</v>
      </c>
      <c r="D229" s="14" t="s">
        <v>119</v>
      </c>
      <c r="E229" s="13"/>
      <c r="F229" s="16">
        <f>F230</f>
        <v>2933.84</v>
      </c>
      <c r="G229" s="16">
        <f>G230</f>
        <v>2890.13</v>
      </c>
      <c r="H229" s="41">
        <f t="shared" si="4"/>
        <v>98.510143702451387</v>
      </c>
    </row>
    <row r="230" spans="1:8" ht="27" customHeight="1">
      <c r="A230" s="50" t="s">
        <v>79</v>
      </c>
      <c r="B230" s="13" t="s">
        <v>26</v>
      </c>
      <c r="C230" s="13" t="s">
        <v>23</v>
      </c>
      <c r="D230" s="14" t="s">
        <v>120</v>
      </c>
      <c r="E230" s="13"/>
      <c r="F230" s="16">
        <f>F231+F232+F233</f>
        <v>2933.84</v>
      </c>
      <c r="G230" s="16">
        <f>G231+G232+G233</f>
        <v>2890.13</v>
      </c>
      <c r="H230" s="41">
        <f t="shared" si="4"/>
        <v>98.510143702451387</v>
      </c>
    </row>
    <row r="231" spans="1:8" ht="75" customHeight="1">
      <c r="A231" s="23" t="s">
        <v>76</v>
      </c>
      <c r="B231" s="13" t="s">
        <v>26</v>
      </c>
      <c r="C231" s="13" t="s">
        <v>23</v>
      </c>
      <c r="D231" s="14" t="s">
        <v>120</v>
      </c>
      <c r="E231" s="13">
        <v>100</v>
      </c>
      <c r="F231" s="16">
        <f>Лист2!G160</f>
        <v>2749.4360000000001</v>
      </c>
      <c r="G231" s="16">
        <f>Лист2!H160</f>
        <v>2728.9</v>
      </c>
      <c r="H231" s="41">
        <f t="shared" si="4"/>
        <v>99.25308317778628</v>
      </c>
    </row>
    <row r="232" spans="1:8" ht="33.75" customHeight="1">
      <c r="A232" s="23" t="s">
        <v>118</v>
      </c>
      <c r="B232" s="13" t="s">
        <v>26</v>
      </c>
      <c r="C232" s="13" t="s">
        <v>23</v>
      </c>
      <c r="D232" s="14" t="s">
        <v>120</v>
      </c>
      <c r="E232" s="13">
        <v>200</v>
      </c>
      <c r="F232" s="16">
        <f>Лист2!G161</f>
        <v>184.404</v>
      </c>
      <c r="G232" s="16">
        <f>Лист2!H161</f>
        <v>161.22999999999999</v>
      </c>
      <c r="H232" s="41">
        <f t="shared" si="4"/>
        <v>87.43302748313485</v>
      </c>
    </row>
    <row r="233" spans="1:8" ht="28.5" customHeight="1">
      <c r="A233" s="51" t="s">
        <v>77</v>
      </c>
      <c r="B233" s="13" t="s">
        <v>26</v>
      </c>
      <c r="C233" s="13" t="s">
        <v>23</v>
      </c>
      <c r="D233" s="14" t="s">
        <v>120</v>
      </c>
      <c r="E233" s="13">
        <v>850</v>
      </c>
      <c r="F233" s="16">
        <f>Лист2!G162</f>
        <v>0</v>
      </c>
      <c r="G233" s="16">
        <f>Лист2!H162</f>
        <v>0</v>
      </c>
      <c r="H233" s="41">
        <v>0</v>
      </c>
    </row>
    <row r="234" spans="1:8" ht="38.25" customHeight="1">
      <c r="A234" s="50" t="s">
        <v>111</v>
      </c>
      <c r="B234" s="13" t="s">
        <v>26</v>
      </c>
      <c r="C234" s="13" t="s">
        <v>23</v>
      </c>
      <c r="D234" s="14" t="s">
        <v>150</v>
      </c>
      <c r="E234" s="13"/>
      <c r="F234" s="16">
        <f>F235+F236</f>
        <v>1069.9970000000001</v>
      </c>
      <c r="G234" s="16">
        <f>G235+G236</f>
        <v>1069.97</v>
      </c>
      <c r="H234" s="41">
        <f t="shared" si="4"/>
        <v>99.997476628439145</v>
      </c>
    </row>
    <row r="235" spans="1:8" ht="72" customHeight="1">
      <c r="A235" s="23" t="s">
        <v>76</v>
      </c>
      <c r="B235" s="13" t="s">
        <v>26</v>
      </c>
      <c r="C235" s="13" t="s">
        <v>23</v>
      </c>
      <c r="D235" s="14" t="s">
        <v>150</v>
      </c>
      <c r="E235" s="13">
        <v>100</v>
      </c>
      <c r="F235" s="16">
        <f>Лист2!G164+Лист2!G375</f>
        <v>954.43299999999999</v>
      </c>
      <c r="G235" s="16">
        <f>Лист2!H164+Лист2!H375</f>
        <v>954.40599999999995</v>
      </c>
      <c r="H235" s="41">
        <f t="shared" si="4"/>
        <v>99.997171095299507</v>
      </c>
    </row>
    <row r="236" spans="1:8" ht="47.25" customHeight="1">
      <c r="A236" s="23" t="s">
        <v>118</v>
      </c>
      <c r="B236" s="13" t="s">
        <v>26</v>
      </c>
      <c r="C236" s="13" t="s">
        <v>23</v>
      </c>
      <c r="D236" s="14" t="s">
        <v>150</v>
      </c>
      <c r="E236" s="13">
        <v>200</v>
      </c>
      <c r="F236" s="16">
        <f>Лист2!G165+Лист2!G376</f>
        <v>115.56399999999999</v>
      </c>
      <c r="G236" s="16">
        <f>Лист2!H165+Лист2!H376</f>
        <v>115.56399999999999</v>
      </c>
      <c r="H236" s="41">
        <f t="shared" si="4"/>
        <v>100</v>
      </c>
    </row>
    <row r="237" spans="1:8" ht="41.25" customHeight="1">
      <c r="A237" s="51" t="s">
        <v>84</v>
      </c>
      <c r="B237" s="13" t="s">
        <v>26</v>
      </c>
      <c r="C237" s="13" t="s">
        <v>23</v>
      </c>
      <c r="D237" s="14" t="s">
        <v>123</v>
      </c>
      <c r="E237" s="13"/>
      <c r="F237" s="16">
        <f>F238</f>
        <v>3469.614</v>
      </c>
      <c r="G237" s="16">
        <f>G238</f>
        <v>3432.4560000000001</v>
      </c>
      <c r="H237" s="41">
        <f t="shared" si="4"/>
        <v>98.929045132974451</v>
      </c>
    </row>
    <row r="238" spans="1:8" ht="72.75" customHeight="1">
      <c r="A238" s="52" t="s">
        <v>85</v>
      </c>
      <c r="B238" s="13" t="s">
        <v>26</v>
      </c>
      <c r="C238" s="13" t="s">
        <v>23</v>
      </c>
      <c r="D238" s="14" t="s">
        <v>124</v>
      </c>
      <c r="E238" s="13"/>
      <c r="F238" s="16">
        <f>F239+F240+F241</f>
        <v>3469.614</v>
      </c>
      <c r="G238" s="16">
        <f>G239+G240+G241</f>
        <v>3432.4560000000001</v>
      </c>
      <c r="H238" s="41">
        <f t="shared" si="4"/>
        <v>98.929045132974451</v>
      </c>
    </row>
    <row r="239" spans="1:8" ht="70.5" customHeight="1">
      <c r="A239" s="23" t="s">
        <v>76</v>
      </c>
      <c r="B239" s="13" t="s">
        <v>26</v>
      </c>
      <c r="C239" s="13" t="s">
        <v>23</v>
      </c>
      <c r="D239" s="14" t="s">
        <v>124</v>
      </c>
      <c r="E239" s="13">
        <v>100</v>
      </c>
      <c r="F239" s="16">
        <f>Лист2!G168</f>
        <v>3228.1379999999999</v>
      </c>
      <c r="G239" s="16">
        <f>Лист2!H168</f>
        <v>3228</v>
      </c>
      <c r="H239" s="41">
        <f t="shared" si="4"/>
        <v>99.995725089819587</v>
      </c>
    </row>
    <row r="240" spans="1:8" ht="37.5" customHeight="1">
      <c r="A240" s="23" t="s">
        <v>118</v>
      </c>
      <c r="B240" s="13" t="s">
        <v>26</v>
      </c>
      <c r="C240" s="13" t="s">
        <v>23</v>
      </c>
      <c r="D240" s="14" t="s">
        <v>124</v>
      </c>
      <c r="E240" s="13">
        <v>200</v>
      </c>
      <c r="F240" s="16">
        <f>Лист2!G169</f>
        <v>241.25399999999999</v>
      </c>
      <c r="G240" s="16">
        <f>Лист2!H169</f>
        <v>204.23400000000001</v>
      </c>
      <c r="H240" s="41">
        <f t="shared" si="4"/>
        <v>84.655176701733453</v>
      </c>
    </row>
    <row r="241" spans="1:8" ht="26.25" customHeight="1">
      <c r="A241" s="51" t="s">
        <v>77</v>
      </c>
      <c r="B241" s="13" t="s">
        <v>26</v>
      </c>
      <c r="C241" s="13" t="s">
        <v>23</v>
      </c>
      <c r="D241" s="14" t="s">
        <v>124</v>
      </c>
      <c r="E241" s="13">
        <v>850</v>
      </c>
      <c r="F241" s="16">
        <f>Лист2!G170</f>
        <v>0.222</v>
      </c>
      <c r="G241" s="16">
        <f>Лист2!H170</f>
        <v>0.222</v>
      </c>
      <c r="H241" s="41">
        <f t="shared" si="4"/>
        <v>100</v>
      </c>
    </row>
    <row r="242" spans="1:8" ht="92.25" customHeight="1">
      <c r="A242" s="51" t="str">
        <f>[1]Лист2!A170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42" s="13" t="str">
        <f>[1]Лист2!C170</f>
        <v>07</v>
      </c>
      <c r="C242" s="13" t="str">
        <f>[1]Лист2!D170</f>
        <v>09</v>
      </c>
      <c r="D242" s="13" t="str">
        <f>[1]Лист2!E170</f>
        <v>90 1 01 S0990</v>
      </c>
      <c r="E242" s="13"/>
      <c r="F242" s="16">
        <f>Лист2!G171</f>
        <v>26.542999999999999</v>
      </c>
      <c r="G242" s="16">
        <f>Лист2!H171</f>
        <v>26.542999999999999</v>
      </c>
      <c r="H242" s="41">
        <f t="shared" si="4"/>
        <v>100</v>
      </c>
    </row>
    <row r="243" spans="1:8" ht="33.75" customHeight="1">
      <c r="A243" s="51" t="str">
        <f>[1]Лист2!A171</f>
        <v>Социальное обеспечение и иные выплаты населению</v>
      </c>
      <c r="B243" s="13" t="str">
        <f>[1]Лист2!C171</f>
        <v>07</v>
      </c>
      <c r="C243" s="13" t="str">
        <f>[1]Лист2!D171</f>
        <v>09</v>
      </c>
      <c r="D243" s="13" t="str">
        <f>[1]Лист2!E171</f>
        <v>90 1 01 S0990</v>
      </c>
      <c r="E243" s="13">
        <f>[1]Лист2!F171</f>
        <v>300</v>
      </c>
      <c r="F243" s="16">
        <f>Лист2!G172</f>
        <v>26.542999999999999</v>
      </c>
      <c r="G243" s="16">
        <f>Лист2!H172</f>
        <v>26.542999999999999</v>
      </c>
      <c r="H243" s="41">
        <f t="shared" si="4"/>
        <v>100</v>
      </c>
    </row>
    <row r="244" spans="1:8" ht="43.5" customHeight="1">
      <c r="A244" s="51" t="str">
        <f>[1]Лист2!A172</f>
        <v>Обеспечение расчетов за топливно-энергетические ресурсы, потребляемые муниципальными учреждениями</v>
      </c>
      <c r="B244" s="13" t="str">
        <f>[1]Лист2!C172</f>
        <v>07</v>
      </c>
      <c r="C244" s="13" t="str">
        <f>[1]Лист2!D172</f>
        <v>09</v>
      </c>
      <c r="D244" s="13" t="str">
        <f>[1]Лист2!E172</f>
        <v>92 9 00 S1190</v>
      </c>
      <c r="E244" s="13"/>
      <c r="F244" s="16">
        <f>Лист2!G173</f>
        <v>4137.3509999999997</v>
      </c>
      <c r="G244" s="16">
        <f>Лист2!H173</f>
        <v>4137.3509999999997</v>
      </c>
      <c r="H244" s="41">
        <f t="shared" si="4"/>
        <v>100</v>
      </c>
    </row>
    <row r="245" spans="1:8" ht="41.25" customHeight="1">
      <c r="A245" s="51" t="str">
        <f>[1]Лист2!A173</f>
        <v>Закупка товаров, работ и услуг для обеспечения государственных (муниципальных) нужд</v>
      </c>
      <c r="B245" s="13" t="str">
        <f>[1]Лист2!C173</f>
        <v>07</v>
      </c>
      <c r="C245" s="13" t="str">
        <f>[1]Лист2!D173</f>
        <v>09</v>
      </c>
      <c r="D245" s="13" t="str">
        <f>[1]Лист2!E173</f>
        <v>92 9 00 S1190</v>
      </c>
      <c r="E245" s="13">
        <f>[1]Лист2!F173</f>
        <v>200</v>
      </c>
      <c r="F245" s="16">
        <f>Лист2!G174</f>
        <v>4137.3509999999997</v>
      </c>
      <c r="G245" s="16">
        <f>Лист2!H174</f>
        <v>4137.3509999999997</v>
      </c>
      <c r="H245" s="41">
        <f t="shared" si="4"/>
        <v>100</v>
      </c>
    </row>
    <row r="246" spans="1:8" ht="25.5" customHeight="1">
      <c r="A246" s="51" t="str">
        <f>[1]Лист2!A174</f>
        <v>Резервные фонды местных администраций</v>
      </c>
      <c r="B246" s="13" t="str">
        <f>[1]Лист2!C174</f>
        <v>07</v>
      </c>
      <c r="C246" s="13" t="str">
        <f>[1]Лист2!D174</f>
        <v>09</v>
      </c>
      <c r="D246" s="13" t="str">
        <f>[1]Лист2!E174</f>
        <v>99 1 00 14100</v>
      </c>
      <c r="E246" s="13"/>
      <c r="F246" s="16">
        <f>Лист2!G175</f>
        <v>148.4</v>
      </c>
      <c r="G246" s="16">
        <f>Лист2!H175</f>
        <v>148.4</v>
      </c>
      <c r="H246" s="41">
        <f t="shared" si="4"/>
        <v>100</v>
      </c>
    </row>
    <row r="247" spans="1:8" ht="36.75" customHeight="1">
      <c r="A247" s="51" t="str">
        <f>[1]Лист2!A175</f>
        <v>Закупка товаров, работ и услуг для обеспечения государственных (муниципальных) нужд</v>
      </c>
      <c r="B247" s="13" t="str">
        <f>[1]Лист2!C175</f>
        <v>07</v>
      </c>
      <c r="C247" s="13" t="str">
        <f>[1]Лист2!D175</f>
        <v>09</v>
      </c>
      <c r="D247" s="13" t="str">
        <f>[1]Лист2!E175</f>
        <v>99 1 00 14100</v>
      </c>
      <c r="E247" s="13">
        <f>[1]Лист2!F175</f>
        <v>200</v>
      </c>
      <c r="F247" s="16">
        <f>Лист2!G176</f>
        <v>148.4</v>
      </c>
      <c r="G247" s="16">
        <f>Лист2!H176</f>
        <v>148.4</v>
      </c>
      <c r="H247" s="41">
        <f t="shared" si="4"/>
        <v>100</v>
      </c>
    </row>
    <row r="248" spans="1:8" ht="24" customHeight="1">
      <c r="A248" s="51" t="str">
        <f>[1]Лист2!A176</f>
        <v>Прочие выплаты по обязательствам государства</v>
      </c>
      <c r="B248" s="13" t="str">
        <f>[1]Лист2!C176</f>
        <v>07</v>
      </c>
      <c r="C248" s="13" t="str">
        <f>[1]Лист2!D176</f>
        <v>09</v>
      </c>
      <c r="D248" s="13" t="str">
        <f>[1]Лист2!E176</f>
        <v>99 9 00 14710</v>
      </c>
      <c r="E248" s="13"/>
      <c r="F248" s="16">
        <f>Лист2!G177</f>
        <v>5247.2560000000003</v>
      </c>
      <c r="G248" s="16">
        <f>Лист2!H177</f>
        <v>5193.9549999999999</v>
      </c>
      <c r="H248" s="41">
        <f t="shared" si="4"/>
        <v>98.984211938582746</v>
      </c>
    </row>
    <row r="249" spans="1:8" ht="39" customHeight="1">
      <c r="A249" s="51" t="str">
        <f>[1]Лист2!A177</f>
        <v>Закупка товаров, работ и услуг для обеспечения государственных (муниципальных) нужд</v>
      </c>
      <c r="B249" s="13" t="str">
        <f>[1]Лист2!C177</f>
        <v>07</v>
      </c>
      <c r="C249" s="13" t="str">
        <f>[1]Лист2!D177</f>
        <v>09</v>
      </c>
      <c r="D249" s="13" t="str">
        <f>[1]Лист2!E177</f>
        <v>99 9 00 14710</v>
      </c>
      <c r="E249" s="13">
        <f>[1]Лист2!F177</f>
        <v>200</v>
      </c>
      <c r="F249" s="16">
        <f>Лист2!G178</f>
        <v>5247.2560000000003</v>
      </c>
      <c r="G249" s="16">
        <f>Лист2!H178</f>
        <v>5193.9549999999999</v>
      </c>
      <c r="H249" s="41">
        <f t="shared" si="4"/>
        <v>98.984211938582746</v>
      </c>
    </row>
    <row r="250" spans="1:8" ht="27" customHeight="1">
      <c r="A250" s="52" t="s">
        <v>80</v>
      </c>
      <c r="B250" s="13" t="s">
        <v>25</v>
      </c>
      <c r="C250" s="13"/>
      <c r="D250" s="11"/>
      <c r="E250" s="13"/>
      <c r="F250" s="16">
        <f>F251+F268</f>
        <v>36115.235000000001</v>
      </c>
      <c r="G250" s="16">
        <f>G251+G268</f>
        <v>35883.815000000002</v>
      </c>
      <c r="H250" s="41">
        <f t="shared" si="4"/>
        <v>99.359217792712698</v>
      </c>
    </row>
    <row r="251" spans="1:8" ht="30" customHeight="1">
      <c r="A251" s="52" t="s">
        <v>52</v>
      </c>
      <c r="B251" s="13" t="s">
        <v>25</v>
      </c>
      <c r="C251" s="13" t="s">
        <v>18</v>
      </c>
      <c r="D251" s="11"/>
      <c r="E251" s="13"/>
      <c r="F251" s="16">
        <f>F252+F266+F261+F264</f>
        <v>28303.571</v>
      </c>
      <c r="G251" s="16">
        <f>G252+G266+G261+G264</f>
        <v>28217.947</v>
      </c>
      <c r="H251" s="41">
        <f t="shared" si="4"/>
        <v>99.69747986923629</v>
      </c>
    </row>
    <row r="252" spans="1:8" ht="41.25" customHeight="1">
      <c r="A252" s="50" t="s">
        <v>81</v>
      </c>
      <c r="B252" s="13" t="s">
        <v>25</v>
      </c>
      <c r="C252" s="13" t="s">
        <v>18</v>
      </c>
      <c r="D252" s="14" t="s">
        <v>121</v>
      </c>
      <c r="E252" s="11"/>
      <c r="F252" s="16">
        <f>+F253+F257+F259</f>
        <v>18162.925999999999</v>
      </c>
      <c r="G252" s="16">
        <f>+G253+G257+G259</f>
        <v>18084.695</v>
      </c>
      <c r="H252" s="41">
        <f t="shared" si="4"/>
        <v>99.569281953799731</v>
      </c>
    </row>
    <row r="253" spans="1:8" ht="24.75" customHeight="1">
      <c r="A253" s="50" t="s">
        <v>82</v>
      </c>
      <c r="B253" s="13" t="s">
        <v>25</v>
      </c>
      <c r="C253" s="13" t="s">
        <v>18</v>
      </c>
      <c r="D253" s="14" t="s">
        <v>122</v>
      </c>
      <c r="E253" s="11"/>
      <c r="F253" s="16">
        <f>F254+F255+F256</f>
        <v>10972.026</v>
      </c>
      <c r="G253" s="16">
        <f>G254+G255+G256</f>
        <v>10893.795</v>
      </c>
      <c r="H253" s="41">
        <f t="shared" si="4"/>
        <v>99.286995856553744</v>
      </c>
    </row>
    <row r="254" spans="1:8" ht="60.75" customHeight="1">
      <c r="A254" s="23" t="s">
        <v>76</v>
      </c>
      <c r="B254" s="13" t="s">
        <v>25</v>
      </c>
      <c r="C254" s="13" t="s">
        <v>18</v>
      </c>
      <c r="D254" s="14" t="s">
        <v>122</v>
      </c>
      <c r="E254" s="11">
        <v>100</v>
      </c>
      <c r="F254" s="32">
        <f>Лист2!G55</f>
        <v>8275.9179999999997</v>
      </c>
      <c r="G254" s="32">
        <f>Лист2!H55</f>
        <v>8227.6929999999993</v>
      </c>
      <c r="H254" s="41">
        <f t="shared" si="4"/>
        <v>99.417285188180941</v>
      </c>
    </row>
    <row r="255" spans="1:8" ht="42.75" customHeight="1">
      <c r="A255" s="23" t="s">
        <v>118</v>
      </c>
      <c r="B255" s="13" t="s">
        <v>25</v>
      </c>
      <c r="C255" s="13" t="s">
        <v>18</v>
      </c>
      <c r="D255" s="14" t="s">
        <v>122</v>
      </c>
      <c r="E255" s="11">
        <v>200</v>
      </c>
      <c r="F255" s="32">
        <f>Лист2!G56</f>
        <v>2661.6590000000001</v>
      </c>
      <c r="G255" s="32">
        <f>Лист2!H56</f>
        <v>2634.5569999999998</v>
      </c>
      <c r="H255" s="41">
        <f t="shared" si="4"/>
        <v>98.981762877964442</v>
      </c>
    </row>
    <row r="256" spans="1:8" ht="24" customHeight="1">
      <c r="A256" s="51" t="s">
        <v>77</v>
      </c>
      <c r="B256" s="13" t="s">
        <v>25</v>
      </c>
      <c r="C256" s="13" t="s">
        <v>18</v>
      </c>
      <c r="D256" s="14" t="s">
        <v>122</v>
      </c>
      <c r="E256" s="11">
        <v>850</v>
      </c>
      <c r="F256" s="32">
        <f>Лист2!G57</f>
        <v>34.448999999999998</v>
      </c>
      <c r="G256" s="32">
        <f>Лист2!H57</f>
        <v>31.545000000000002</v>
      </c>
      <c r="H256" s="41">
        <f t="shared" si="4"/>
        <v>91.570147174083445</v>
      </c>
    </row>
    <row r="257" spans="1:8" ht="39.75" customHeight="1">
      <c r="A257" s="51" t="str">
        <f>[1]Лист2!A58</f>
        <v>Субсидия на софинансирование части расходов местных бюджетов по оплате труда работников муниципальных учреждений</v>
      </c>
      <c r="B257" s="13" t="str">
        <f>[1]Лист2!C58</f>
        <v>08</v>
      </c>
      <c r="C257" s="13" t="str">
        <f>[1]Лист2!D58</f>
        <v>01</v>
      </c>
      <c r="D257" s="13" t="str">
        <f>[1]Лист2!E58</f>
        <v>02 2 00 S0430</v>
      </c>
      <c r="E257" s="13"/>
      <c r="F257" s="32">
        <f>Лист2!G58</f>
        <v>6966</v>
      </c>
      <c r="G257" s="32">
        <f>Лист2!H58</f>
        <v>6966</v>
      </c>
      <c r="H257" s="41">
        <f t="shared" si="4"/>
        <v>100</v>
      </c>
    </row>
    <row r="258" spans="1:8" ht="66" customHeight="1">
      <c r="A258" s="51" t="str">
        <f>[1]Лист2!A59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13" t="str">
        <f>[1]Лист2!C59</f>
        <v>08</v>
      </c>
      <c r="C258" s="13" t="str">
        <f>[1]Лист2!D59</f>
        <v>01</v>
      </c>
      <c r="D258" s="13" t="str">
        <f>[1]Лист2!E59</f>
        <v>02 2 00 S0430</v>
      </c>
      <c r="E258" s="13">
        <f>[1]Лист2!F59</f>
        <v>100</v>
      </c>
      <c r="F258" s="32">
        <f>Лист2!G59</f>
        <v>6966</v>
      </c>
      <c r="G258" s="32">
        <f>Лист2!H59</f>
        <v>6966</v>
      </c>
      <c r="H258" s="41">
        <f t="shared" si="4"/>
        <v>100</v>
      </c>
    </row>
    <row r="259" spans="1:8" ht="54" customHeight="1">
      <c r="A259" s="51" t="str">
        <f>[1]Лист2!A60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59" s="13" t="str">
        <f>[1]Лист2!C60</f>
        <v>08</v>
      </c>
      <c r="C259" s="13" t="str">
        <f>[1]Лист2!D60</f>
        <v>01</v>
      </c>
      <c r="D259" s="13" t="str">
        <f>[1]Лист2!E60</f>
        <v>02 2 00 S0430</v>
      </c>
      <c r="E259" s="13"/>
      <c r="F259" s="32">
        <f>Лист2!G60</f>
        <v>224.9</v>
      </c>
      <c r="G259" s="32">
        <f>Лист2!H60</f>
        <v>224.9</v>
      </c>
      <c r="H259" s="41">
        <f t="shared" si="4"/>
        <v>100</v>
      </c>
    </row>
    <row r="260" spans="1:8" ht="66" customHeight="1">
      <c r="A260" s="51" t="str">
        <f>[1]Лист2!A61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0" s="13" t="str">
        <f>[1]Лист2!C61</f>
        <v>08</v>
      </c>
      <c r="C260" s="13" t="str">
        <f>[1]Лист2!D61</f>
        <v>01</v>
      </c>
      <c r="D260" s="13" t="str">
        <f>[1]Лист2!E61</f>
        <v>02 2 00 S0430</v>
      </c>
      <c r="E260" s="13">
        <f>[1]Лист2!F61</f>
        <v>100</v>
      </c>
      <c r="F260" s="32">
        <f>Лист2!G61</f>
        <v>224.9</v>
      </c>
      <c r="G260" s="32">
        <f>Лист2!H61</f>
        <v>224.9</v>
      </c>
      <c r="H260" s="41">
        <f t="shared" si="4"/>
        <v>100</v>
      </c>
    </row>
    <row r="261" spans="1:8" ht="38.25" customHeight="1">
      <c r="A261" s="51" t="str">
        <f>[1]Лист2!A62</f>
        <v>РП "Развитие культуры Волчихинского района " на 2015-2022 годы</v>
      </c>
      <c r="B261" s="13" t="str">
        <f>[1]Лист2!C62</f>
        <v>08</v>
      </c>
      <c r="C261" s="13" t="str">
        <f>[1]Лист2!D62</f>
        <v>01</v>
      </c>
      <c r="D261" s="13" t="str">
        <f>[1]Лист2!E62</f>
        <v>44 0 00 60990</v>
      </c>
      <c r="E261" s="13"/>
      <c r="F261" s="32">
        <f>Лист2!G62</f>
        <v>150</v>
      </c>
      <c r="G261" s="32">
        <f>Лист2!H62</f>
        <v>142.607</v>
      </c>
      <c r="H261" s="41">
        <f t="shared" si="4"/>
        <v>95.071333333333328</v>
      </c>
    </row>
    <row r="262" spans="1:8" ht="75.75" customHeight="1">
      <c r="A262" s="51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2" s="13" t="str">
        <f>[1]Лист2!C63</f>
        <v>08</v>
      </c>
      <c r="C262" s="13" t="str">
        <f>[1]Лист2!D63</f>
        <v>01</v>
      </c>
      <c r="D262" s="13" t="str">
        <f>[1]Лист2!E63</f>
        <v>44 0 00 60990</v>
      </c>
      <c r="E262" s="13">
        <v>100</v>
      </c>
      <c r="F262" s="32">
        <f>Лист2!G63</f>
        <v>19.8</v>
      </c>
      <c r="G262" s="32">
        <f>Лист2!H63</f>
        <v>19.510000000000002</v>
      </c>
      <c r="H262" s="41">
        <f t="shared" si="4"/>
        <v>98.535353535353536</v>
      </c>
    </row>
    <row r="263" spans="1:8" ht="39.75" customHeight="1">
      <c r="A263" s="51" t="str">
        <f>Лист2!A64</f>
        <v>Закупка товаров, работ и услуг для обеспечения государственных (муниципальных) нужд</v>
      </c>
      <c r="B263" s="13" t="str">
        <f>Лист2!C63</f>
        <v>08</v>
      </c>
      <c r="C263" s="13" t="str">
        <f>Лист2!D63</f>
        <v>01</v>
      </c>
      <c r="D263" s="13" t="str">
        <f>Лист2!E63</f>
        <v>44 0 00 60990</v>
      </c>
      <c r="E263" s="13">
        <v>200</v>
      </c>
      <c r="F263" s="32">
        <f>Лист2!G64</f>
        <v>130.19999999999999</v>
      </c>
      <c r="G263" s="32">
        <f>Лист2!H64</f>
        <v>123.09699999999999</v>
      </c>
      <c r="H263" s="41">
        <f t="shared" si="4"/>
        <v>94.544546850998472</v>
      </c>
    </row>
    <row r="264" spans="1:8" ht="100.5" customHeight="1">
      <c r="A264" s="51" t="str">
        <f>[1]Лист2!A229</f>
        <v>Иные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оциально значимых проектов, осуществляемые за счет дотации (гранта) за достижение показателей деятельности исполнительной власти субъектов РФ из федерального бюджета</v>
      </c>
      <c r="B264" s="13" t="str">
        <f>[1]Лист2!C229</f>
        <v>08</v>
      </c>
      <c r="C264" s="13" t="str">
        <f>[1]Лист2!D229</f>
        <v>01</v>
      </c>
      <c r="D264" s="13" t="str">
        <f>[1]Лист2!E229</f>
        <v>98 5 00 55492</v>
      </c>
      <c r="E264" s="13"/>
      <c r="F264" s="26">
        <f>[1]Лист2!G229</f>
        <v>2223.645</v>
      </c>
      <c r="G264" s="26">
        <v>2223.645</v>
      </c>
      <c r="H264" s="41">
        <f t="shared" si="4"/>
        <v>100</v>
      </c>
    </row>
    <row r="265" spans="1:8" ht="24" customHeight="1">
      <c r="A265" s="51" t="str">
        <f>[1]Лист2!A230</f>
        <v>Иные межбюджетные трансферты</v>
      </c>
      <c r="B265" s="13" t="str">
        <f>[1]Лист2!C230</f>
        <v>08</v>
      </c>
      <c r="C265" s="13" t="str">
        <f>[1]Лист2!D230</f>
        <v>01</v>
      </c>
      <c r="D265" s="13" t="str">
        <f>[1]Лист2!E230</f>
        <v>98 5 00 55492</v>
      </c>
      <c r="E265" s="13">
        <f>[1]Лист2!F230</f>
        <v>540</v>
      </c>
      <c r="F265" s="26">
        <f>[1]Лист2!G230</f>
        <v>2223.645</v>
      </c>
      <c r="G265" s="26">
        <v>2223.645</v>
      </c>
      <c r="H265" s="41">
        <f t="shared" si="4"/>
        <v>100</v>
      </c>
    </row>
    <row r="266" spans="1:8" ht="77.25" customHeight="1">
      <c r="A266" s="50" t="s">
        <v>109</v>
      </c>
      <c r="B266" s="13" t="s">
        <v>25</v>
      </c>
      <c r="C266" s="13" t="s">
        <v>18</v>
      </c>
      <c r="D266" s="14" t="s">
        <v>136</v>
      </c>
      <c r="E266" s="11"/>
      <c r="F266" s="16">
        <f>F267</f>
        <v>7767</v>
      </c>
      <c r="G266" s="16">
        <v>7767</v>
      </c>
      <c r="H266" s="41">
        <f t="shared" si="4"/>
        <v>100</v>
      </c>
    </row>
    <row r="267" spans="1:8" ht="28.5" customHeight="1">
      <c r="A267" s="50" t="s">
        <v>110</v>
      </c>
      <c r="B267" s="13" t="s">
        <v>25</v>
      </c>
      <c r="C267" s="13" t="s">
        <v>18</v>
      </c>
      <c r="D267" s="14" t="s">
        <v>136</v>
      </c>
      <c r="E267" s="11">
        <v>540</v>
      </c>
      <c r="F267" s="16">
        <f>[1]Лист2!G232</f>
        <v>7767</v>
      </c>
      <c r="G267" s="16">
        <v>7767</v>
      </c>
      <c r="H267" s="41">
        <f t="shared" si="4"/>
        <v>100</v>
      </c>
    </row>
    <row r="268" spans="1:8" ht="26.25" customHeight="1">
      <c r="A268" s="52" t="s">
        <v>83</v>
      </c>
      <c r="B268" s="13" t="s">
        <v>25</v>
      </c>
      <c r="C268" s="13" t="s">
        <v>21</v>
      </c>
      <c r="D268" s="13"/>
      <c r="E268" s="13"/>
      <c r="F268" s="16">
        <f>F269+F273+F284</f>
        <v>7811.6640000000007</v>
      </c>
      <c r="G268" s="16">
        <f>G269+G273+G284</f>
        <v>7665.8680000000004</v>
      </c>
      <c r="H268" s="41">
        <f t="shared" si="4"/>
        <v>98.133611481497411</v>
      </c>
    </row>
    <row r="269" spans="1:8" ht="39.75" customHeight="1">
      <c r="A269" s="50" t="s">
        <v>78</v>
      </c>
      <c r="B269" s="13" t="s">
        <v>25</v>
      </c>
      <c r="C269" s="13" t="s">
        <v>21</v>
      </c>
      <c r="D269" s="14" t="s">
        <v>119</v>
      </c>
      <c r="E269" s="11"/>
      <c r="F269" s="16">
        <f>F270</f>
        <v>776.1</v>
      </c>
      <c r="G269" s="16">
        <f>G270</f>
        <v>768.48900000000003</v>
      </c>
      <c r="H269" s="41">
        <f t="shared" si="4"/>
        <v>99.019327406262079</v>
      </c>
    </row>
    <row r="270" spans="1:8" ht="30.75" customHeight="1">
      <c r="A270" s="50" t="s">
        <v>79</v>
      </c>
      <c r="B270" s="13" t="s">
        <v>25</v>
      </c>
      <c r="C270" s="13" t="s">
        <v>21</v>
      </c>
      <c r="D270" s="14" t="s">
        <v>120</v>
      </c>
      <c r="E270" s="11"/>
      <c r="F270" s="16">
        <f>F271</f>
        <v>776.1</v>
      </c>
      <c r="G270" s="16">
        <f>G271</f>
        <v>768.48900000000003</v>
      </c>
      <c r="H270" s="41">
        <f t="shared" si="4"/>
        <v>99.019327406262079</v>
      </c>
    </row>
    <row r="271" spans="1:8" ht="59.25" customHeight="1">
      <c r="A271" s="23" t="s">
        <v>76</v>
      </c>
      <c r="B271" s="13" t="s">
        <v>25</v>
      </c>
      <c r="C271" s="13" t="s">
        <v>21</v>
      </c>
      <c r="D271" s="14" t="s">
        <v>120</v>
      </c>
      <c r="E271" s="11">
        <v>100</v>
      </c>
      <c r="F271" s="16">
        <f>Лист2!G68</f>
        <v>776.1</v>
      </c>
      <c r="G271" s="16">
        <f>Лист2!H68</f>
        <v>768.48900000000003</v>
      </c>
      <c r="H271" s="41">
        <f t="shared" si="4"/>
        <v>99.019327406262079</v>
      </c>
    </row>
    <row r="272" spans="1:8" ht="43.5" customHeight="1">
      <c r="A272" s="23" t="s">
        <v>118</v>
      </c>
      <c r="B272" s="13" t="s">
        <v>25</v>
      </c>
      <c r="C272" s="13" t="s">
        <v>21</v>
      </c>
      <c r="D272" s="14" t="s">
        <v>120</v>
      </c>
      <c r="E272" s="13">
        <v>200</v>
      </c>
      <c r="F272" s="16">
        <f>Лист2!G69</f>
        <v>0</v>
      </c>
      <c r="G272" s="16">
        <f>Лист2!H69</f>
        <v>0</v>
      </c>
      <c r="H272" s="41">
        <v>0</v>
      </c>
    </row>
    <row r="273" spans="1:8" ht="39" customHeight="1">
      <c r="A273" s="51" t="s">
        <v>84</v>
      </c>
      <c r="B273" s="13" t="s">
        <v>25</v>
      </c>
      <c r="C273" s="13" t="s">
        <v>21</v>
      </c>
      <c r="D273" s="14" t="s">
        <v>123</v>
      </c>
      <c r="E273" s="13"/>
      <c r="F273" s="16">
        <f>Лист2!G70</f>
        <v>7005.5640000000003</v>
      </c>
      <c r="G273" s="16">
        <f>Лист2!H70</f>
        <v>6867.3789999999999</v>
      </c>
      <c r="H273" s="41">
        <f t="shared" ref="H273:H337" si="5">G273/F273*100</f>
        <v>98.027496429980516</v>
      </c>
    </row>
    <row r="274" spans="1:8" ht="26.25" customHeight="1">
      <c r="A274" s="51" t="str">
        <f>[1]Лист2!A70</f>
        <v>Учреждения по обеспечению хозяйственного обслуживания</v>
      </c>
      <c r="B274" s="13" t="str">
        <f>[1]Лист2!C70</f>
        <v>08</v>
      </c>
      <c r="C274" s="13" t="str">
        <f>[1]Лист2!D70</f>
        <v>04</v>
      </c>
      <c r="D274" s="13" t="str">
        <f>[1]Лист2!E70</f>
        <v>02 5 00 10810</v>
      </c>
      <c r="E274" s="13"/>
      <c r="F274" s="16">
        <f>Лист2!G71</f>
        <v>3025.14</v>
      </c>
      <c r="G274" s="16">
        <f>Лист2!H71</f>
        <v>2914.114</v>
      </c>
      <c r="H274" s="41">
        <f t="shared" si="5"/>
        <v>96.3298888646476</v>
      </c>
    </row>
    <row r="275" spans="1:8" ht="65.25" customHeight="1">
      <c r="A275" s="51" t="str">
        <f>[1]Лист2!A71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5" s="13" t="str">
        <f>[1]Лист2!C71</f>
        <v>08</v>
      </c>
      <c r="C275" s="13" t="str">
        <f>[1]Лист2!D71</f>
        <v>04</v>
      </c>
      <c r="D275" s="13" t="str">
        <f>[1]Лист2!E71</f>
        <v>02 5 00 10810</v>
      </c>
      <c r="E275" s="13">
        <f>[1]Лист2!F71</f>
        <v>100</v>
      </c>
      <c r="F275" s="16">
        <f>Лист2!G72</f>
        <v>2917.54</v>
      </c>
      <c r="G275" s="16">
        <f>Лист2!H72</f>
        <v>2856.7139999999999</v>
      </c>
      <c r="H275" s="41">
        <f t="shared" si="5"/>
        <v>97.915161403099873</v>
      </c>
    </row>
    <row r="276" spans="1:8" ht="40.5" customHeight="1">
      <c r="A276" s="51" t="str">
        <f>[1]Лист2!A72</f>
        <v>Закупка товаров, работ и услуг для обеспечения государственных (муниципальных) нужд</v>
      </c>
      <c r="B276" s="13" t="str">
        <f>[1]Лист2!C72</f>
        <v>08</v>
      </c>
      <c r="C276" s="13" t="str">
        <f>[1]Лист2!D72</f>
        <v>04</v>
      </c>
      <c r="D276" s="13" t="str">
        <f>[1]Лист2!E72</f>
        <v>02 5 00 10810</v>
      </c>
      <c r="E276" s="13">
        <f>[1]Лист2!F72</f>
        <v>200</v>
      </c>
      <c r="F276" s="16">
        <f>Лист2!G73</f>
        <v>103</v>
      </c>
      <c r="G276" s="16">
        <f>Лист2!H73</f>
        <v>53.9</v>
      </c>
      <c r="H276" s="41">
        <f t="shared" si="5"/>
        <v>52.330097087378633</v>
      </c>
    </row>
    <row r="277" spans="1:8" ht="24" customHeight="1">
      <c r="A277" s="51" t="str">
        <f>[1]Лист2!A73</f>
        <v>Уплата налогов, сборов и иных платежей</v>
      </c>
      <c r="B277" s="13" t="str">
        <f>[1]Лист2!C73</f>
        <v>08</v>
      </c>
      <c r="C277" s="13" t="str">
        <f>[1]Лист2!D73</f>
        <v>04</v>
      </c>
      <c r="D277" s="13" t="str">
        <f>[1]Лист2!E73</f>
        <v>02 5 00 10810</v>
      </c>
      <c r="E277" s="13">
        <f>[1]Лист2!F73</f>
        <v>850</v>
      </c>
      <c r="F277" s="16">
        <f>Лист2!G74</f>
        <v>4.5999999999999996</v>
      </c>
      <c r="G277" s="16">
        <f>Лист2!H74</f>
        <v>3.5</v>
      </c>
      <c r="H277" s="41">
        <f t="shared" si="5"/>
        <v>76.08695652173914</v>
      </c>
    </row>
    <row r="278" spans="1:8" ht="66" customHeight="1">
      <c r="A278" s="52" t="s">
        <v>85</v>
      </c>
      <c r="B278" s="13" t="s">
        <v>25</v>
      </c>
      <c r="C278" s="13" t="s">
        <v>21</v>
      </c>
      <c r="D278" s="14" t="s">
        <v>124</v>
      </c>
      <c r="E278" s="13"/>
      <c r="F278" s="16">
        <f>Лист2!G75</f>
        <v>1960.424</v>
      </c>
      <c r="G278" s="16">
        <f>Лист2!H75</f>
        <v>1933.2649999999999</v>
      </c>
      <c r="H278" s="41">
        <f t="shared" si="5"/>
        <v>98.614636425589566</v>
      </c>
    </row>
    <row r="279" spans="1:8" ht="68.25" customHeight="1">
      <c r="A279" s="23" t="s">
        <v>76</v>
      </c>
      <c r="B279" s="13" t="s">
        <v>25</v>
      </c>
      <c r="C279" s="13" t="s">
        <v>21</v>
      </c>
      <c r="D279" s="14" t="s">
        <v>124</v>
      </c>
      <c r="E279" s="13">
        <v>100</v>
      </c>
      <c r="F279" s="16">
        <f>Лист2!G76</f>
        <v>1667.2940000000001</v>
      </c>
      <c r="G279" s="16">
        <f>Лист2!H76</f>
        <v>1666.394</v>
      </c>
      <c r="H279" s="41">
        <f t="shared" si="5"/>
        <v>99.946020317952318</v>
      </c>
    </row>
    <row r="280" spans="1:8" ht="30" customHeight="1">
      <c r="A280" s="23" t="s">
        <v>118</v>
      </c>
      <c r="B280" s="13" t="s">
        <v>25</v>
      </c>
      <c r="C280" s="13" t="s">
        <v>21</v>
      </c>
      <c r="D280" s="14" t="s">
        <v>124</v>
      </c>
      <c r="E280" s="13">
        <v>200</v>
      </c>
      <c r="F280" s="16">
        <f>Лист2!G77</f>
        <v>293.13</v>
      </c>
      <c r="G280" s="16">
        <f>Лист2!H77</f>
        <v>266.87099999999998</v>
      </c>
      <c r="H280" s="41">
        <f t="shared" si="5"/>
        <v>91.041858561047988</v>
      </c>
    </row>
    <row r="281" spans="1:8" ht="26.25" customHeight="1">
      <c r="A281" s="51" t="s">
        <v>77</v>
      </c>
      <c r="B281" s="13" t="s">
        <v>25</v>
      </c>
      <c r="C281" s="13" t="s">
        <v>21</v>
      </c>
      <c r="D281" s="14" t="s">
        <v>124</v>
      </c>
      <c r="E281" s="13">
        <v>850</v>
      </c>
      <c r="F281" s="16">
        <f>Лист2!G78</f>
        <v>0</v>
      </c>
      <c r="G281" s="16">
        <f>Лист2!H78</f>
        <v>0</v>
      </c>
      <c r="H281" s="41">
        <v>0</v>
      </c>
    </row>
    <row r="282" spans="1:8" ht="45.75" customHeight="1">
      <c r="A282" s="51" t="str">
        <f>[1]Лист2!A78</f>
        <v>Субсидия на софинансирование части расходов местных бюджетов по оплате труда работников муниципальных учреждений</v>
      </c>
      <c r="B282" s="16" t="str">
        <f>[1]Лист2!C78</f>
        <v>08</v>
      </c>
      <c r="C282" s="16" t="str">
        <f>[1]Лист2!D78</f>
        <v>04</v>
      </c>
      <c r="D282" s="16" t="str">
        <f>[1]Лист2!E78</f>
        <v>02 5 00 S0430</v>
      </c>
      <c r="E282" s="16"/>
      <c r="F282" s="16">
        <f>Лист2!G79</f>
        <v>2020</v>
      </c>
      <c r="G282" s="16">
        <f>Лист2!H79</f>
        <v>2020</v>
      </c>
      <c r="H282" s="41">
        <f t="shared" si="5"/>
        <v>100</v>
      </c>
    </row>
    <row r="283" spans="1:8" ht="60" customHeight="1">
      <c r="A283" s="51" t="str">
        <f>[1]Лист2!A79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3" s="16" t="str">
        <f>[1]Лист2!C79</f>
        <v>08</v>
      </c>
      <c r="C283" s="16" t="str">
        <f>[1]Лист2!D79</f>
        <v>04</v>
      </c>
      <c r="D283" s="16" t="str">
        <f>[1]Лист2!E79</f>
        <v>02 5 00 S0430</v>
      </c>
      <c r="E283" s="61">
        <v>100</v>
      </c>
      <c r="F283" s="16">
        <f>Лист2!G80</f>
        <v>2020</v>
      </c>
      <c r="G283" s="16">
        <f>Лист2!H80</f>
        <v>2020</v>
      </c>
      <c r="H283" s="41">
        <f t="shared" si="5"/>
        <v>100</v>
      </c>
    </row>
    <row r="284" spans="1:8" ht="81" customHeight="1">
      <c r="A284" s="51" t="str">
        <f>[1]Лист2!A234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84" s="13" t="str">
        <f>[1]Лист2!C234</f>
        <v>08</v>
      </c>
      <c r="C284" s="13" t="str">
        <f>[1]Лист2!D234</f>
        <v>04</v>
      </c>
      <c r="D284" s="13" t="str">
        <f>[1]Лист2!E234</f>
        <v>98 5 00 60510</v>
      </c>
      <c r="E284" s="13"/>
      <c r="F284" s="26">
        <f>[1]Лист2!G234</f>
        <v>30</v>
      </c>
      <c r="G284" s="26">
        <v>30</v>
      </c>
      <c r="H284" s="41">
        <f t="shared" si="5"/>
        <v>100</v>
      </c>
    </row>
    <row r="285" spans="1:8" ht="22.5" customHeight="1">
      <c r="A285" s="51" t="str">
        <f>[1]Лист2!A235</f>
        <v>Иные межбюджетные трансферты</v>
      </c>
      <c r="B285" s="13" t="str">
        <f>[1]Лист2!C235</f>
        <v>08</v>
      </c>
      <c r="C285" s="13" t="str">
        <f>[1]Лист2!D235</f>
        <v>04</v>
      </c>
      <c r="D285" s="13" t="str">
        <f>[1]Лист2!E235</f>
        <v>98 5 00 60510</v>
      </c>
      <c r="E285" s="13">
        <f>[1]Лист2!F235</f>
        <v>540</v>
      </c>
      <c r="F285" s="26">
        <f>[1]Лист2!G235</f>
        <v>30</v>
      </c>
      <c r="G285" s="26">
        <v>30</v>
      </c>
      <c r="H285" s="41">
        <f t="shared" si="5"/>
        <v>100</v>
      </c>
    </row>
    <row r="286" spans="1:8" ht="24" customHeight="1">
      <c r="A286" s="52" t="s">
        <v>40</v>
      </c>
      <c r="B286" s="13">
        <v>10</v>
      </c>
      <c r="C286" s="13"/>
      <c r="D286" s="11"/>
      <c r="E286" s="13"/>
      <c r="F286" s="16">
        <f>F287+F304+F290</f>
        <v>30698.356</v>
      </c>
      <c r="G286" s="16">
        <f>G287+G304+G290</f>
        <v>21228.261999999999</v>
      </c>
      <c r="H286" s="41">
        <f t="shared" si="5"/>
        <v>69.151136301891853</v>
      </c>
    </row>
    <row r="287" spans="1:8" ht="26.25" customHeight="1">
      <c r="A287" s="52" t="s">
        <v>15</v>
      </c>
      <c r="B287" s="13">
        <v>10</v>
      </c>
      <c r="C287" s="13" t="s">
        <v>18</v>
      </c>
      <c r="D287" s="11"/>
      <c r="E287" s="13"/>
      <c r="F287" s="16">
        <f>F288</f>
        <v>914.22</v>
      </c>
      <c r="G287" s="16">
        <v>914.22</v>
      </c>
      <c r="H287" s="41">
        <f t="shared" si="5"/>
        <v>100</v>
      </c>
    </row>
    <row r="288" spans="1:8" ht="26.25" customHeight="1">
      <c r="A288" s="50" t="s">
        <v>100</v>
      </c>
      <c r="B288" s="13">
        <v>10</v>
      </c>
      <c r="C288" s="13" t="s">
        <v>18</v>
      </c>
      <c r="D288" s="14" t="s">
        <v>151</v>
      </c>
      <c r="E288" s="11"/>
      <c r="F288" s="16">
        <f>F289</f>
        <v>914.22</v>
      </c>
      <c r="G288" s="16">
        <v>914.22</v>
      </c>
      <c r="H288" s="41">
        <f t="shared" si="5"/>
        <v>100</v>
      </c>
    </row>
    <row r="289" spans="1:8" ht="25.5" customHeight="1">
      <c r="A289" s="52" t="s">
        <v>68</v>
      </c>
      <c r="B289" s="13">
        <v>10</v>
      </c>
      <c r="C289" s="13" t="s">
        <v>18</v>
      </c>
      <c r="D289" s="14" t="s">
        <v>151</v>
      </c>
      <c r="E289" s="11">
        <v>300</v>
      </c>
      <c r="F289" s="16">
        <f>[1]Лист2!G376</f>
        <v>914.22</v>
      </c>
      <c r="G289" s="16">
        <v>914.22</v>
      </c>
      <c r="H289" s="41">
        <f t="shared" si="5"/>
        <v>100</v>
      </c>
    </row>
    <row r="290" spans="1:8" ht="25.5" customHeight="1">
      <c r="A290" s="52" t="str">
        <f>[1]Лист2!A377</f>
        <v>Социальное обеспечение населения</v>
      </c>
      <c r="B290" s="13">
        <f>[1]Лист2!C377</f>
        <v>10</v>
      </c>
      <c r="C290" s="13" t="str">
        <f>[1]Лист2!D377</f>
        <v>03</v>
      </c>
      <c r="D290" s="13"/>
      <c r="E290" s="13"/>
      <c r="F290" s="26">
        <f>F291+F299+F293+F297+F295+F302</f>
        <v>12570.135999999999</v>
      </c>
      <c r="G290" s="26">
        <f>G291+G299+G293+G297+G295+G302</f>
        <v>6578.2909999999993</v>
      </c>
      <c r="H290" s="41">
        <f t="shared" si="5"/>
        <v>52.332695525330827</v>
      </c>
    </row>
    <row r="291" spans="1:8" ht="38.25" customHeight="1">
      <c r="A291" s="52" t="str">
        <f>[1]Лист2!A180</f>
        <v>Субсидии на реализацию мероприятий по обеспечению жильем молодых семей</v>
      </c>
      <c r="B291" s="13">
        <f>[1]Лист2!C180</f>
        <v>10</v>
      </c>
      <c r="C291" s="13" t="str">
        <f>[1]Лист2!D180</f>
        <v>03</v>
      </c>
      <c r="D291" s="13" t="str">
        <f>[1]Лист2!E180</f>
        <v>14 2 00 L4970</v>
      </c>
      <c r="E291" s="13"/>
      <c r="F291" s="26">
        <f>[1]Лист2!G180</f>
        <v>301</v>
      </c>
      <c r="G291" s="26">
        <v>301</v>
      </c>
      <c r="H291" s="41">
        <f t="shared" si="5"/>
        <v>100</v>
      </c>
    </row>
    <row r="292" spans="1:8" ht="27" customHeight="1">
      <c r="A292" s="52" t="str">
        <f>[1]Лист2!A181</f>
        <v>Социальное обеспечение и иные выплаты населению</v>
      </c>
      <c r="B292" s="13">
        <f>[1]Лист2!C181</f>
        <v>10</v>
      </c>
      <c r="C292" s="13" t="str">
        <f>[1]Лист2!D181</f>
        <v>03</v>
      </c>
      <c r="D292" s="13" t="str">
        <f>[1]Лист2!E181</f>
        <v>14 2 00 L4970</v>
      </c>
      <c r="E292" s="13">
        <f>[1]Лист2!F181</f>
        <v>300</v>
      </c>
      <c r="F292" s="26">
        <f>[1]Лист2!G181</f>
        <v>301</v>
      </c>
      <c r="G292" s="26">
        <v>301</v>
      </c>
      <c r="H292" s="41">
        <f t="shared" si="5"/>
        <v>100</v>
      </c>
    </row>
    <row r="293" spans="1:8" ht="39.75" customHeight="1">
      <c r="A293" s="52" t="str">
        <f>[1]Лист2!A182</f>
        <v>МП "Обеспечение жильем молодых семей в Волчихинском районе" на 2020-2024 годы</v>
      </c>
      <c r="B293" s="13">
        <f>[1]Лист2!C182</f>
        <v>10</v>
      </c>
      <c r="C293" s="13" t="str">
        <f>[1]Лист2!D182</f>
        <v>03</v>
      </c>
      <c r="D293" s="13" t="str">
        <f>[1]Лист2!E182</f>
        <v>14 2 00 L4970</v>
      </c>
      <c r="E293" s="13"/>
      <c r="F293" s="26">
        <f>[1]Лист2!G182</f>
        <v>92.5</v>
      </c>
      <c r="G293" s="26">
        <v>92.5</v>
      </c>
      <c r="H293" s="41">
        <f t="shared" si="5"/>
        <v>100</v>
      </c>
    </row>
    <row r="294" spans="1:8" ht="29.25" customHeight="1">
      <c r="A294" s="52" t="str">
        <f>[1]Лист2!A183</f>
        <v>Социальное обеспечение и иные выплаты населению</v>
      </c>
      <c r="B294" s="13">
        <f>[1]Лист2!C183</f>
        <v>10</v>
      </c>
      <c r="C294" s="13" t="str">
        <f>[1]Лист2!D183</f>
        <v>03</v>
      </c>
      <c r="D294" s="13" t="str">
        <f>[1]Лист2!E183</f>
        <v>14 2 00 L4970</v>
      </c>
      <c r="E294" s="13">
        <f>[1]Лист2!F183</f>
        <v>300</v>
      </c>
      <c r="F294" s="26">
        <f>[1]Лист2!G183</f>
        <v>92.5</v>
      </c>
      <c r="G294" s="26">
        <v>92.5</v>
      </c>
      <c r="H294" s="41">
        <f t="shared" si="5"/>
        <v>100</v>
      </c>
    </row>
    <row r="295" spans="1:8" ht="41.25" customHeight="1">
      <c r="A295" s="52" t="str">
        <f>[1]Лист2!A378</f>
        <v>Расходы на обеспечение комплексного развития сельских территорий (улучшение жилищных условий на сельских территориях)</v>
      </c>
      <c r="B295" s="13">
        <f>[1]Лист2!C378</f>
        <v>10</v>
      </c>
      <c r="C295" s="13" t="str">
        <f>[1]Лист2!D378</f>
        <v>03</v>
      </c>
      <c r="D295" s="13" t="str">
        <f>[1]Лист2!E378</f>
        <v>52 0 00 S0630</v>
      </c>
      <c r="E295" s="13"/>
      <c r="F295" s="26">
        <f>[1]Лист2!G378</f>
        <v>1200</v>
      </c>
      <c r="G295" s="26">
        <v>1200</v>
      </c>
      <c r="H295" s="41">
        <f t="shared" si="5"/>
        <v>100</v>
      </c>
    </row>
    <row r="296" spans="1:8" ht="26.25" customHeight="1">
      <c r="A296" s="52" t="str">
        <f>[1]Лист2!A379</f>
        <v>Социальное обеспечение и иные выплаты населению</v>
      </c>
      <c r="B296" s="13">
        <f>[1]Лист2!C379</f>
        <v>10</v>
      </c>
      <c r="C296" s="13" t="str">
        <f>[1]Лист2!D379</f>
        <v>03</v>
      </c>
      <c r="D296" s="13" t="str">
        <f>[1]Лист2!E379</f>
        <v>52 0 00 S0630</v>
      </c>
      <c r="E296" s="13">
        <f>[1]Лист2!F379</f>
        <v>300</v>
      </c>
      <c r="F296" s="26">
        <f>[1]Лист2!G379</f>
        <v>1200</v>
      </c>
      <c r="G296" s="26">
        <v>1200</v>
      </c>
      <c r="H296" s="41">
        <f t="shared" si="5"/>
        <v>100</v>
      </c>
    </row>
    <row r="297" spans="1:8" ht="96.75" customHeight="1">
      <c r="A297" s="52" t="str">
        <f>[1]Лист2!A380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97" s="13">
        <f>[1]Лист2!C380</f>
        <v>10</v>
      </c>
      <c r="C297" s="13" t="str">
        <f>[1]Лист2!D380</f>
        <v>03</v>
      </c>
      <c r="D297" s="13" t="str">
        <f>[1]Лист2!E380</f>
        <v>71 1 00 51340</v>
      </c>
      <c r="E297" s="13"/>
      <c r="F297" s="26">
        <f>[1]Лист2!G380</f>
        <v>2262.0239999999999</v>
      </c>
      <c r="G297" s="26">
        <v>2262.0239999999999</v>
      </c>
      <c r="H297" s="41">
        <f t="shared" si="5"/>
        <v>100</v>
      </c>
    </row>
    <row r="298" spans="1:8" ht="28.5" customHeight="1">
      <c r="A298" s="52" t="str">
        <f>[1]Лист2!A381</f>
        <v>Социальное обеспечение и иные выплаты населению</v>
      </c>
      <c r="B298" s="13">
        <f>[1]Лист2!C381</f>
        <v>10</v>
      </c>
      <c r="C298" s="13" t="str">
        <f>[1]Лист2!D381</f>
        <v>03</v>
      </c>
      <c r="D298" s="13" t="str">
        <f>[1]Лист2!E381</f>
        <v>70 1 00 51340</v>
      </c>
      <c r="E298" s="13">
        <f>[1]Лист2!F381</f>
        <v>300</v>
      </c>
      <c r="F298" s="26">
        <f>[1]Лист2!G381</f>
        <v>2262.0239999999999</v>
      </c>
      <c r="G298" s="26">
        <v>2262.0239999999999</v>
      </c>
      <c r="H298" s="41">
        <f t="shared" si="5"/>
        <v>100</v>
      </c>
    </row>
    <row r="299" spans="1:8" ht="58.5" customHeight="1">
      <c r="A299" s="52" t="str">
        <f>[1]Лист2!A382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99" s="13">
        <f>[1]Лист2!C382</f>
        <v>10</v>
      </c>
      <c r="C299" s="13" t="str">
        <f>[1]Лист2!D382</f>
        <v>03</v>
      </c>
      <c r="D299" s="13" t="str">
        <f>[1]Лист2!E382</f>
        <v>71 1 00 51350</v>
      </c>
      <c r="E299" s="13"/>
      <c r="F299" s="26">
        <f>[1]Лист2!G382</f>
        <v>1134.6119999999999</v>
      </c>
      <c r="G299" s="26">
        <v>1134.6119999999999</v>
      </c>
      <c r="H299" s="41">
        <f t="shared" si="5"/>
        <v>100</v>
      </c>
    </row>
    <row r="300" spans="1:8" ht="40.5" customHeight="1">
      <c r="A300" s="52" t="str">
        <f>[1]Лист2!A383</f>
        <v>Закупка товаров, работ и услуг для обеспечения государственных (муниципальных) нужд</v>
      </c>
      <c r="B300" s="13" t="str">
        <f>[1]Лист2!C383</f>
        <v>10</v>
      </c>
      <c r="C300" s="13" t="str">
        <f>[1]Лист2!D383</f>
        <v>03</v>
      </c>
      <c r="D300" s="13" t="str">
        <f>[1]Лист2!E383</f>
        <v>71 1 00 51350</v>
      </c>
      <c r="E300" s="13">
        <f>[1]Лист2!F383</f>
        <v>200</v>
      </c>
      <c r="F300" s="26">
        <f>[1]Лист2!G383</f>
        <v>3.6</v>
      </c>
      <c r="G300" s="26">
        <v>3.6</v>
      </c>
      <c r="H300" s="41">
        <f t="shared" si="5"/>
        <v>100</v>
      </c>
    </row>
    <row r="301" spans="1:8" ht="27" customHeight="1">
      <c r="A301" s="52" t="str">
        <f>[1]Лист2!A384</f>
        <v>Социальное обеспечение и иные выплаты населению</v>
      </c>
      <c r="B301" s="13" t="str">
        <f>[1]Лист2!C384</f>
        <v>10</v>
      </c>
      <c r="C301" s="13" t="str">
        <f>[1]Лист2!D384</f>
        <v>03</v>
      </c>
      <c r="D301" s="13" t="str">
        <f>[1]Лист2!E384</f>
        <v>71 1 00 51350</v>
      </c>
      <c r="E301" s="13">
        <f>[1]Лист2!F384</f>
        <v>300</v>
      </c>
      <c r="F301" s="26">
        <f>[1]Лист2!G384</f>
        <v>1131.0119999999999</v>
      </c>
      <c r="G301" s="26">
        <v>1131.0119999999999</v>
      </c>
      <c r="H301" s="41">
        <f t="shared" si="5"/>
        <v>100</v>
      </c>
    </row>
    <row r="302" spans="1:8" ht="38.25" customHeight="1">
      <c r="A302" s="52" t="str">
        <f>[1]Лист2!A385</f>
        <v>Компенсационные выплаты гражданам за коммунальные услуги, в том числе твердое топливо</v>
      </c>
      <c r="B302" s="13" t="str">
        <f>[1]Лист2!C385</f>
        <v>10</v>
      </c>
      <c r="C302" s="13" t="str">
        <f>[1]Лист2!D385</f>
        <v>03</v>
      </c>
      <c r="D302" s="13" t="str">
        <f>[1]Лист2!E385</f>
        <v>90 9 00 16334</v>
      </c>
      <c r="E302" s="13"/>
      <c r="F302" s="26">
        <f>[1]Лист2!G385</f>
        <v>7580</v>
      </c>
      <c r="G302" s="26">
        <f>G303</f>
        <v>1588.155</v>
      </c>
      <c r="H302" s="41">
        <f t="shared" si="5"/>
        <v>20.951912928759896</v>
      </c>
    </row>
    <row r="303" spans="1:8" ht="29.25" customHeight="1">
      <c r="A303" s="52" t="str">
        <f>[1]Лист2!A386</f>
        <v>Социальное обеспечение и иные выплаты населению</v>
      </c>
      <c r="B303" s="13" t="str">
        <f>[1]Лист2!C386</f>
        <v>10</v>
      </c>
      <c r="C303" s="13" t="str">
        <f>[1]Лист2!D386</f>
        <v>03</v>
      </c>
      <c r="D303" s="13" t="str">
        <f>[1]Лист2!E386</f>
        <v>90 9 00 16334</v>
      </c>
      <c r="E303" s="13">
        <f>[1]Лист2!F386</f>
        <v>300</v>
      </c>
      <c r="F303" s="26">
        <f>[1]Лист2!G386</f>
        <v>7580</v>
      </c>
      <c r="G303" s="26">
        <f>Лист2!H390</f>
        <v>1588.155</v>
      </c>
      <c r="H303" s="41">
        <f t="shared" si="5"/>
        <v>20.951912928759896</v>
      </c>
    </row>
    <row r="304" spans="1:8" ht="29.25" customHeight="1">
      <c r="A304" s="52" t="s">
        <v>16</v>
      </c>
      <c r="B304" s="13">
        <v>10</v>
      </c>
      <c r="C304" s="13" t="s">
        <v>21</v>
      </c>
      <c r="D304" s="13"/>
      <c r="E304" s="13"/>
      <c r="F304" s="16">
        <f>F305+F308</f>
        <v>17214</v>
      </c>
      <c r="G304" s="16">
        <f>G305+G308</f>
        <v>13735.751</v>
      </c>
      <c r="H304" s="41">
        <f t="shared" si="5"/>
        <v>79.794068781224581</v>
      </c>
    </row>
    <row r="305" spans="1:8" ht="63">
      <c r="A305" s="50" t="s">
        <v>90</v>
      </c>
      <c r="B305" s="13">
        <v>10</v>
      </c>
      <c r="C305" s="13" t="s">
        <v>21</v>
      </c>
      <c r="D305" s="14" t="s">
        <v>133</v>
      </c>
      <c r="E305" s="13"/>
      <c r="F305" s="16">
        <f>F306+F307</f>
        <v>2112</v>
      </c>
      <c r="G305" s="16">
        <f>G306+G307</f>
        <v>890.67200000000003</v>
      </c>
      <c r="H305" s="41">
        <f t="shared" si="5"/>
        <v>42.171969696969697</v>
      </c>
    </row>
    <row r="306" spans="1:8" ht="36" customHeight="1">
      <c r="A306" s="50" t="str">
        <f>Лист2!A187</f>
        <v>Закупка товаров, работ и услуг для обеспечения государственных (муниципальных) нужд</v>
      </c>
      <c r="B306" s="13">
        <f>Лист2!C187</f>
        <v>10</v>
      </c>
      <c r="C306" s="13" t="str">
        <f>Лист2!D187</f>
        <v>04</v>
      </c>
      <c r="D306" s="13" t="str">
        <f>Лист2!E187</f>
        <v>90 4 00 70700</v>
      </c>
      <c r="E306" s="13">
        <f>Лист2!F187</f>
        <v>200</v>
      </c>
      <c r="F306" s="26">
        <f>Лист2!G187</f>
        <v>5</v>
      </c>
      <c r="G306" s="65">
        <f>Лист2!H187</f>
        <v>3.8540000000000001</v>
      </c>
      <c r="H306" s="65">
        <f>Лист2!I187</f>
        <v>77.08</v>
      </c>
    </row>
    <row r="307" spans="1:8" ht="24.75" customHeight="1">
      <c r="A307" s="52" t="s">
        <v>68</v>
      </c>
      <c r="B307" s="13">
        <v>10</v>
      </c>
      <c r="C307" s="13" t="s">
        <v>21</v>
      </c>
      <c r="D307" s="14" t="s">
        <v>133</v>
      </c>
      <c r="E307" s="11">
        <v>300</v>
      </c>
      <c r="F307" s="26">
        <f>Лист2!G188</f>
        <v>2107</v>
      </c>
      <c r="G307" s="26">
        <f>Лист2!H188</f>
        <v>886.81799999999998</v>
      </c>
      <c r="H307" s="41">
        <f t="shared" si="5"/>
        <v>42.089131466540103</v>
      </c>
    </row>
    <row r="308" spans="1:8" ht="39" customHeight="1">
      <c r="A308" s="55" t="s">
        <v>101</v>
      </c>
      <c r="B308" s="35" t="s">
        <v>59</v>
      </c>
      <c r="C308" s="35" t="s">
        <v>21</v>
      </c>
      <c r="D308" s="38" t="s">
        <v>152</v>
      </c>
      <c r="E308" s="35"/>
      <c r="F308" s="26">
        <f>Лист2!G189</f>
        <v>15102</v>
      </c>
      <c r="G308" s="26">
        <f>Лист2!H189</f>
        <v>12845.079</v>
      </c>
      <c r="H308" s="41">
        <f t="shared" si="5"/>
        <v>85.05548271752086</v>
      </c>
    </row>
    <row r="309" spans="1:8" ht="25.5" customHeight="1">
      <c r="A309" s="52" t="s">
        <v>68</v>
      </c>
      <c r="B309" s="35" t="s">
        <v>59</v>
      </c>
      <c r="C309" s="35" t="s">
        <v>21</v>
      </c>
      <c r="D309" s="38" t="s">
        <v>152</v>
      </c>
      <c r="E309" s="35">
        <v>300</v>
      </c>
      <c r="F309" s="26">
        <f>Лист2!G190</f>
        <v>15102</v>
      </c>
      <c r="G309" s="26">
        <f>Лист2!H190</f>
        <v>12845.079</v>
      </c>
      <c r="H309" s="41">
        <f t="shared" si="5"/>
        <v>85.05548271752086</v>
      </c>
    </row>
    <row r="310" spans="1:8" ht="26.25" customHeight="1">
      <c r="A310" s="52" t="s">
        <v>14</v>
      </c>
      <c r="B310" s="13">
        <v>11</v>
      </c>
      <c r="C310" s="13"/>
      <c r="D310" s="13"/>
      <c r="E310" s="13"/>
      <c r="F310" s="16">
        <f>F315+F311</f>
        <v>3266.2550000000001</v>
      </c>
      <c r="G310" s="16">
        <f>G315+G311</f>
        <v>3251.875</v>
      </c>
      <c r="H310" s="41">
        <f t="shared" si="5"/>
        <v>99.559740436677487</v>
      </c>
    </row>
    <row r="311" spans="1:8" ht="24" customHeight="1">
      <c r="A311" s="62" t="s">
        <v>186</v>
      </c>
      <c r="B311" s="49">
        <v>11</v>
      </c>
      <c r="C311" s="49" t="s">
        <v>19</v>
      </c>
      <c r="D311" s="49"/>
      <c r="E311" s="49"/>
      <c r="F311" s="63">
        <f t="shared" ref="F311:G313" si="6">F312</f>
        <v>590.6</v>
      </c>
      <c r="G311" s="63">
        <f t="shared" si="6"/>
        <v>590.6</v>
      </c>
      <c r="H311" s="41">
        <f t="shared" si="5"/>
        <v>100</v>
      </c>
    </row>
    <row r="312" spans="1:8" ht="42" customHeight="1">
      <c r="A312" s="62" t="s">
        <v>75</v>
      </c>
      <c r="B312" s="49">
        <v>11</v>
      </c>
      <c r="C312" s="49" t="s">
        <v>19</v>
      </c>
      <c r="D312" s="49" t="s">
        <v>115</v>
      </c>
      <c r="E312" s="49"/>
      <c r="F312" s="63">
        <f t="shared" si="6"/>
        <v>590.6</v>
      </c>
      <c r="G312" s="63">
        <f t="shared" si="6"/>
        <v>590.6</v>
      </c>
      <c r="H312" s="41">
        <f t="shared" si="5"/>
        <v>100</v>
      </c>
    </row>
    <row r="313" spans="1:8" ht="39.75" customHeight="1">
      <c r="A313" s="62" t="s">
        <v>116</v>
      </c>
      <c r="B313" s="49">
        <v>11</v>
      </c>
      <c r="C313" s="49" t="s">
        <v>19</v>
      </c>
      <c r="D313" s="49" t="s">
        <v>117</v>
      </c>
      <c r="E313" s="49"/>
      <c r="F313" s="63">
        <f t="shared" si="6"/>
        <v>590.6</v>
      </c>
      <c r="G313" s="63">
        <f t="shared" si="6"/>
        <v>590.6</v>
      </c>
      <c r="H313" s="41">
        <f t="shared" si="5"/>
        <v>100</v>
      </c>
    </row>
    <row r="314" spans="1:8" ht="72.75" customHeight="1">
      <c r="A314" s="62" t="s">
        <v>97</v>
      </c>
      <c r="B314" s="49">
        <v>11</v>
      </c>
      <c r="C314" s="49" t="s">
        <v>19</v>
      </c>
      <c r="D314" s="49" t="s">
        <v>117</v>
      </c>
      <c r="E314" s="49">
        <v>100</v>
      </c>
      <c r="F314" s="63">
        <f>Лист2!G25</f>
        <v>590.6</v>
      </c>
      <c r="G314" s="63">
        <f>Лист2!H25</f>
        <v>590.6</v>
      </c>
      <c r="H314" s="41">
        <f t="shared" si="5"/>
        <v>100</v>
      </c>
    </row>
    <row r="315" spans="1:8" ht="27.75" customHeight="1">
      <c r="A315" s="52" t="s">
        <v>31</v>
      </c>
      <c r="B315" s="11">
        <v>11</v>
      </c>
      <c r="C315" s="13" t="s">
        <v>24</v>
      </c>
      <c r="D315" s="14"/>
      <c r="E315" s="13"/>
      <c r="F315" s="63">
        <f>F316+F320+F325</f>
        <v>2675.6550000000002</v>
      </c>
      <c r="G315" s="63">
        <f>G316+G320+G325</f>
        <v>2661.2750000000001</v>
      </c>
      <c r="H315" s="41">
        <f t="shared" si="5"/>
        <v>99.462561503631818</v>
      </c>
    </row>
    <row r="316" spans="1:8" ht="36" customHeight="1">
      <c r="A316" s="50" t="s">
        <v>78</v>
      </c>
      <c r="B316" s="13">
        <v>11</v>
      </c>
      <c r="C316" s="13" t="s">
        <v>24</v>
      </c>
      <c r="D316" s="14" t="s">
        <v>119</v>
      </c>
      <c r="E316" s="11"/>
      <c r="F316" s="63">
        <f>Лист2!G27</f>
        <v>893.7</v>
      </c>
      <c r="G316" s="63">
        <f>Лист2!H27</f>
        <v>890.72199999999998</v>
      </c>
      <c r="H316" s="41">
        <f t="shared" si="5"/>
        <v>99.66677856103837</v>
      </c>
    </row>
    <row r="317" spans="1:8" ht="29.25" customHeight="1">
      <c r="A317" s="50" t="s">
        <v>79</v>
      </c>
      <c r="B317" s="13">
        <v>11</v>
      </c>
      <c r="C317" s="13" t="s">
        <v>24</v>
      </c>
      <c r="D317" s="14" t="s">
        <v>120</v>
      </c>
      <c r="E317" s="13"/>
      <c r="F317" s="63">
        <f>Лист2!G28</f>
        <v>893.7</v>
      </c>
      <c r="G317" s="63">
        <f>Лист2!H28</f>
        <v>890.72199999999998</v>
      </c>
      <c r="H317" s="41">
        <f t="shared" si="5"/>
        <v>99.66677856103837</v>
      </c>
    </row>
    <row r="318" spans="1:8" ht="63">
      <c r="A318" s="23" t="s">
        <v>76</v>
      </c>
      <c r="B318" s="13">
        <v>11</v>
      </c>
      <c r="C318" s="13" t="s">
        <v>24</v>
      </c>
      <c r="D318" s="14" t="s">
        <v>120</v>
      </c>
      <c r="E318" s="13">
        <v>100</v>
      </c>
      <c r="F318" s="63">
        <f>Лист2!G29</f>
        <v>893.7</v>
      </c>
      <c r="G318" s="63">
        <f>Лист2!H29</f>
        <v>890.72199999999998</v>
      </c>
      <c r="H318" s="41">
        <f t="shared" si="5"/>
        <v>99.66677856103837</v>
      </c>
    </row>
    <row r="319" spans="1:8" ht="31.5">
      <c r="A319" s="23" t="s">
        <v>118</v>
      </c>
      <c r="B319" s="13">
        <v>11</v>
      </c>
      <c r="C319" s="13" t="s">
        <v>24</v>
      </c>
      <c r="D319" s="14" t="s">
        <v>120</v>
      </c>
      <c r="E319" s="13">
        <v>200</v>
      </c>
      <c r="F319" s="63">
        <f>Лист2!G30</f>
        <v>0</v>
      </c>
      <c r="G319" s="63">
        <f>Лист2!H30</f>
        <v>0</v>
      </c>
      <c r="H319" s="41">
        <v>0</v>
      </c>
    </row>
    <row r="320" spans="1:8" ht="22.5" customHeight="1">
      <c r="A320" s="23" t="str">
        <f>[1]Лист2!A31</f>
        <v>Учреждения по обеспечению хозяйственного обслуживания</v>
      </c>
      <c r="B320" s="13">
        <f>[1]Лист2!C31</f>
        <v>11</v>
      </c>
      <c r="C320" s="13" t="str">
        <f>[1]Лист2!D31</f>
        <v>05</v>
      </c>
      <c r="D320" s="13" t="str">
        <f>[1]Лист2!E31</f>
        <v>02 5 00 10810</v>
      </c>
      <c r="E320" s="13"/>
      <c r="F320" s="63">
        <f>Лист2!G31</f>
        <v>1727.855</v>
      </c>
      <c r="G320" s="63">
        <f>Лист2!H31</f>
        <v>1716.453</v>
      </c>
      <c r="H320" s="41">
        <f t="shared" si="5"/>
        <v>99.340106664042978</v>
      </c>
    </row>
    <row r="321" spans="1:8" ht="63">
      <c r="A321" s="23" t="str">
        <f>[1]Лист2!A32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1" s="13">
        <f>[1]Лист2!C32</f>
        <v>11</v>
      </c>
      <c r="C321" s="13" t="str">
        <f>[1]Лист2!D32</f>
        <v>05</v>
      </c>
      <c r="D321" s="13" t="str">
        <f>[1]Лист2!E32</f>
        <v>02 5 00 10810</v>
      </c>
      <c r="E321" s="13">
        <f>[1]Лист2!F32</f>
        <v>100</v>
      </c>
      <c r="F321" s="63">
        <f>Лист2!G32</f>
        <v>933.5</v>
      </c>
      <c r="G321" s="63">
        <f>Лист2!H32</f>
        <v>928.06399999999996</v>
      </c>
      <c r="H321" s="41">
        <f t="shared" si="5"/>
        <v>99.417675415104441</v>
      </c>
    </row>
    <row r="322" spans="1:8" ht="31.5">
      <c r="A322" s="23" t="str">
        <f>[1]Лист2!A33</f>
        <v>Закупка товаров, работ и услуг для обеспечения государственных (муниципальных) нужд</v>
      </c>
      <c r="B322" s="13">
        <f>[1]Лист2!C33</f>
        <v>11</v>
      </c>
      <c r="C322" s="13" t="str">
        <f>[1]Лист2!D33</f>
        <v>05</v>
      </c>
      <c r="D322" s="13" t="str">
        <f>[1]Лист2!E33</f>
        <v>02 5 00 10810</v>
      </c>
      <c r="E322" s="13">
        <f>[1]Лист2!F33</f>
        <v>200</v>
      </c>
      <c r="F322" s="63">
        <f>Лист2!G33</f>
        <v>773.97199999999998</v>
      </c>
      <c r="G322" s="63">
        <f>Лист2!H33</f>
        <v>768.84900000000005</v>
      </c>
      <c r="H322" s="41">
        <f t="shared" si="5"/>
        <v>99.338089750016806</v>
      </c>
    </row>
    <row r="323" spans="1:8" ht="22.5" customHeight="1">
      <c r="A323" s="23" t="str">
        <f>Лист2!A34</f>
        <v>Социальное обеспечение и иные выплаты населению</v>
      </c>
      <c r="B323" s="13">
        <f>Лист2!C34</f>
        <v>11</v>
      </c>
      <c r="C323" s="13" t="str">
        <f>Лист2!D34</f>
        <v>05</v>
      </c>
      <c r="D323" s="13" t="str">
        <f>Лист2!E34</f>
        <v>02 5 00 10810</v>
      </c>
      <c r="E323" s="13">
        <f>Лист2!F34</f>
        <v>300</v>
      </c>
      <c r="F323" s="63">
        <f>Лист2!G34</f>
        <v>2</v>
      </c>
      <c r="G323" s="63">
        <f>Лист2!H34</f>
        <v>2</v>
      </c>
      <c r="H323" s="13">
        <f>Лист2!I34</f>
        <v>100</v>
      </c>
    </row>
    <row r="324" spans="1:8" ht="20.25" customHeight="1">
      <c r="A324" s="23" t="str">
        <f>[1]Лист2!A35</f>
        <v>Уплата налогов, сборов и иных платежей</v>
      </c>
      <c r="B324" s="13">
        <f>[1]Лист2!C35</f>
        <v>11</v>
      </c>
      <c r="C324" s="13" t="str">
        <f>[1]Лист2!D35</f>
        <v>05</v>
      </c>
      <c r="D324" s="13" t="str">
        <f>[1]Лист2!E35</f>
        <v>02 5 00 10810</v>
      </c>
      <c r="E324" s="13">
        <f>[1]Лист2!F35</f>
        <v>850</v>
      </c>
      <c r="F324" s="63">
        <f>Лист2!G35</f>
        <v>18.382999999999999</v>
      </c>
      <c r="G324" s="63">
        <f>Лист2!H35</f>
        <v>17.54</v>
      </c>
      <c r="H324" s="41">
        <f t="shared" si="5"/>
        <v>95.414241418702062</v>
      </c>
    </row>
    <row r="325" spans="1:8" ht="21" customHeight="1">
      <c r="A325" s="23" t="str">
        <f>[1]Лист2!A36</f>
        <v>Резервные фонды</v>
      </c>
      <c r="B325" s="13">
        <f>[1]Лист2!C36</f>
        <v>11</v>
      </c>
      <c r="C325" s="13" t="str">
        <f>[1]Лист2!D36</f>
        <v>05</v>
      </c>
      <c r="D325" s="13" t="str">
        <f>[1]Лист2!E36</f>
        <v>99 1 00 00000</v>
      </c>
      <c r="E325" s="13"/>
      <c r="F325" s="63">
        <f>Лист2!G36</f>
        <v>54.1</v>
      </c>
      <c r="G325" s="63">
        <f>Лист2!H36</f>
        <v>54.1</v>
      </c>
      <c r="H325" s="41">
        <f t="shared" si="5"/>
        <v>100</v>
      </c>
    </row>
    <row r="326" spans="1:8" ht="24" customHeight="1">
      <c r="A326" s="23" t="str">
        <f>[1]Лист2!A37</f>
        <v>Резервные фонды местных администраций</v>
      </c>
      <c r="B326" s="13">
        <f>[1]Лист2!C37</f>
        <v>11</v>
      </c>
      <c r="C326" s="13" t="str">
        <f>[1]Лист2!D37</f>
        <v>05</v>
      </c>
      <c r="D326" s="13" t="str">
        <f>[1]Лист2!E37</f>
        <v>99 1 00 14100</v>
      </c>
      <c r="E326" s="13"/>
      <c r="F326" s="63">
        <f>Лист2!G37</f>
        <v>54.1</v>
      </c>
      <c r="G326" s="63">
        <f>Лист2!H37</f>
        <v>54.1</v>
      </c>
      <c r="H326" s="41">
        <f t="shared" si="5"/>
        <v>100</v>
      </c>
    </row>
    <row r="327" spans="1:8" ht="31.5">
      <c r="A327" s="23" t="str">
        <f>[1]Лист2!A38</f>
        <v>Закупка товаров, работ и услуг для обеспечения государственных (муниципальных) нужд</v>
      </c>
      <c r="B327" s="13">
        <f>[1]Лист2!C38</f>
        <v>11</v>
      </c>
      <c r="C327" s="13" t="str">
        <f>[1]Лист2!D38</f>
        <v>05</v>
      </c>
      <c r="D327" s="13" t="str">
        <f>[1]Лист2!E38</f>
        <v>99 1 00 14100</v>
      </c>
      <c r="E327" s="13">
        <f>[1]Лист2!F38</f>
        <v>200</v>
      </c>
      <c r="F327" s="63">
        <f>Лист2!G38</f>
        <v>54.1</v>
      </c>
      <c r="G327" s="63">
        <f>Лист2!H38</f>
        <v>54.1</v>
      </c>
      <c r="H327" s="41">
        <f t="shared" si="5"/>
        <v>100</v>
      </c>
    </row>
    <row r="328" spans="1:8" ht="24.75" customHeight="1">
      <c r="A328" s="52" t="s">
        <v>62</v>
      </c>
      <c r="B328" s="13">
        <v>13</v>
      </c>
      <c r="C328" s="13"/>
      <c r="D328" s="13"/>
      <c r="E328" s="13"/>
      <c r="F328" s="16">
        <f>F329</f>
        <v>6</v>
      </c>
      <c r="G328" s="16">
        <f>G329</f>
        <v>5.0129999999999999</v>
      </c>
      <c r="H328" s="41">
        <f t="shared" si="5"/>
        <v>83.55</v>
      </c>
    </row>
    <row r="329" spans="1:8" ht="31.5">
      <c r="A329" s="59" t="s">
        <v>92</v>
      </c>
      <c r="B329" s="13">
        <v>13</v>
      </c>
      <c r="C329" s="13" t="s">
        <v>18</v>
      </c>
      <c r="D329" s="13"/>
      <c r="E329" s="13"/>
      <c r="F329" s="16">
        <f>F331</f>
        <v>6</v>
      </c>
      <c r="G329" s="16">
        <f>G330</f>
        <v>5.0129999999999999</v>
      </c>
      <c r="H329" s="41">
        <f t="shared" si="5"/>
        <v>83.55</v>
      </c>
    </row>
    <row r="330" spans="1:8" ht="21.75" customHeight="1">
      <c r="A330" s="52" t="s">
        <v>61</v>
      </c>
      <c r="B330" s="13">
        <v>13</v>
      </c>
      <c r="C330" s="13" t="s">
        <v>18</v>
      </c>
      <c r="D330" s="11" t="s">
        <v>137</v>
      </c>
      <c r="E330" s="18"/>
      <c r="F330" s="16">
        <f>F331</f>
        <v>6</v>
      </c>
      <c r="G330" s="16">
        <f>G331</f>
        <v>5.0129999999999999</v>
      </c>
      <c r="H330" s="41">
        <f t="shared" si="5"/>
        <v>83.55</v>
      </c>
    </row>
    <row r="331" spans="1:8" ht="22.5" customHeight="1">
      <c r="A331" s="52" t="s">
        <v>93</v>
      </c>
      <c r="B331" s="13">
        <v>13</v>
      </c>
      <c r="C331" s="13" t="s">
        <v>18</v>
      </c>
      <c r="D331" s="11" t="s">
        <v>137</v>
      </c>
      <c r="E331" s="13">
        <v>730</v>
      </c>
      <c r="F331" s="16">
        <f>[1]Лист2!G239</f>
        <v>6</v>
      </c>
      <c r="G331" s="16">
        <v>5.0129999999999999</v>
      </c>
      <c r="H331" s="41">
        <f t="shared" si="5"/>
        <v>83.55</v>
      </c>
    </row>
    <row r="332" spans="1:8" ht="31.5">
      <c r="A332" s="64" t="s">
        <v>105</v>
      </c>
      <c r="B332" s="13">
        <v>14</v>
      </c>
      <c r="C332" s="13"/>
      <c r="D332" s="13"/>
      <c r="E332" s="13"/>
      <c r="F332" s="16">
        <f>F333</f>
        <v>2273.6</v>
      </c>
      <c r="G332" s="16">
        <v>2273.6</v>
      </c>
      <c r="H332" s="41">
        <f t="shared" si="5"/>
        <v>100</v>
      </c>
    </row>
    <row r="333" spans="1:8" ht="31.5">
      <c r="A333" s="52" t="s">
        <v>94</v>
      </c>
      <c r="B333" s="13">
        <v>14</v>
      </c>
      <c r="C333" s="13" t="s">
        <v>18</v>
      </c>
      <c r="D333" s="13"/>
      <c r="E333" s="13"/>
      <c r="F333" s="16">
        <f>F336+F334</f>
        <v>2273.6</v>
      </c>
      <c r="G333" s="16">
        <v>2273.6</v>
      </c>
      <c r="H333" s="41">
        <f t="shared" si="5"/>
        <v>100</v>
      </c>
    </row>
    <row r="334" spans="1:8" ht="31.5">
      <c r="A334" s="50" t="s">
        <v>73</v>
      </c>
      <c r="B334" s="14" t="s">
        <v>74</v>
      </c>
      <c r="C334" s="14" t="s">
        <v>18</v>
      </c>
      <c r="D334" s="14" t="s">
        <v>139</v>
      </c>
      <c r="E334" s="14"/>
      <c r="F334" s="16">
        <f>F335</f>
        <v>1352.6</v>
      </c>
      <c r="G334" s="16">
        <v>1352.6</v>
      </c>
      <c r="H334" s="41">
        <f t="shared" si="5"/>
        <v>100</v>
      </c>
    </row>
    <row r="335" spans="1:8" ht="31.5">
      <c r="A335" s="50" t="s">
        <v>17</v>
      </c>
      <c r="B335" s="14" t="s">
        <v>74</v>
      </c>
      <c r="C335" s="14" t="s">
        <v>18</v>
      </c>
      <c r="D335" s="14" t="s">
        <v>139</v>
      </c>
      <c r="E335" s="14" t="s">
        <v>95</v>
      </c>
      <c r="F335" s="16">
        <f>[1]Лист2!G243</f>
        <v>1352.6</v>
      </c>
      <c r="G335" s="16">
        <v>1352.6</v>
      </c>
      <c r="H335" s="41">
        <f t="shared" si="5"/>
        <v>100</v>
      </c>
    </row>
    <row r="336" spans="1:8" ht="31.5">
      <c r="A336" s="50" t="s">
        <v>32</v>
      </c>
      <c r="B336" s="13">
        <v>14</v>
      </c>
      <c r="C336" s="13" t="s">
        <v>18</v>
      </c>
      <c r="D336" s="14" t="s">
        <v>139</v>
      </c>
      <c r="E336" s="13"/>
      <c r="F336" s="16">
        <f>[1]Лист2!G244</f>
        <v>921</v>
      </c>
      <c r="G336" s="16">
        <v>921</v>
      </c>
      <c r="H336" s="41">
        <f t="shared" si="5"/>
        <v>100</v>
      </c>
    </row>
    <row r="337" spans="1:8" ht="22.5" customHeight="1">
      <c r="A337" s="50" t="s">
        <v>17</v>
      </c>
      <c r="B337" s="13">
        <v>14</v>
      </c>
      <c r="C337" s="13" t="s">
        <v>18</v>
      </c>
      <c r="D337" s="14" t="s">
        <v>139</v>
      </c>
      <c r="E337" s="13">
        <v>510</v>
      </c>
      <c r="F337" s="16">
        <f>[1]Лист2!G245</f>
        <v>921</v>
      </c>
      <c r="G337" s="16">
        <v>921</v>
      </c>
      <c r="H337" s="41">
        <f t="shared" si="5"/>
        <v>100</v>
      </c>
    </row>
    <row r="338" spans="1:8" ht="20.25" customHeight="1">
      <c r="A338" s="52" t="s">
        <v>56</v>
      </c>
      <c r="B338" s="13"/>
      <c r="C338" s="13"/>
      <c r="D338" s="13"/>
      <c r="E338" s="13"/>
      <c r="F338" s="16">
        <f>F11+F62+F68+F85+F107+F137+F250+F286+F310+F328+F332</f>
        <v>624189.95299999986</v>
      </c>
      <c r="G338" s="16">
        <f>G11+G62+G68+G85+G107+G137+G250+G286+G310+G328+G332</f>
        <v>574675.42299999995</v>
      </c>
      <c r="H338" s="41">
        <f t="shared" ref="H338" si="7">G338/F338*100</f>
        <v>92.067393946022079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2023-03-24T09:20:47Z</cp:lastPrinted>
  <dcterms:created xsi:type="dcterms:W3CDTF">2008-11-25T08:06:35Z</dcterms:created>
  <dcterms:modified xsi:type="dcterms:W3CDTF">2023-05-24T03:22:17Z</dcterms:modified>
</cp:coreProperties>
</file>