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05" windowWidth="15135" windowHeight="65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97" i="3" l="1"/>
  <c r="C197" i="3"/>
  <c r="D197" i="3"/>
  <c r="E197" i="3"/>
  <c r="F197" i="3"/>
  <c r="G197" i="3"/>
  <c r="H197" i="3"/>
  <c r="C196" i="3"/>
  <c r="D196" i="3"/>
  <c r="F196" i="3"/>
  <c r="G196" i="3"/>
  <c r="H196" i="3"/>
  <c r="B196" i="3"/>
  <c r="A197" i="3"/>
  <c r="A196" i="3"/>
  <c r="G124" i="2" l="1"/>
  <c r="G318" i="2"/>
  <c r="G134" i="2"/>
  <c r="B152" i="3" l="1"/>
  <c r="C152" i="3"/>
  <c r="D152" i="3"/>
  <c r="E152" i="3"/>
  <c r="F152" i="3"/>
  <c r="G152" i="3"/>
  <c r="H152" i="3"/>
  <c r="C151" i="3"/>
  <c r="D151" i="3"/>
  <c r="G151" i="3"/>
  <c r="H151" i="3"/>
  <c r="B151" i="3"/>
  <c r="A152" i="3"/>
  <c r="A151" i="3"/>
  <c r="G146" i="3"/>
  <c r="H146" i="3"/>
  <c r="G147" i="3"/>
  <c r="H147" i="3"/>
  <c r="B146" i="3"/>
  <c r="C146" i="3"/>
  <c r="D146" i="3"/>
  <c r="B147" i="3"/>
  <c r="C147" i="3"/>
  <c r="D147" i="3"/>
  <c r="E147" i="3"/>
  <c r="F147" i="3"/>
  <c r="A147" i="3"/>
  <c r="A146" i="3"/>
  <c r="B121" i="3"/>
  <c r="C121" i="3"/>
  <c r="D121" i="3"/>
  <c r="G121" i="3"/>
  <c r="H121" i="3"/>
  <c r="B122" i="3"/>
  <c r="C122" i="3"/>
  <c r="D122" i="3"/>
  <c r="E122" i="3"/>
  <c r="F122" i="3"/>
  <c r="G122" i="3"/>
  <c r="H122" i="3"/>
  <c r="A121" i="3"/>
  <c r="A122" i="3"/>
  <c r="B110" i="3"/>
  <c r="C110" i="3"/>
  <c r="D110" i="3"/>
  <c r="G110" i="3"/>
  <c r="H110" i="3"/>
  <c r="B111" i="3"/>
  <c r="C111" i="3"/>
  <c r="D111" i="3"/>
  <c r="E111" i="3"/>
  <c r="F111" i="3"/>
  <c r="G111" i="3"/>
  <c r="H111" i="3"/>
  <c r="A110" i="3"/>
  <c r="A111" i="3"/>
  <c r="G324" i="2"/>
  <c r="F151" i="3" s="1"/>
  <c r="G316" i="2"/>
  <c r="F121" i="3" s="1"/>
  <c r="G307" i="2"/>
  <c r="F110" i="3" s="1"/>
  <c r="G98" i="2"/>
  <c r="F146" i="3" s="1"/>
  <c r="E41" i="1" l="1"/>
  <c r="F41" i="1"/>
  <c r="F38" i="1"/>
  <c r="E38" i="1"/>
  <c r="E32" i="1"/>
  <c r="F32" i="1"/>
  <c r="E29" i="1"/>
  <c r="F29" i="1"/>
  <c r="E24" i="1"/>
  <c r="F24" i="1"/>
  <c r="E21" i="1"/>
  <c r="F21" i="1"/>
  <c r="E11" i="1"/>
  <c r="F11" i="1"/>
  <c r="B267" i="3"/>
  <c r="C267" i="3"/>
  <c r="D267" i="3"/>
  <c r="B268" i="3"/>
  <c r="C268" i="3"/>
  <c r="D268" i="3"/>
  <c r="E268" i="3"/>
  <c r="F268" i="3"/>
  <c r="G268" i="3"/>
  <c r="H268" i="3"/>
  <c r="A267" i="3"/>
  <c r="A268" i="3"/>
  <c r="H347" i="2"/>
  <c r="G267" i="3" s="1"/>
  <c r="I347" i="2"/>
  <c r="H267" i="3" s="1"/>
  <c r="G347" i="2"/>
  <c r="F267" i="3" s="1"/>
  <c r="B216" i="3"/>
  <c r="C216" i="3"/>
  <c r="D216" i="3"/>
  <c r="G216" i="3"/>
  <c r="H216" i="3"/>
  <c r="B217" i="3"/>
  <c r="C217" i="3"/>
  <c r="D217" i="3"/>
  <c r="E217" i="3"/>
  <c r="F217" i="3"/>
  <c r="G217" i="3"/>
  <c r="H217" i="3"/>
  <c r="A216" i="3"/>
  <c r="A217" i="3"/>
  <c r="G154" i="2"/>
  <c r="F216" i="3" s="1"/>
  <c r="B67" i="3" l="1"/>
  <c r="C67" i="3"/>
  <c r="D67" i="3"/>
  <c r="G67" i="3"/>
  <c r="H67" i="3"/>
  <c r="B68" i="3"/>
  <c r="C68" i="3"/>
  <c r="D68" i="3"/>
  <c r="E68" i="3"/>
  <c r="F68" i="3"/>
  <c r="G68" i="3"/>
  <c r="H68" i="3"/>
  <c r="A67" i="3"/>
  <c r="A68" i="3"/>
  <c r="G268" i="2"/>
  <c r="F67" i="3" s="1"/>
  <c r="F51" i="3"/>
  <c r="F50" i="3" s="1"/>
  <c r="B50" i="3"/>
  <c r="C50" i="3"/>
  <c r="D50" i="3"/>
  <c r="G50" i="3"/>
  <c r="H50" i="3"/>
  <c r="B51" i="3"/>
  <c r="C51" i="3"/>
  <c r="D51" i="3"/>
  <c r="G51" i="3"/>
  <c r="H51" i="3"/>
  <c r="A50" i="3"/>
  <c r="A51" i="3"/>
  <c r="G257" i="2"/>
  <c r="G182" i="2"/>
  <c r="B248" i="3"/>
  <c r="C248" i="3"/>
  <c r="D248" i="3"/>
  <c r="F248" i="3"/>
  <c r="B247" i="3"/>
  <c r="C247" i="3"/>
  <c r="D247" i="3"/>
  <c r="G247" i="3"/>
  <c r="H247" i="3"/>
  <c r="G248" i="3"/>
  <c r="H248" i="3"/>
  <c r="A248" i="3"/>
  <c r="A247" i="3"/>
  <c r="G74" i="2"/>
  <c r="F247" i="3" s="1"/>
  <c r="B112" i="3" l="1"/>
  <c r="C112" i="3"/>
  <c r="D112" i="3"/>
  <c r="G112" i="3"/>
  <c r="H112" i="3"/>
  <c r="B113" i="3"/>
  <c r="C113" i="3"/>
  <c r="D113" i="3"/>
  <c r="E113" i="3"/>
  <c r="F113" i="3"/>
  <c r="G113" i="3"/>
  <c r="H113" i="3"/>
  <c r="A113" i="3"/>
  <c r="A112" i="3"/>
  <c r="G309" i="2"/>
  <c r="F112" i="3" s="1"/>
  <c r="G20" i="3"/>
  <c r="H20" i="3"/>
  <c r="F20" i="3"/>
  <c r="F176" i="3"/>
  <c r="F177" i="3"/>
  <c r="F175" i="3"/>
  <c r="D150" i="3"/>
  <c r="B105" i="3"/>
  <c r="C105" i="3"/>
  <c r="D105" i="3"/>
  <c r="B106" i="3"/>
  <c r="C106" i="3"/>
  <c r="D106" i="3"/>
  <c r="E106" i="3"/>
  <c r="F106" i="3"/>
  <c r="G106" i="3"/>
  <c r="H106" i="3"/>
  <c r="A105" i="3"/>
  <c r="A106" i="3"/>
  <c r="F108" i="3"/>
  <c r="B169" i="3"/>
  <c r="C169" i="3"/>
  <c r="D169" i="3"/>
  <c r="E169" i="3"/>
  <c r="F169" i="3"/>
  <c r="G169" i="3"/>
  <c r="H169" i="3"/>
  <c r="C168" i="3"/>
  <c r="D168" i="3"/>
  <c r="G168" i="3"/>
  <c r="H168" i="3"/>
  <c r="B168" i="3"/>
  <c r="A169" i="3"/>
  <c r="A168" i="3"/>
  <c r="B53" i="3"/>
  <c r="C53" i="3"/>
  <c r="D53" i="3"/>
  <c r="E53" i="3"/>
  <c r="F53" i="3"/>
  <c r="G53" i="3"/>
  <c r="H53" i="3"/>
  <c r="C52" i="3"/>
  <c r="D52" i="3"/>
  <c r="B52" i="3"/>
  <c r="A53" i="3"/>
  <c r="A52" i="3"/>
  <c r="B261" i="3"/>
  <c r="C261" i="3"/>
  <c r="D261" i="3"/>
  <c r="E261" i="3"/>
  <c r="F261" i="3"/>
  <c r="G261" i="3"/>
  <c r="H261" i="3"/>
  <c r="C260" i="3"/>
  <c r="D260" i="3"/>
  <c r="B260" i="3"/>
  <c r="A261" i="3"/>
  <c r="A260" i="3"/>
  <c r="B181" i="3"/>
  <c r="C181" i="3"/>
  <c r="D181" i="3"/>
  <c r="E181" i="3"/>
  <c r="F181" i="3"/>
  <c r="B182" i="3"/>
  <c r="C182" i="3"/>
  <c r="D182" i="3"/>
  <c r="B183" i="3"/>
  <c r="C183" i="3"/>
  <c r="D183" i="3"/>
  <c r="E183" i="3"/>
  <c r="F183" i="3"/>
  <c r="C180" i="3"/>
  <c r="D180" i="3"/>
  <c r="B180" i="3"/>
  <c r="A181" i="3"/>
  <c r="A182" i="3"/>
  <c r="A183" i="3"/>
  <c r="A180" i="3"/>
  <c r="H340" i="2"/>
  <c r="G260" i="3" s="1"/>
  <c r="I340" i="2"/>
  <c r="H260" i="3" s="1"/>
  <c r="G340" i="2"/>
  <c r="F260" i="3" s="1"/>
  <c r="H329" i="2"/>
  <c r="I329" i="2"/>
  <c r="G329" i="2"/>
  <c r="F182" i="3" s="1"/>
  <c r="H327" i="2"/>
  <c r="H326" i="2" s="1"/>
  <c r="I327" i="2"/>
  <c r="G327" i="2"/>
  <c r="F180" i="3" s="1"/>
  <c r="I326" i="2" l="1"/>
  <c r="G326" i="2"/>
  <c r="I302" i="2"/>
  <c r="H105" i="3" s="1"/>
  <c r="H302" i="2"/>
  <c r="G105" i="3" s="1"/>
  <c r="G302" i="2"/>
  <c r="F105" i="3" s="1"/>
  <c r="I259" i="2"/>
  <c r="H52" i="3" s="1"/>
  <c r="H259" i="2"/>
  <c r="G52" i="3" s="1"/>
  <c r="G259" i="2"/>
  <c r="F52" i="3" s="1"/>
  <c r="G261" i="2"/>
  <c r="H261" i="2"/>
  <c r="I261" i="2"/>
  <c r="G225" i="2"/>
  <c r="G114" i="2" l="1"/>
  <c r="F168" i="3" s="1"/>
  <c r="G92" i="2"/>
  <c r="B172" i="3"/>
  <c r="C172" i="3"/>
  <c r="D172" i="3"/>
  <c r="E172" i="3"/>
  <c r="F172" i="3"/>
  <c r="A172" i="3"/>
  <c r="G116" i="2"/>
  <c r="B144" i="3"/>
  <c r="C144" i="3"/>
  <c r="D144" i="3"/>
  <c r="E144" i="3"/>
  <c r="F144" i="3"/>
  <c r="G144" i="3"/>
  <c r="H144" i="3"/>
  <c r="A144" i="3"/>
  <c r="B230" i="3"/>
  <c r="C230" i="3"/>
  <c r="D230" i="3"/>
  <c r="E230" i="3"/>
  <c r="F230" i="3"/>
  <c r="G230" i="3"/>
  <c r="H230" i="3"/>
  <c r="C229" i="3"/>
  <c r="D229" i="3"/>
  <c r="B229" i="3"/>
  <c r="A230" i="3"/>
  <c r="A229" i="3"/>
  <c r="H66" i="2"/>
  <c r="G239" i="3" s="1"/>
  <c r="I66" i="2"/>
  <c r="H239" i="3" s="1"/>
  <c r="G66" i="2"/>
  <c r="A242" i="3"/>
  <c r="B242" i="3"/>
  <c r="C242" i="3"/>
  <c r="D242" i="3"/>
  <c r="E242" i="3"/>
  <c r="F242" i="3"/>
  <c r="G242" i="3"/>
  <c r="H242" i="3"/>
  <c r="G109" i="3"/>
  <c r="H109" i="3"/>
  <c r="G14" i="3"/>
  <c r="G13" i="3" s="1"/>
  <c r="G12" i="3" s="1"/>
  <c r="H14" i="3"/>
  <c r="H13" i="3" s="1"/>
  <c r="H12" i="3" s="1"/>
  <c r="G18" i="3"/>
  <c r="H18" i="3"/>
  <c r="G19" i="3"/>
  <c r="H19" i="3"/>
  <c r="G23" i="3"/>
  <c r="H23" i="3"/>
  <c r="G27" i="3"/>
  <c r="H27" i="3"/>
  <c r="G28" i="3"/>
  <c r="H28" i="3"/>
  <c r="G29" i="3"/>
  <c r="H29" i="3"/>
  <c r="G31" i="3"/>
  <c r="H31" i="3"/>
  <c r="G32" i="3"/>
  <c r="H32" i="3"/>
  <c r="G35" i="3"/>
  <c r="H35" i="3"/>
  <c r="G38" i="3"/>
  <c r="G37" i="3" s="1"/>
  <c r="G36" i="3" s="1"/>
  <c r="H38" i="3"/>
  <c r="H37" i="3" s="1"/>
  <c r="H36" i="3" s="1"/>
  <c r="G42" i="3"/>
  <c r="H42" i="3"/>
  <c r="G43" i="3"/>
  <c r="H43" i="3"/>
  <c r="G45" i="3"/>
  <c r="H45" i="3"/>
  <c r="G46" i="3"/>
  <c r="H46" i="3"/>
  <c r="G48" i="3"/>
  <c r="H48" i="3"/>
  <c r="G49" i="3"/>
  <c r="H49" i="3"/>
  <c r="G55" i="3"/>
  <c r="H55" i="3"/>
  <c r="G56" i="3"/>
  <c r="H56" i="3"/>
  <c r="G58" i="3"/>
  <c r="H58" i="3"/>
  <c r="G62" i="3"/>
  <c r="G61" i="3" s="1"/>
  <c r="G60" i="3" s="1"/>
  <c r="G59" i="3" s="1"/>
  <c r="H62" i="3"/>
  <c r="H61" i="3" s="1"/>
  <c r="H60" i="3" s="1"/>
  <c r="H59" i="3" s="1"/>
  <c r="G66" i="3"/>
  <c r="H66" i="3"/>
  <c r="G70" i="3"/>
  <c r="H70" i="3"/>
  <c r="G72" i="3"/>
  <c r="H72" i="3"/>
  <c r="G75" i="3"/>
  <c r="H75" i="3"/>
  <c r="G77" i="3"/>
  <c r="H77" i="3"/>
  <c r="G79" i="3"/>
  <c r="H79" i="3"/>
  <c r="G83" i="3"/>
  <c r="H83" i="3"/>
  <c r="G88" i="3"/>
  <c r="H88" i="3"/>
  <c r="G91" i="3"/>
  <c r="H91" i="3"/>
  <c r="G93" i="3"/>
  <c r="H93" i="3"/>
  <c r="G95" i="3"/>
  <c r="H95" i="3"/>
  <c r="G97" i="3"/>
  <c r="H97" i="3"/>
  <c r="G100" i="3"/>
  <c r="G99" i="3" s="1"/>
  <c r="G98" i="3" s="1"/>
  <c r="H100" i="3"/>
  <c r="H99" i="3" s="1"/>
  <c r="H98" i="3" s="1"/>
  <c r="G104" i="3"/>
  <c r="H104" i="3"/>
  <c r="G115" i="3"/>
  <c r="H115" i="3"/>
  <c r="G118" i="3"/>
  <c r="H118" i="3"/>
  <c r="G120" i="3"/>
  <c r="H120" i="3"/>
  <c r="G124" i="3"/>
  <c r="H124" i="3"/>
  <c r="G129" i="3"/>
  <c r="H129" i="3"/>
  <c r="G130" i="3"/>
  <c r="H130" i="3"/>
  <c r="G131" i="3"/>
  <c r="H131" i="3"/>
  <c r="G133" i="3"/>
  <c r="H133" i="3"/>
  <c r="G135" i="3"/>
  <c r="H135" i="3"/>
  <c r="G136" i="3"/>
  <c r="H136" i="3"/>
  <c r="G137" i="3"/>
  <c r="H137" i="3"/>
  <c r="G141" i="3"/>
  <c r="H141" i="3"/>
  <c r="G142" i="3"/>
  <c r="H142" i="3"/>
  <c r="G143" i="3"/>
  <c r="H143" i="3"/>
  <c r="G145" i="3"/>
  <c r="H145" i="3"/>
  <c r="G149" i="3"/>
  <c r="H149" i="3"/>
  <c r="G150" i="3"/>
  <c r="H150" i="3"/>
  <c r="G154" i="3"/>
  <c r="H154" i="3"/>
  <c r="G155" i="3"/>
  <c r="H155" i="3"/>
  <c r="G156" i="3"/>
  <c r="H156" i="3"/>
  <c r="G157" i="3"/>
  <c r="H157" i="3"/>
  <c r="G159" i="3"/>
  <c r="H159" i="3"/>
  <c r="G160" i="3"/>
  <c r="H160" i="3"/>
  <c r="G162" i="3"/>
  <c r="H162" i="3"/>
  <c r="G163" i="3"/>
  <c r="H163" i="3"/>
  <c r="G165" i="3"/>
  <c r="H165" i="3"/>
  <c r="G167" i="3"/>
  <c r="H167" i="3"/>
  <c r="G171" i="3"/>
  <c r="H171" i="3"/>
  <c r="G175" i="3"/>
  <c r="H175" i="3"/>
  <c r="G176" i="3"/>
  <c r="H176" i="3"/>
  <c r="G177" i="3"/>
  <c r="H177" i="3"/>
  <c r="G179" i="3"/>
  <c r="G178" i="3" s="1"/>
  <c r="H179" i="3"/>
  <c r="H178" i="3" s="1"/>
  <c r="G185" i="3"/>
  <c r="H185" i="3"/>
  <c r="G189" i="3"/>
  <c r="H189" i="3"/>
  <c r="G190" i="3"/>
  <c r="H190" i="3"/>
  <c r="G191" i="3"/>
  <c r="H191" i="3"/>
  <c r="G193" i="3"/>
  <c r="H193" i="3"/>
  <c r="G195" i="3"/>
  <c r="H195" i="3"/>
  <c r="G201" i="3"/>
  <c r="H201" i="3"/>
  <c r="G202" i="3"/>
  <c r="H202" i="3"/>
  <c r="G203" i="3"/>
  <c r="H203" i="3"/>
  <c r="G205" i="3"/>
  <c r="H205" i="3"/>
  <c r="G206" i="3"/>
  <c r="H206" i="3"/>
  <c r="G209" i="3"/>
  <c r="H209" i="3"/>
  <c r="G210" i="3"/>
  <c r="H210" i="3"/>
  <c r="G211" i="3"/>
  <c r="H211" i="3"/>
  <c r="G213" i="3"/>
  <c r="H213" i="3"/>
  <c r="G215" i="3"/>
  <c r="H215" i="3"/>
  <c r="G222" i="3"/>
  <c r="H222" i="3"/>
  <c r="G223" i="3"/>
  <c r="H223" i="3"/>
  <c r="G224" i="3"/>
  <c r="H224" i="3"/>
  <c r="G226" i="3"/>
  <c r="H226" i="3"/>
  <c r="G228" i="3"/>
  <c r="H228" i="3"/>
  <c r="G232" i="3"/>
  <c r="G231" i="3" s="1"/>
  <c r="H232" i="3"/>
  <c r="H231" i="3" s="1"/>
  <c r="G236" i="3"/>
  <c r="G235" i="3" s="1"/>
  <c r="G234" i="3" s="1"/>
  <c r="H236" i="3"/>
  <c r="H235" i="3" s="1"/>
  <c r="H234" i="3" s="1"/>
  <c r="G237" i="3"/>
  <c r="H237" i="3"/>
  <c r="G240" i="3"/>
  <c r="H240" i="3"/>
  <c r="G241" i="3"/>
  <c r="H241" i="3"/>
  <c r="G244" i="3"/>
  <c r="H244" i="3"/>
  <c r="G245" i="3"/>
  <c r="H245" i="3"/>
  <c r="G246" i="3"/>
  <c r="H246" i="3"/>
  <c r="G250" i="3"/>
  <c r="H250" i="3"/>
  <c r="G254" i="3"/>
  <c r="G253" i="3" s="1"/>
  <c r="G252" i="3" s="1"/>
  <c r="H254" i="3"/>
  <c r="H253" i="3" s="1"/>
  <c r="H252" i="3" s="1"/>
  <c r="G257" i="3"/>
  <c r="H257" i="3"/>
  <c r="G259" i="3"/>
  <c r="H259" i="3"/>
  <c r="G263" i="3"/>
  <c r="H263" i="3"/>
  <c r="G265" i="3"/>
  <c r="H265" i="3"/>
  <c r="G266" i="3"/>
  <c r="H266" i="3"/>
  <c r="G271" i="3"/>
  <c r="G270" i="3" s="1"/>
  <c r="H271" i="3"/>
  <c r="H270" i="3" s="1"/>
  <c r="G273" i="3"/>
  <c r="H273" i="3"/>
  <c r="G278" i="3"/>
  <c r="G277" i="3" s="1"/>
  <c r="G276" i="3" s="1"/>
  <c r="G275" i="3" s="1"/>
  <c r="H278" i="3"/>
  <c r="H277" i="3" s="1"/>
  <c r="H276" i="3" s="1"/>
  <c r="H275" i="3" s="1"/>
  <c r="G282" i="3"/>
  <c r="G281" i="3" s="1"/>
  <c r="G280" i="3" s="1"/>
  <c r="H282" i="3"/>
  <c r="H281" i="3" s="1"/>
  <c r="H280" i="3" s="1"/>
  <c r="G285" i="3"/>
  <c r="H285" i="3"/>
  <c r="G286" i="3"/>
  <c r="H286" i="3"/>
  <c r="G287" i="3"/>
  <c r="H287" i="3"/>
  <c r="G291" i="3"/>
  <c r="G289" i="3" s="1"/>
  <c r="G288" i="3" s="1"/>
  <c r="H291" i="3"/>
  <c r="H289" i="3" s="1"/>
  <c r="H288" i="3" s="1"/>
  <c r="G295" i="3"/>
  <c r="G294" i="3" s="1"/>
  <c r="H295" i="3"/>
  <c r="H294" i="3" s="1"/>
  <c r="G297" i="3"/>
  <c r="H297" i="3"/>
  <c r="G290" i="3" l="1"/>
  <c r="H188" i="3"/>
  <c r="H187" i="3" s="1"/>
  <c r="H134" i="3"/>
  <c r="H47" i="3"/>
  <c r="G188" i="3"/>
  <c r="G187" i="3" s="1"/>
  <c r="G54" i="3"/>
  <c r="H200" i="3"/>
  <c r="H199" i="3" s="1"/>
  <c r="G26" i="3"/>
  <c r="G25" i="3" s="1"/>
  <c r="H290" i="3"/>
  <c r="G200" i="3"/>
  <c r="G199" i="3" s="1"/>
  <c r="G134" i="3"/>
  <c r="G47" i="3"/>
  <c r="G41" i="3"/>
  <c r="G40" i="3" s="1"/>
  <c r="H26" i="3"/>
  <c r="H25" i="3" s="1"/>
  <c r="H174" i="3"/>
  <c r="H128" i="3"/>
  <c r="H41" i="3"/>
  <c r="H40" i="3" s="1"/>
  <c r="G17" i="3"/>
  <c r="G16" i="3" s="1"/>
  <c r="G15" i="3" s="1"/>
  <c r="G174" i="3"/>
  <c r="H17" i="3"/>
  <c r="H16" i="3" s="1"/>
  <c r="H15" i="3" s="1"/>
  <c r="H204" i="3"/>
  <c r="G204" i="3"/>
  <c r="H54" i="3"/>
  <c r="G128" i="3"/>
  <c r="G140" i="3"/>
  <c r="G139" i="3" s="1"/>
  <c r="H140" i="3"/>
  <c r="H139" i="3" s="1"/>
  <c r="H221" i="3"/>
  <c r="G221" i="3"/>
  <c r="I353" i="2"/>
  <c r="H30" i="3" s="1"/>
  <c r="H353" i="2"/>
  <c r="G30" i="3" s="1"/>
  <c r="I344" i="2"/>
  <c r="H264" i="3" s="1"/>
  <c r="I342" i="2"/>
  <c r="H262" i="3" s="1"/>
  <c r="I337" i="2"/>
  <c r="I336" i="2" s="1"/>
  <c r="I332" i="2"/>
  <c r="I331" i="2" s="1"/>
  <c r="I322" i="2"/>
  <c r="H166" i="3" s="1"/>
  <c r="I320" i="2"/>
  <c r="H164" i="3" s="1"/>
  <c r="I314" i="2"/>
  <c r="H119" i="3" s="1"/>
  <c r="I312" i="2"/>
  <c r="H117" i="3" s="1"/>
  <c r="I304" i="2"/>
  <c r="H107" i="3" s="1"/>
  <c r="I300" i="2"/>
  <c r="H103" i="3" s="1"/>
  <c r="I296" i="2"/>
  <c r="I295" i="2" s="1"/>
  <c r="I293" i="2"/>
  <c r="H94" i="3" s="1"/>
  <c r="I291" i="2"/>
  <c r="H92" i="3" s="1"/>
  <c r="I289" i="2"/>
  <c r="H90" i="3" s="1"/>
  <c r="I286" i="2"/>
  <c r="H87" i="3" s="1"/>
  <c r="I281" i="2"/>
  <c r="I277" i="2"/>
  <c r="H78" i="3" s="1"/>
  <c r="I275" i="2"/>
  <c r="H76" i="3" s="1"/>
  <c r="I273" i="2"/>
  <c r="I270" i="2"/>
  <c r="H69" i="3" s="1"/>
  <c r="I266" i="2"/>
  <c r="H65" i="3" s="1"/>
  <c r="I254" i="2"/>
  <c r="H44" i="3" s="1"/>
  <c r="I251" i="2"/>
  <c r="I248" i="2"/>
  <c r="I245" i="2"/>
  <c r="I240" i="2"/>
  <c r="I239" i="2" s="1"/>
  <c r="I238" i="2" s="1"/>
  <c r="I236" i="2"/>
  <c r="I235" i="2" s="1"/>
  <c r="H344" i="2"/>
  <c r="G264" i="3" s="1"/>
  <c r="H342" i="2"/>
  <c r="G262" i="3" s="1"/>
  <c r="H337" i="2"/>
  <c r="H336" i="2" s="1"/>
  <c r="H332" i="2"/>
  <c r="H331" i="2" s="1"/>
  <c r="H322" i="2"/>
  <c r="G166" i="3" s="1"/>
  <c r="H320" i="2"/>
  <c r="G164" i="3" s="1"/>
  <c r="H314" i="2"/>
  <c r="H312" i="2"/>
  <c r="G117" i="3" s="1"/>
  <c r="H304" i="2"/>
  <c r="G107" i="3" s="1"/>
  <c r="H300" i="2"/>
  <c r="H296" i="2"/>
  <c r="H295" i="2" s="1"/>
  <c r="H293" i="2"/>
  <c r="H291" i="2"/>
  <c r="G92" i="3" s="1"/>
  <c r="H289" i="2"/>
  <c r="G90" i="3" s="1"/>
  <c r="H286" i="2"/>
  <c r="G87" i="3" s="1"/>
  <c r="H281" i="2"/>
  <c r="G82" i="3" s="1"/>
  <c r="H277" i="2"/>
  <c r="G78" i="3" s="1"/>
  <c r="H275" i="2"/>
  <c r="G76" i="3" s="1"/>
  <c r="H273" i="2"/>
  <c r="H270" i="2"/>
  <c r="G69" i="3" s="1"/>
  <c r="H266" i="2"/>
  <c r="G65" i="3" s="1"/>
  <c r="H254" i="2"/>
  <c r="G44" i="3" s="1"/>
  <c r="H251" i="2"/>
  <c r="H248" i="2"/>
  <c r="G34" i="3" s="1"/>
  <c r="H245" i="2"/>
  <c r="H240" i="2"/>
  <c r="H239" i="2" s="1"/>
  <c r="H238" i="2" s="1"/>
  <c r="H236" i="2"/>
  <c r="H235" i="2" s="1"/>
  <c r="I231" i="2"/>
  <c r="I230" i="2" s="1"/>
  <c r="I228" i="2"/>
  <c r="H57" i="3" s="1"/>
  <c r="I225" i="2"/>
  <c r="I224" i="2" s="1"/>
  <c r="I223" i="2" s="1"/>
  <c r="H231" i="2"/>
  <c r="H230" i="2" s="1"/>
  <c r="H228" i="2"/>
  <c r="G57" i="3" s="1"/>
  <c r="H225" i="2"/>
  <c r="H224" i="2" s="1"/>
  <c r="H223" i="2" s="1"/>
  <c r="H339" i="2" l="1"/>
  <c r="H352" i="2"/>
  <c r="H351" i="2" s="1"/>
  <c r="H350" i="2" s="1"/>
  <c r="I352" i="2"/>
  <c r="I351" i="2" s="1"/>
  <c r="I350" i="2" s="1"/>
  <c r="H285" i="2"/>
  <c r="G86" i="3" s="1"/>
  <c r="I222" i="2"/>
  <c r="H247" i="2"/>
  <c r="G33" i="3" s="1"/>
  <c r="I265" i="2"/>
  <c r="H222" i="2"/>
  <c r="H311" i="2"/>
  <c r="G119" i="3"/>
  <c r="I280" i="2"/>
  <c r="H81" i="3" s="1"/>
  <c r="H82" i="3"/>
  <c r="H288" i="2"/>
  <c r="G94" i="3"/>
  <c r="H24" i="3"/>
  <c r="H250" i="2"/>
  <c r="H280" i="2"/>
  <c r="G81" i="3" s="1"/>
  <c r="H299" i="2"/>
  <c r="G103" i="3"/>
  <c r="H319" i="2"/>
  <c r="H318" i="2" s="1"/>
  <c r="I244" i="2"/>
  <c r="H21" i="3" s="1"/>
  <c r="H22" i="3"/>
  <c r="I272" i="2"/>
  <c r="H73" i="3" s="1"/>
  <c r="H74" i="3"/>
  <c r="I285" i="2"/>
  <c r="I311" i="2"/>
  <c r="H244" i="2"/>
  <c r="G21" i="3" s="1"/>
  <c r="G22" i="3"/>
  <c r="I247" i="2"/>
  <c r="H33" i="3" s="1"/>
  <c r="H34" i="3"/>
  <c r="H272" i="2"/>
  <c r="G73" i="3" s="1"/>
  <c r="G74" i="3"/>
  <c r="H335" i="2"/>
  <c r="G24" i="3"/>
  <c r="G39" i="3"/>
  <c r="H39" i="3"/>
  <c r="I339" i="2"/>
  <c r="I335" i="2" s="1"/>
  <c r="I299" i="2"/>
  <c r="H265" i="2"/>
  <c r="I319" i="2"/>
  <c r="I318" i="2" s="1"/>
  <c r="I288" i="2"/>
  <c r="I250" i="2"/>
  <c r="H284" i="2" l="1"/>
  <c r="G85" i="3" s="1"/>
  <c r="I234" i="2"/>
  <c r="H234" i="2"/>
  <c r="I298" i="2"/>
  <c r="H298" i="2"/>
  <c r="H11" i="3"/>
  <c r="I264" i="2"/>
  <c r="H264" i="2"/>
  <c r="H283" i="2"/>
  <c r="I284" i="2"/>
  <c r="H86" i="3"/>
  <c r="G11" i="3"/>
  <c r="I220" i="2"/>
  <c r="H296" i="3" s="1"/>
  <c r="H293" i="3" s="1"/>
  <c r="H292" i="3" s="1"/>
  <c r="I218" i="2"/>
  <c r="I214" i="2"/>
  <c r="I212" i="2" s="1"/>
  <c r="I210" i="2"/>
  <c r="H249" i="3" s="1"/>
  <c r="I207" i="2"/>
  <c r="I206" i="2" s="1"/>
  <c r="I203" i="2"/>
  <c r="I200" i="2"/>
  <c r="I196" i="2"/>
  <c r="I192" i="2"/>
  <c r="I188" i="2"/>
  <c r="I187" i="2" s="1"/>
  <c r="I186" i="2" s="1"/>
  <c r="I184" i="2"/>
  <c r="I179" i="2"/>
  <c r="I176" i="2"/>
  <c r="I175" i="2" s="1"/>
  <c r="I171" i="2"/>
  <c r="I170" i="2" s="1"/>
  <c r="I169" i="2" s="1"/>
  <c r="H220" i="2"/>
  <c r="G296" i="3" s="1"/>
  <c r="G293" i="3" s="1"/>
  <c r="G292" i="3" s="1"/>
  <c r="H218" i="2"/>
  <c r="H214" i="2"/>
  <c r="H213" i="2" s="1"/>
  <c r="H210" i="2"/>
  <c r="G249" i="3" s="1"/>
  <c r="H207" i="2"/>
  <c r="H206" i="2" s="1"/>
  <c r="H203" i="2"/>
  <c r="H200" i="2"/>
  <c r="H196" i="2"/>
  <c r="G96" i="3" s="1"/>
  <c r="G89" i="3" s="1"/>
  <c r="H192" i="2"/>
  <c r="H188" i="2"/>
  <c r="H187" i="2" s="1"/>
  <c r="H186" i="2" s="1"/>
  <c r="H184" i="2"/>
  <c r="H179" i="2"/>
  <c r="H176" i="2"/>
  <c r="H175" i="2" s="1"/>
  <c r="H171" i="2"/>
  <c r="H170" i="2" s="1"/>
  <c r="H169" i="2" s="1"/>
  <c r="H80" i="2"/>
  <c r="H79" i="2" s="1"/>
  <c r="I80" i="2"/>
  <c r="I79" i="2" s="1"/>
  <c r="H84" i="2"/>
  <c r="G132" i="3" s="1"/>
  <c r="G127" i="3" s="1"/>
  <c r="G126" i="3" s="1"/>
  <c r="I84" i="2"/>
  <c r="H132" i="3" s="1"/>
  <c r="H127" i="3" s="1"/>
  <c r="H126" i="3" s="1"/>
  <c r="H86" i="2"/>
  <c r="I86" i="2"/>
  <c r="H92" i="2"/>
  <c r="H91" i="2" s="1"/>
  <c r="I92" i="2"/>
  <c r="I91" i="2" s="1"/>
  <c r="H100" i="2"/>
  <c r="G148" i="3" s="1"/>
  <c r="I100" i="2"/>
  <c r="H148" i="3" s="1"/>
  <c r="H103" i="2"/>
  <c r="G153" i="3" s="1"/>
  <c r="I103" i="2"/>
  <c r="H153" i="3" s="1"/>
  <c r="H108" i="2"/>
  <c r="G158" i="3" s="1"/>
  <c r="I108" i="2"/>
  <c r="H158" i="3" s="1"/>
  <c r="H111" i="2"/>
  <c r="G161" i="3" s="1"/>
  <c r="I111" i="2"/>
  <c r="H161" i="3" s="1"/>
  <c r="H116" i="2"/>
  <c r="G170" i="3" s="1"/>
  <c r="I116" i="2"/>
  <c r="H170" i="3" s="1"/>
  <c r="H120" i="2"/>
  <c r="H119" i="2" s="1"/>
  <c r="I120" i="2"/>
  <c r="I119" i="2" s="1"/>
  <c r="H126" i="2"/>
  <c r="H125" i="2" s="1"/>
  <c r="I126" i="2"/>
  <c r="I125" i="2" s="1"/>
  <c r="H130" i="2"/>
  <c r="G192" i="3" s="1"/>
  <c r="I130" i="2"/>
  <c r="H192" i="3" s="1"/>
  <c r="H132" i="2"/>
  <c r="G194" i="3" s="1"/>
  <c r="I132" i="2"/>
  <c r="H194" i="3" s="1"/>
  <c r="H138" i="2"/>
  <c r="H137" i="2" s="1"/>
  <c r="I138" i="2"/>
  <c r="I137" i="2" s="1"/>
  <c r="H142" i="2"/>
  <c r="I142" i="2"/>
  <c r="H146" i="2"/>
  <c r="I146" i="2"/>
  <c r="H150" i="2"/>
  <c r="G212" i="3" s="1"/>
  <c r="I150" i="2"/>
  <c r="H212" i="3" s="1"/>
  <c r="H152" i="2"/>
  <c r="G214" i="3" s="1"/>
  <c r="I152" i="2"/>
  <c r="H214" i="3" s="1"/>
  <c r="H158" i="2"/>
  <c r="G256" i="3" s="1"/>
  <c r="I158" i="2"/>
  <c r="H256" i="3" s="1"/>
  <c r="H160" i="2"/>
  <c r="I160" i="2"/>
  <c r="H258" i="3" s="1"/>
  <c r="H163" i="2"/>
  <c r="I163" i="2"/>
  <c r="H165" i="2"/>
  <c r="G272" i="3" s="1"/>
  <c r="G269" i="3" s="1"/>
  <c r="I165" i="2"/>
  <c r="H272" i="3" s="1"/>
  <c r="H269" i="3" s="1"/>
  <c r="H39" i="2"/>
  <c r="I39" i="2"/>
  <c r="H43" i="2"/>
  <c r="I43" i="2"/>
  <c r="H45" i="2"/>
  <c r="G184" i="3" s="1"/>
  <c r="G173" i="3" s="1"/>
  <c r="I45" i="2"/>
  <c r="H184" i="3" s="1"/>
  <c r="H173" i="3" s="1"/>
  <c r="H50" i="2"/>
  <c r="I50" i="2"/>
  <c r="H54" i="2"/>
  <c r="G225" i="3" s="1"/>
  <c r="I54" i="2"/>
  <c r="H225" i="3" s="1"/>
  <c r="H56" i="2"/>
  <c r="G227" i="3" s="1"/>
  <c r="I56" i="2"/>
  <c r="H227" i="3" s="1"/>
  <c r="H62" i="2"/>
  <c r="H61" i="2" s="1"/>
  <c r="I62" i="2"/>
  <c r="I61" i="2" s="1"/>
  <c r="H70" i="2"/>
  <c r="G243" i="3" s="1"/>
  <c r="I70" i="2"/>
  <c r="H58" i="2"/>
  <c r="I58" i="2"/>
  <c r="H212" i="2" l="1"/>
  <c r="I38" i="2"/>
  <c r="I209" i="2"/>
  <c r="I205" i="2" s="1"/>
  <c r="H195" i="2"/>
  <c r="H194" i="2" s="1"/>
  <c r="I145" i="2"/>
  <c r="H207" i="3" s="1"/>
  <c r="H198" i="3" s="1"/>
  <c r="H208" i="3"/>
  <c r="H157" i="2"/>
  <c r="G258" i="3"/>
  <c r="G255" i="3" s="1"/>
  <c r="G251" i="3" s="1"/>
  <c r="H229" i="3"/>
  <c r="G229" i="3"/>
  <c r="H220" i="3"/>
  <c r="I162" i="2"/>
  <c r="H255" i="3"/>
  <c r="H251" i="3" s="1"/>
  <c r="H186" i="3"/>
  <c r="I178" i="2"/>
  <c r="I168" i="2" s="1"/>
  <c r="I199" i="2"/>
  <c r="H102" i="3" s="1"/>
  <c r="H114" i="3"/>
  <c r="I283" i="2"/>
  <c r="H85" i="3"/>
  <c r="I65" i="2"/>
  <c r="H238" i="3" s="1"/>
  <c r="H233" i="3" s="1"/>
  <c r="H243" i="3"/>
  <c r="G220" i="3"/>
  <c r="G219" i="3" s="1"/>
  <c r="G186" i="3"/>
  <c r="H199" i="2"/>
  <c r="G102" i="3" s="1"/>
  <c r="G114" i="3"/>
  <c r="H209" i="2"/>
  <c r="H205" i="2" s="1"/>
  <c r="H217" i="2"/>
  <c r="H216" i="2" s="1"/>
  <c r="I202" i="2"/>
  <c r="H123" i="3"/>
  <c r="H116" i="3" s="1"/>
  <c r="I213" i="2"/>
  <c r="H138" i="3"/>
  <c r="H191" i="2"/>
  <c r="H190" i="2" s="1"/>
  <c r="G71" i="3"/>
  <c r="G64" i="3" s="1"/>
  <c r="G63" i="3" s="1"/>
  <c r="H202" i="2"/>
  <c r="G123" i="3"/>
  <c r="G116" i="3" s="1"/>
  <c r="I191" i="2"/>
  <c r="I190" i="2" s="1"/>
  <c r="H71" i="3"/>
  <c r="H64" i="3" s="1"/>
  <c r="H63" i="3" s="1"/>
  <c r="G84" i="3"/>
  <c r="G80" i="3" s="1"/>
  <c r="H279" i="2"/>
  <c r="H233" i="2" s="1"/>
  <c r="H145" i="2"/>
  <c r="G207" i="3" s="1"/>
  <c r="G198" i="3" s="1"/>
  <c r="G208" i="3"/>
  <c r="G138" i="3"/>
  <c r="I195" i="2"/>
  <c r="I194" i="2" s="1"/>
  <c r="H96" i="3"/>
  <c r="H89" i="3" s="1"/>
  <c r="I49" i="2"/>
  <c r="I48" i="2" s="1"/>
  <c r="I217" i="2"/>
  <c r="I216" i="2" s="1"/>
  <c r="H178" i="2"/>
  <c r="H168" i="2" s="1"/>
  <c r="H162" i="2"/>
  <c r="I157" i="2"/>
  <c r="I136" i="2"/>
  <c r="H124" i="2"/>
  <c r="I124" i="2"/>
  <c r="I90" i="2"/>
  <c r="H90" i="2"/>
  <c r="I78" i="2"/>
  <c r="H78" i="2"/>
  <c r="H65" i="2"/>
  <c r="G238" i="3" s="1"/>
  <c r="G233" i="3" s="1"/>
  <c r="H49" i="2"/>
  <c r="H48" i="2" s="1"/>
  <c r="I37" i="2"/>
  <c r="I36" i="2" s="1"/>
  <c r="H38" i="2"/>
  <c r="H37" i="2" s="1"/>
  <c r="H36" i="2" s="1"/>
  <c r="H156" i="2" l="1"/>
  <c r="H60" i="2"/>
  <c r="G218" i="3"/>
  <c r="I77" i="2"/>
  <c r="I156" i="2"/>
  <c r="H219" i="3"/>
  <c r="G125" i="3"/>
  <c r="G101" i="3"/>
  <c r="H198" i="2"/>
  <c r="H167" i="2" s="1"/>
  <c r="H101" i="3"/>
  <c r="H125" i="3"/>
  <c r="I60" i="2"/>
  <c r="I47" i="2" s="1"/>
  <c r="I35" i="2" s="1"/>
  <c r="H136" i="2"/>
  <c r="H77" i="2" s="1"/>
  <c r="H76" i="2" s="1"/>
  <c r="I198" i="2"/>
  <c r="I167" i="2" s="1"/>
  <c r="H84" i="3"/>
  <c r="H80" i="3" s="1"/>
  <c r="I279" i="2"/>
  <c r="I233" i="2" s="1"/>
  <c r="H47" i="2"/>
  <c r="H35" i="2" s="1"/>
  <c r="I76" i="2" l="1"/>
  <c r="H218" i="3"/>
  <c r="I19" i="2"/>
  <c r="H19" i="2"/>
  <c r="I31" i="2"/>
  <c r="H284" i="3" s="1"/>
  <c r="H279" i="3" s="1"/>
  <c r="H274" i="3" s="1"/>
  <c r="I28" i="2"/>
  <c r="I27" i="2" s="1"/>
  <c r="I24" i="2"/>
  <c r="I23" i="2" s="1"/>
  <c r="I22" i="2" s="1"/>
  <c r="H31" i="2"/>
  <c r="G284" i="3" s="1"/>
  <c r="G279" i="3" s="1"/>
  <c r="G274" i="3" s="1"/>
  <c r="G298" i="3" s="1"/>
  <c r="H28" i="2"/>
  <c r="H27" i="2" s="1"/>
  <c r="H24" i="2"/>
  <c r="H23" i="2" s="1"/>
  <c r="H22" i="2" s="1"/>
  <c r="I15" i="2"/>
  <c r="I14" i="2" s="1"/>
  <c r="H15" i="2"/>
  <c r="H14" i="2" s="1"/>
  <c r="H298" i="3" l="1"/>
  <c r="I26" i="2"/>
  <c r="I21" i="2" s="1"/>
  <c r="H26" i="2"/>
  <c r="H21" i="2" s="1"/>
  <c r="I13" i="2"/>
  <c r="I12" i="2" s="1"/>
  <c r="H13" i="2"/>
  <c r="H12" i="2" s="1"/>
  <c r="B266" i="3"/>
  <c r="C266" i="3"/>
  <c r="D266" i="3"/>
  <c r="E266" i="3"/>
  <c r="F266" i="3"/>
  <c r="A266" i="3"/>
  <c r="B263" i="3"/>
  <c r="C263" i="3"/>
  <c r="D263" i="3"/>
  <c r="E263" i="3"/>
  <c r="F263" i="3"/>
  <c r="A263" i="3"/>
  <c r="C262" i="3"/>
  <c r="D262" i="3"/>
  <c r="B262" i="3"/>
  <c r="A262" i="3"/>
  <c r="G342" i="2"/>
  <c r="F262" i="3" s="1"/>
  <c r="G344" i="2"/>
  <c r="I11" i="2" l="1"/>
  <c r="G339" i="2"/>
  <c r="H11" i="2"/>
  <c r="D24" i="1"/>
  <c r="B258" i="3"/>
  <c r="C258" i="3"/>
  <c r="D258" i="3"/>
  <c r="B259" i="3"/>
  <c r="C259" i="3"/>
  <c r="D259" i="3"/>
  <c r="E259" i="3"/>
  <c r="F259" i="3"/>
  <c r="A258" i="3"/>
  <c r="A259" i="3"/>
  <c r="B194" i="3"/>
  <c r="C194" i="3"/>
  <c r="D194" i="3"/>
  <c r="B195" i="3"/>
  <c r="C195" i="3"/>
  <c r="D195" i="3"/>
  <c r="E195" i="3"/>
  <c r="F195" i="3"/>
  <c r="A194" i="3"/>
  <c r="A195" i="3"/>
  <c r="B108" i="3"/>
  <c r="C108" i="3"/>
  <c r="D108" i="3"/>
  <c r="A108" i="3"/>
  <c r="F56" i="3"/>
  <c r="B56" i="3"/>
  <c r="C56" i="3"/>
  <c r="D56" i="3"/>
  <c r="E56" i="3"/>
  <c r="A56" i="3"/>
  <c r="G304" i="2"/>
  <c r="G160" i="2"/>
  <c r="F258" i="3" s="1"/>
  <c r="G132" i="2"/>
  <c r="F194" i="3" s="1"/>
  <c r="B227" i="3" l="1"/>
  <c r="C227" i="3"/>
  <c r="D227" i="3"/>
  <c r="B228" i="3"/>
  <c r="C228" i="3"/>
  <c r="D228" i="3"/>
  <c r="E228" i="3"/>
  <c r="F228" i="3"/>
  <c r="A227" i="3"/>
  <c r="A228" i="3"/>
  <c r="B214" i="3"/>
  <c r="C214" i="3"/>
  <c r="D214" i="3"/>
  <c r="B215" i="3"/>
  <c r="C215" i="3"/>
  <c r="D215" i="3"/>
  <c r="E215" i="3"/>
  <c r="F215" i="3"/>
  <c r="B213" i="3"/>
  <c r="A214" i="3"/>
  <c r="A215" i="3"/>
  <c r="B165" i="3"/>
  <c r="C165" i="3"/>
  <c r="D165" i="3"/>
  <c r="E165" i="3"/>
  <c r="F165" i="3"/>
  <c r="B166" i="3"/>
  <c r="C166" i="3"/>
  <c r="D166" i="3"/>
  <c r="B167" i="3"/>
  <c r="C167" i="3"/>
  <c r="D167" i="3"/>
  <c r="E167" i="3"/>
  <c r="F167" i="3"/>
  <c r="C164" i="3"/>
  <c r="D164" i="3"/>
  <c r="B164" i="3"/>
  <c r="A165" i="3"/>
  <c r="A166" i="3"/>
  <c r="A167" i="3"/>
  <c r="A164" i="3"/>
  <c r="B133" i="3"/>
  <c r="C133" i="3"/>
  <c r="D133" i="3"/>
  <c r="E133" i="3"/>
  <c r="F133" i="3"/>
  <c r="C132" i="3"/>
  <c r="D132" i="3"/>
  <c r="B132" i="3"/>
  <c r="A133" i="3"/>
  <c r="A132" i="3"/>
  <c r="B119" i="3"/>
  <c r="C119" i="3"/>
  <c r="D119" i="3"/>
  <c r="B120" i="3"/>
  <c r="C120" i="3"/>
  <c r="D120" i="3"/>
  <c r="E120" i="3"/>
  <c r="F120" i="3"/>
  <c r="A119" i="3"/>
  <c r="A120" i="3"/>
  <c r="F100" i="3"/>
  <c r="F99" i="3" s="1"/>
  <c r="B92" i="3"/>
  <c r="C92" i="3"/>
  <c r="D92" i="3"/>
  <c r="B93" i="3"/>
  <c r="C93" i="3"/>
  <c r="D93" i="3"/>
  <c r="E93" i="3"/>
  <c r="F93" i="3"/>
  <c r="A92" i="3"/>
  <c r="A93" i="3"/>
  <c r="B46" i="3"/>
  <c r="C46" i="3"/>
  <c r="D46" i="3"/>
  <c r="E46" i="3"/>
  <c r="F46" i="3"/>
  <c r="A46" i="3"/>
  <c r="G56" i="2"/>
  <c r="F227" i="3" s="1"/>
  <c r="G296" i="2"/>
  <c r="G295" i="2" s="1"/>
  <c r="G314" i="2"/>
  <c r="F119" i="3" s="1"/>
  <c r="G320" i="2"/>
  <c r="F164" i="3" s="1"/>
  <c r="G322" i="2"/>
  <c r="G291" i="2"/>
  <c r="F92" i="3" s="1"/>
  <c r="G152" i="2"/>
  <c r="F214" i="3" s="1"/>
  <c r="G84" i="2"/>
  <c r="F132" i="3" s="1"/>
  <c r="F166" i="3" l="1"/>
  <c r="G319" i="2"/>
  <c r="B98" i="3"/>
  <c r="A61" i="3" l="1"/>
  <c r="F179" i="3" l="1"/>
  <c r="F178" i="3" s="1"/>
  <c r="G19" i="2" l="1"/>
  <c r="B185" i="3" l="1"/>
  <c r="C185" i="3"/>
  <c r="D185" i="3"/>
  <c r="E185" i="3"/>
  <c r="F185" i="3"/>
  <c r="C184" i="3"/>
  <c r="D184" i="3"/>
  <c r="B184" i="3"/>
  <c r="A185" i="3"/>
  <c r="A184" i="3"/>
  <c r="B107" i="3"/>
  <c r="C107" i="3"/>
  <c r="D107" i="3"/>
  <c r="B109" i="3"/>
  <c r="C109" i="3"/>
  <c r="D109" i="3"/>
  <c r="E109" i="3"/>
  <c r="F109" i="3"/>
  <c r="A107" i="3"/>
  <c r="A109" i="3"/>
  <c r="B85" i="3"/>
  <c r="C85" i="3"/>
  <c r="D85" i="3"/>
  <c r="B86" i="3"/>
  <c r="C86" i="3"/>
  <c r="D86" i="3"/>
  <c r="B87" i="3"/>
  <c r="C87" i="3"/>
  <c r="D87" i="3"/>
  <c r="B88" i="3"/>
  <c r="C88" i="3"/>
  <c r="D88" i="3"/>
  <c r="E88" i="3"/>
  <c r="F88" i="3"/>
  <c r="C84" i="3"/>
  <c r="B84" i="3"/>
  <c r="A85" i="3"/>
  <c r="A86" i="3"/>
  <c r="A87" i="3"/>
  <c r="A88" i="3"/>
  <c r="A84" i="3"/>
  <c r="B34" i="3"/>
  <c r="C34" i="3"/>
  <c r="D34" i="3"/>
  <c r="B35" i="3"/>
  <c r="C35" i="3"/>
  <c r="D35" i="3"/>
  <c r="E35" i="3"/>
  <c r="F35" i="3"/>
  <c r="C33" i="3"/>
  <c r="B33" i="3"/>
  <c r="A34" i="3"/>
  <c r="A35" i="3"/>
  <c r="A33" i="3"/>
  <c r="F107" i="3"/>
  <c r="G286" i="2"/>
  <c r="G285" i="2" s="1"/>
  <c r="G284" i="2" s="1"/>
  <c r="G283" i="2" s="1"/>
  <c r="F84" i="3" s="1"/>
  <c r="F87" i="3" l="1"/>
  <c r="F86" i="3"/>
  <c r="F85" i="3"/>
  <c r="G248" i="2"/>
  <c r="G247" i="2" l="1"/>
  <c r="F33" i="3" s="1"/>
  <c r="F34" i="3"/>
  <c r="G45" i="2"/>
  <c r="F184" i="3" s="1"/>
  <c r="F55" i="3" l="1"/>
  <c r="F54" i="3" s="1"/>
  <c r="G184" i="2"/>
  <c r="F206" i="3" l="1"/>
  <c r="F205" i="3"/>
  <c r="D45" i="1"/>
  <c r="B104" i="3"/>
  <c r="C104" i="3"/>
  <c r="D104" i="3"/>
  <c r="E104" i="3"/>
  <c r="F104" i="3"/>
  <c r="C103" i="3"/>
  <c r="D103" i="3"/>
  <c r="B103" i="3"/>
  <c r="A104" i="3"/>
  <c r="A103" i="3"/>
  <c r="F204" i="3" l="1"/>
  <c r="A58" i="3"/>
  <c r="B58" i="3"/>
  <c r="C58" i="3"/>
  <c r="D58" i="3"/>
  <c r="E58" i="3"/>
  <c r="F58" i="3"/>
  <c r="C57" i="3"/>
  <c r="D57" i="3"/>
  <c r="B57" i="3"/>
  <c r="A57" i="3"/>
  <c r="F19" i="3"/>
  <c r="G332" i="2"/>
  <c r="G331" i="2" s="1"/>
  <c r="G300" i="2"/>
  <c r="G299" i="2" s="1"/>
  <c r="G224" i="2"/>
  <c r="G223" i="2" s="1"/>
  <c r="G228" i="2"/>
  <c r="F57" i="3" s="1"/>
  <c r="B257" i="3"/>
  <c r="C257" i="3"/>
  <c r="D257" i="3"/>
  <c r="E257" i="3"/>
  <c r="F257" i="3"/>
  <c r="C256" i="3"/>
  <c r="D256" i="3"/>
  <c r="B256" i="3"/>
  <c r="A257" i="3"/>
  <c r="A256" i="3"/>
  <c r="C213" i="3"/>
  <c r="D213" i="3"/>
  <c r="E213" i="3"/>
  <c r="F213" i="3"/>
  <c r="C212" i="3"/>
  <c r="D212" i="3"/>
  <c r="B212" i="3"/>
  <c r="A213" i="3"/>
  <c r="A212" i="3"/>
  <c r="B161" i="3"/>
  <c r="C161" i="3"/>
  <c r="D161" i="3"/>
  <c r="B162" i="3"/>
  <c r="C162" i="3"/>
  <c r="D162" i="3"/>
  <c r="E162" i="3"/>
  <c r="F162" i="3"/>
  <c r="B163" i="3"/>
  <c r="C163" i="3"/>
  <c r="D163" i="3"/>
  <c r="E163" i="3"/>
  <c r="F163" i="3"/>
  <c r="A162" i="3"/>
  <c r="A163" i="3"/>
  <c r="A161" i="3"/>
  <c r="C160" i="3"/>
  <c r="D160" i="3"/>
  <c r="E160" i="3"/>
  <c r="F160" i="3"/>
  <c r="B160" i="3"/>
  <c r="A160" i="3"/>
  <c r="B157" i="3"/>
  <c r="C157" i="3"/>
  <c r="D157" i="3"/>
  <c r="E157" i="3"/>
  <c r="F157" i="3"/>
  <c r="A157" i="3"/>
  <c r="B149" i="3"/>
  <c r="C149" i="3"/>
  <c r="D149" i="3"/>
  <c r="E149" i="3"/>
  <c r="C148" i="3"/>
  <c r="D148" i="3"/>
  <c r="B148" i="3"/>
  <c r="F149" i="3"/>
  <c r="F150" i="3"/>
  <c r="A149" i="3"/>
  <c r="A150" i="3"/>
  <c r="A148" i="3"/>
  <c r="C143" i="3"/>
  <c r="D143" i="3"/>
  <c r="E143" i="3"/>
  <c r="F143" i="3"/>
  <c r="B143" i="3"/>
  <c r="A143" i="3"/>
  <c r="G158" i="2"/>
  <c r="G157" i="2" s="1"/>
  <c r="G103" i="2"/>
  <c r="G108" i="2"/>
  <c r="G150" i="2"/>
  <c r="F212" i="3" s="1"/>
  <c r="G111" i="2"/>
  <c r="F161" i="3" s="1"/>
  <c r="G100" i="2"/>
  <c r="F148" i="3" s="1"/>
  <c r="F103" i="3" l="1"/>
  <c r="F256" i="3"/>
  <c r="F278" i="3"/>
  <c r="F277" i="3" s="1"/>
  <c r="F276" i="3" s="1"/>
  <c r="F275" i="3" s="1"/>
  <c r="G24" i="2"/>
  <c r="G23" i="2" s="1"/>
  <c r="G22" i="2" s="1"/>
  <c r="B79" i="3" l="1"/>
  <c r="C79" i="3"/>
  <c r="D79" i="3"/>
  <c r="E79" i="3"/>
  <c r="F79" i="3"/>
  <c r="C77" i="3"/>
  <c r="D77" i="3"/>
  <c r="E77" i="3"/>
  <c r="F77" i="3"/>
  <c r="C78" i="3"/>
  <c r="D78" i="3"/>
  <c r="B78" i="3"/>
  <c r="A78" i="3"/>
  <c r="A79" i="3"/>
  <c r="F237" i="3"/>
  <c r="F240" i="3"/>
  <c r="F241" i="3"/>
  <c r="F244" i="3"/>
  <c r="F245" i="3"/>
  <c r="F246" i="3"/>
  <c r="F236" i="3"/>
  <c r="B170" i="3"/>
  <c r="C170" i="3"/>
  <c r="D170" i="3"/>
  <c r="B171" i="3"/>
  <c r="C171" i="3"/>
  <c r="D171" i="3"/>
  <c r="E171" i="3"/>
  <c r="F171" i="3"/>
  <c r="F170" i="3" s="1"/>
  <c r="A170" i="3"/>
  <c r="A171" i="3"/>
  <c r="B22" i="3"/>
  <c r="C22" i="3"/>
  <c r="D22" i="3"/>
  <c r="B23" i="3"/>
  <c r="C23" i="3"/>
  <c r="D23" i="3"/>
  <c r="E23" i="3"/>
  <c r="F23" i="3"/>
  <c r="C21" i="3"/>
  <c r="B21" i="3"/>
  <c r="A22" i="3"/>
  <c r="A23" i="3"/>
  <c r="A21" i="3"/>
  <c r="F297" i="3"/>
  <c r="F295" i="3"/>
  <c r="F291" i="3"/>
  <c r="F273" i="3"/>
  <c r="F271" i="3"/>
  <c r="B264" i="3"/>
  <c r="C264" i="3"/>
  <c r="D264" i="3"/>
  <c r="B265" i="3"/>
  <c r="C265" i="3"/>
  <c r="D265" i="3"/>
  <c r="E265" i="3"/>
  <c r="F265" i="3"/>
  <c r="C255" i="3"/>
  <c r="B255" i="3"/>
  <c r="A264" i="3"/>
  <c r="A265" i="3"/>
  <c r="A255" i="3"/>
  <c r="F254" i="3"/>
  <c r="B250" i="3"/>
  <c r="C250" i="3"/>
  <c r="D250" i="3"/>
  <c r="E250" i="3"/>
  <c r="F250" i="3"/>
  <c r="C249" i="3"/>
  <c r="D249" i="3"/>
  <c r="B249" i="3"/>
  <c r="A250" i="3"/>
  <c r="A249" i="3"/>
  <c r="B240" i="3"/>
  <c r="C240" i="3"/>
  <c r="D240" i="3"/>
  <c r="E240" i="3"/>
  <c r="B241" i="3"/>
  <c r="C241" i="3"/>
  <c r="D241" i="3"/>
  <c r="E241" i="3"/>
  <c r="C239" i="3"/>
  <c r="D239" i="3"/>
  <c r="B239" i="3"/>
  <c r="A240" i="3"/>
  <c r="A241" i="3"/>
  <c r="A239" i="3"/>
  <c r="G62" i="2"/>
  <c r="F232" i="3"/>
  <c r="B179" i="3"/>
  <c r="C179" i="3"/>
  <c r="D179" i="3"/>
  <c r="E179" i="3"/>
  <c r="C178" i="3"/>
  <c r="D178" i="3"/>
  <c r="B178" i="3"/>
  <c r="A179" i="3"/>
  <c r="A178" i="3"/>
  <c r="F209" i="3"/>
  <c r="F210" i="3"/>
  <c r="F211" i="3"/>
  <c r="F202" i="3"/>
  <c r="F203" i="3"/>
  <c r="F201" i="3"/>
  <c r="B193" i="3"/>
  <c r="C193" i="3"/>
  <c r="D193" i="3"/>
  <c r="E193" i="3"/>
  <c r="F193" i="3"/>
  <c r="C192" i="3"/>
  <c r="D192" i="3"/>
  <c r="B192" i="3"/>
  <c r="A193" i="3"/>
  <c r="A192" i="3"/>
  <c r="F190" i="3"/>
  <c r="F191" i="3"/>
  <c r="F189" i="3"/>
  <c r="B175" i="3"/>
  <c r="C175" i="3"/>
  <c r="D175" i="3"/>
  <c r="E175" i="3"/>
  <c r="B176" i="3"/>
  <c r="C176" i="3"/>
  <c r="D176" i="3"/>
  <c r="E176" i="3"/>
  <c r="C174" i="3"/>
  <c r="D174" i="3"/>
  <c r="B174" i="3"/>
  <c r="A158" i="3"/>
  <c r="F159" i="3"/>
  <c r="F156" i="3"/>
  <c r="C156" i="3"/>
  <c r="D156" i="3"/>
  <c r="E156" i="3"/>
  <c r="B156" i="3"/>
  <c r="A156" i="3"/>
  <c r="F154" i="3"/>
  <c r="F155" i="3"/>
  <c r="F142" i="3"/>
  <c r="F145" i="3"/>
  <c r="F141" i="3"/>
  <c r="F136" i="3"/>
  <c r="F137" i="3"/>
  <c r="F135" i="3"/>
  <c r="F130" i="3"/>
  <c r="F131" i="3"/>
  <c r="F129" i="3"/>
  <c r="B114" i="3"/>
  <c r="C114" i="3"/>
  <c r="D114" i="3"/>
  <c r="B115" i="3"/>
  <c r="C115" i="3"/>
  <c r="D115" i="3"/>
  <c r="E115" i="3"/>
  <c r="F115" i="3"/>
  <c r="C102" i="3"/>
  <c r="B102" i="3"/>
  <c r="A114" i="3"/>
  <c r="A115" i="3"/>
  <c r="A102" i="3"/>
  <c r="B124" i="3"/>
  <c r="C124" i="3"/>
  <c r="D124" i="3"/>
  <c r="E124" i="3"/>
  <c r="F124" i="3"/>
  <c r="C123" i="3"/>
  <c r="D123" i="3"/>
  <c r="B123" i="3"/>
  <c r="A124" i="3"/>
  <c r="A123" i="3"/>
  <c r="B116" i="3"/>
  <c r="C116" i="3"/>
  <c r="B117" i="3"/>
  <c r="C117" i="3"/>
  <c r="D117" i="3"/>
  <c r="B118" i="3"/>
  <c r="C118" i="3"/>
  <c r="D118" i="3"/>
  <c r="E118" i="3"/>
  <c r="F118" i="3"/>
  <c r="B101" i="3"/>
  <c r="A118" i="3"/>
  <c r="A116" i="3"/>
  <c r="A117" i="3"/>
  <c r="A101" i="3"/>
  <c r="B100" i="3"/>
  <c r="C100" i="3"/>
  <c r="D100" i="3"/>
  <c r="E100" i="3"/>
  <c r="C99" i="3"/>
  <c r="D99" i="3"/>
  <c r="B99" i="3"/>
  <c r="A100" i="3"/>
  <c r="A99" i="3"/>
  <c r="B97" i="3"/>
  <c r="C97" i="3"/>
  <c r="D97" i="3"/>
  <c r="E97" i="3"/>
  <c r="F97" i="3"/>
  <c r="C96" i="3"/>
  <c r="D96" i="3"/>
  <c r="B96" i="3"/>
  <c r="A97" i="3"/>
  <c r="A96" i="3"/>
  <c r="B82" i="3"/>
  <c r="C82" i="3"/>
  <c r="D82" i="3"/>
  <c r="B83" i="3"/>
  <c r="C83" i="3"/>
  <c r="D83" i="3"/>
  <c r="E83" i="3"/>
  <c r="F83" i="3"/>
  <c r="B89" i="3"/>
  <c r="C89" i="3"/>
  <c r="B90" i="3"/>
  <c r="C90" i="3"/>
  <c r="D90" i="3"/>
  <c r="B91" i="3"/>
  <c r="C91" i="3"/>
  <c r="D91" i="3"/>
  <c r="E91" i="3"/>
  <c r="F91" i="3"/>
  <c r="B94" i="3"/>
  <c r="C94" i="3"/>
  <c r="D94" i="3"/>
  <c r="B95" i="3"/>
  <c r="C95" i="3"/>
  <c r="D95" i="3"/>
  <c r="E95" i="3"/>
  <c r="F95" i="3"/>
  <c r="C81" i="3"/>
  <c r="B81" i="3"/>
  <c r="A94" i="3"/>
  <c r="A95" i="3"/>
  <c r="A82" i="3"/>
  <c r="A83" i="3"/>
  <c r="A89" i="3"/>
  <c r="A90" i="3"/>
  <c r="A91" i="3"/>
  <c r="A81" i="3"/>
  <c r="B72" i="3"/>
  <c r="C72" i="3"/>
  <c r="D72" i="3"/>
  <c r="E72" i="3"/>
  <c r="F72" i="3"/>
  <c r="C71" i="3"/>
  <c r="D71" i="3"/>
  <c r="B71" i="3"/>
  <c r="A72" i="3"/>
  <c r="A71" i="3"/>
  <c r="B65" i="3"/>
  <c r="C65" i="3"/>
  <c r="D65" i="3"/>
  <c r="B66" i="3"/>
  <c r="C66" i="3"/>
  <c r="D66" i="3"/>
  <c r="E66" i="3"/>
  <c r="F66" i="3"/>
  <c r="B69" i="3"/>
  <c r="C69" i="3"/>
  <c r="D69" i="3"/>
  <c r="B70" i="3"/>
  <c r="C70" i="3"/>
  <c r="D70" i="3"/>
  <c r="E70" i="3"/>
  <c r="F70" i="3"/>
  <c r="B73" i="3"/>
  <c r="C73" i="3"/>
  <c r="B74" i="3"/>
  <c r="C74" i="3"/>
  <c r="D74" i="3"/>
  <c r="B75" i="3"/>
  <c r="C75" i="3"/>
  <c r="D75" i="3"/>
  <c r="E75" i="3"/>
  <c r="F75" i="3"/>
  <c r="B76" i="3"/>
  <c r="C76" i="3"/>
  <c r="D76" i="3"/>
  <c r="B77" i="3"/>
  <c r="C64" i="3"/>
  <c r="A75" i="3"/>
  <c r="A76" i="3"/>
  <c r="A77" i="3"/>
  <c r="A74" i="3"/>
  <c r="A65" i="3"/>
  <c r="A66" i="3"/>
  <c r="A69" i="3"/>
  <c r="A70" i="3"/>
  <c r="A73" i="3"/>
  <c r="B64" i="3"/>
  <c r="A64" i="3"/>
  <c r="F62" i="3"/>
  <c r="B55" i="3"/>
  <c r="C55" i="3"/>
  <c r="D55" i="3"/>
  <c r="E55" i="3"/>
  <c r="C54" i="3"/>
  <c r="D54" i="3"/>
  <c r="B54" i="3"/>
  <c r="A55" i="3"/>
  <c r="A54" i="3"/>
  <c r="F49" i="3"/>
  <c r="A49" i="3"/>
  <c r="F48" i="3"/>
  <c r="A48" i="3"/>
  <c r="A47" i="3"/>
  <c r="B45" i="3"/>
  <c r="C45" i="3"/>
  <c r="D45" i="3"/>
  <c r="E45" i="3"/>
  <c r="F45" i="3"/>
  <c r="C44" i="3"/>
  <c r="D44" i="3"/>
  <c r="B44" i="3"/>
  <c r="A45" i="3"/>
  <c r="A44" i="3"/>
  <c r="F43" i="3"/>
  <c r="F42" i="3"/>
  <c r="F38" i="3"/>
  <c r="B31" i="3"/>
  <c r="C31" i="3"/>
  <c r="D31" i="3"/>
  <c r="E31" i="3"/>
  <c r="F31" i="3"/>
  <c r="B32" i="3"/>
  <c r="C32" i="3"/>
  <c r="D32" i="3"/>
  <c r="E32" i="3"/>
  <c r="F32" i="3"/>
  <c r="C30" i="3"/>
  <c r="D30" i="3"/>
  <c r="B30" i="3"/>
  <c r="A31" i="3"/>
  <c r="A32" i="3"/>
  <c r="A30" i="3"/>
  <c r="F28" i="3"/>
  <c r="F29" i="3"/>
  <c r="F27" i="3"/>
  <c r="F18" i="3"/>
  <c r="F14" i="3"/>
  <c r="F13" i="3" s="1"/>
  <c r="F12" i="3" s="1"/>
  <c r="E14" i="3"/>
  <c r="A14" i="3"/>
  <c r="B14" i="3"/>
  <c r="C14" i="3"/>
  <c r="D14" i="3"/>
  <c r="D13" i="3"/>
  <c r="A13" i="3"/>
  <c r="B13" i="3"/>
  <c r="C13" i="3"/>
  <c r="A12" i="3"/>
  <c r="C12" i="3"/>
  <c r="B12" i="3"/>
  <c r="H356" i="2"/>
  <c r="I356" i="2"/>
  <c r="G231" i="2"/>
  <c r="G230" i="2" s="1"/>
  <c r="G222" i="2" s="1"/>
  <c r="G245" i="2"/>
  <c r="G244" i="2" s="1"/>
  <c r="F140" i="3" l="1"/>
  <c r="F21" i="3"/>
  <c r="F22" i="3"/>
  <c r="F98" i="3"/>
  <c r="F174" i="3"/>
  <c r="F173" i="3" s="1"/>
  <c r="F128" i="3"/>
  <c r="F127" i="3" s="1"/>
  <c r="F47" i="3"/>
  <c r="G312" i="2" l="1"/>
  <c r="G311" i="2" s="1"/>
  <c r="G277" i="2"/>
  <c r="F78" i="3" s="1"/>
  <c r="G273" i="2"/>
  <c r="F74" i="3" s="1"/>
  <c r="G298" i="2" l="1"/>
  <c r="F117" i="3"/>
  <c r="G353" i="2" l="1"/>
  <c r="G337" i="2"/>
  <c r="G336" i="2" s="1"/>
  <c r="G293" i="2"/>
  <c r="G289" i="2"/>
  <c r="F90" i="3" s="1"/>
  <c r="G281" i="2"/>
  <c r="G275" i="2"/>
  <c r="G270" i="2"/>
  <c r="G266" i="2"/>
  <c r="F65" i="3" s="1"/>
  <c r="G254" i="2"/>
  <c r="G251" i="2"/>
  <c r="G250" i="2" s="1"/>
  <c r="G240" i="2"/>
  <c r="G239" i="2" s="1"/>
  <c r="G238" i="2" s="1"/>
  <c r="G236" i="2"/>
  <c r="G235" i="2" s="1"/>
  <c r="G179" i="2"/>
  <c r="G178" i="2" s="1"/>
  <c r="F239" i="3"/>
  <c r="F69" i="3" l="1"/>
  <c r="G265" i="2"/>
  <c r="F94" i="3"/>
  <c r="G288" i="2"/>
  <c r="F44" i="3"/>
  <c r="G234" i="2"/>
  <c r="F264" i="3"/>
  <c r="F255" i="3" s="1"/>
  <c r="G272" i="2"/>
  <c r="F73" i="3" s="1"/>
  <c r="F76" i="3"/>
  <c r="G280" i="2"/>
  <c r="F81" i="3" s="1"/>
  <c r="F82" i="3"/>
  <c r="G352" i="2"/>
  <c r="G351" i="2" s="1"/>
  <c r="G350" i="2" s="1"/>
  <c r="G349" i="2" s="1"/>
  <c r="F30" i="3"/>
  <c r="G279" i="2" l="1"/>
  <c r="G335" i="2"/>
  <c r="G264" i="2"/>
  <c r="A119" i="2"/>
  <c r="A37" i="2"/>
  <c r="A13" i="2"/>
  <c r="G220" i="2"/>
  <c r="F296" i="3" s="1"/>
  <c r="G218" i="2"/>
  <c r="G214" i="2"/>
  <c r="G213" i="2" s="1"/>
  <c r="G210" i="2"/>
  <c r="G207" i="2"/>
  <c r="G206" i="2" s="1"/>
  <c r="G203" i="2"/>
  <c r="G200" i="2"/>
  <c r="G196" i="2"/>
  <c r="G192" i="2"/>
  <c r="G188" i="2"/>
  <c r="G187" i="2" s="1"/>
  <c r="G186" i="2" s="1"/>
  <c r="G176" i="2"/>
  <c r="G175" i="2" s="1"/>
  <c r="G171" i="2"/>
  <c r="G170" i="2" s="1"/>
  <c r="G169" i="2" s="1"/>
  <c r="G165" i="2"/>
  <c r="F272" i="3" s="1"/>
  <c r="G163" i="2"/>
  <c r="G146" i="2"/>
  <c r="G142" i="2"/>
  <c r="G138" i="2"/>
  <c r="G137" i="2" s="1"/>
  <c r="G130" i="2"/>
  <c r="F192" i="3" s="1"/>
  <c r="G126" i="2"/>
  <c r="G125" i="2" s="1"/>
  <c r="G120" i="2"/>
  <c r="G119" i="2" s="1"/>
  <c r="F158" i="3"/>
  <c r="F153" i="3"/>
  <c r="G91" i="2"/>
  <c r="G90" i="2" s="1"/>
  <c r="G86" i="2"/>
  <c r="G80" i="2"/>
  <c r="G79" i="2" s="1"/>
  <c r="G58" i="2"/>
  <c r="G70" i="2"/>
  <c r="G65" i="2" s="1"/>
  <c r="G61" i="2"/>
  <c r="G54" i="2"/>
  <c r="G50" i="2"/>
  <c r="G43" i="2"/>
  <c r="G39" i="2"/>
  <c r="G31" i="2"/>
  <c r="G28" i="2"/>
  <c r="G27" i="2" s="1"/>
  <c r="G15" i="2"/>
  <c r="G60" i="2" l="1"/>
  <c r="F229" i="3"/>
  <c r="G26" i="2"/>
  <c r="G21" i="2" s="1"/>
  <c r="G49" i="2"/>
  <c r="G48" i="2" s="1"/>
  <c r="G78" i="2"/>
  <c r="G233" i="2"/>
  <c r="F238" i="3"/>
  <c r="F243" i="3"/>
  <c r="G209" i="2"/>
  <c r="G205" i="2" s="1"/>
  <c r="F249" i="3"/>
  <c r="G199" i="2"/>
  <c r="F102" i="3" s="1"/>
  <c r="F114" i="3"/>
  <c r="G191" i="2"/>
  <c r="G190" i="2" s="1"/>
  <c r="F71" i="3"/>
  <c r="G145" i="2"/>
  <c r="F207" i="3" s="1"/>
  <c r="F208" i="3"/>
  <c r="G202" i="2"/>
  <c r="F123" i="3"/>
  <c r="F116" i="3" s="1"/>
  <c r="G195" i="2"/>
  <c r="G194" i="2" s="1"/>
  <c r="F96" i="3"/>
  <c r="G38" i="2"/>
  <c r="G162" i="2"/>
  <c r="G156" i="2" s="1"/>
  <c r="G217" i="2"/>
  <c r="G216" i="2" s="1"/>
  <c r="G212" i="2"/>
  <c r="G14" i="2"/>
  <c r="G168" i="2"/>
  <c r="D21" i="1"/>
  <c r="E52" i="1"/>
  <c r="F52" i="1"/>
  <c r="G136" i="2" l="1"/>
  <c r="F64" i="3"/>
  <c r="F63" i="3" s="1"/>
  <c r="F89" i="3"/>
  <c r="F80" i="3" s="1"/>
  <c r="G13" i="2"/>
  <c r="G12" i="2" s="1"/>
  <c r="G11" i="2" s="1"/>
  <c r="G37" i="2"/>
  <c r="G36" i="2" s="1"/>
  <c r="G198" i="2"/>
  <c r="G167" i="2" s="1"/>
  <c r="G77" i="2"/>
  <c r="G76" i="2" s="1"/>
  <c r="F101" i="3"/>
  <c r="G47" i="2" l="1"/>
  <c r="G35" i="2" s="1"/>
  <c r="G356" i="2" s="1"/>
  <c r="B226" i="3"/>
  <c r="C226" i="3"/>
  <c r="D226" i="3"/>
  <c r="E226" i="3"/>
  <c r="F226" i="3"/>
  <c r="C225" i="3"/>
  <c r="D225" i="3"/>
  <c r="F225" i="3"/>
  <c r="B225" i="3"/>
  <c r="A226" i="3"/>
  <c r="A225" i="3"/>
  <c r="B177" i="3"/>
  <c r="C177" i="3"/>
  <c r="D177" i="3"/>
  <c r="E177" i="3"/>
  <c r="A177" i="3"/>
  <c r="A176" i="3"/>
  <c r="D29" i="1" l="1"/>
  <c r="B285" i="3" l="1"/>
  <c r="C285" i="3"/>
  <c r="D285" i="3"/>
  <c r="E285" i="3"/>
  <c r="F285" i="3"/>
  <c r="B286" i="3"/>
  <c r="C286" i="3"/>
  <c r="D286" i="3"/>
  <c r="E286" i="3"/>
  <c r="F286" i="3"/>
  <c r="B287" i="3"/>
  <c r="C287" i="3"/>
  <c r="D287" i="3"/>
  <c r="E287" i="3"/>
  <c r="F287" i="3"/>
  <c r="C284" i="3"/>
  <c r="D284" i="3"/>
  <c r="B284" i="3"/>
  <c r="A285" i="3"/>
  <c r="A286" i="3"/>
  <c r="A287" i="3"/>
  <c r="A284" i="3"/>
  <c r="F284" i="3" l="1"/>
  <c r="D11" i="1" l="1"/>
  <c r="B59" i="3" l="1"/>
  <c r="A59" i="3"/>
  <c r="B173" i="3"/>
  <c r="C173" i="3"/>
  <c r="A175" i="3"/>
  <c r="A173" i="3"/>
  <c r="A174" i="3"/>
  <c r="D32" i="1" l="1"/>
  <c r="D50" i="1"/>
  <c r="F294" i="3" l="1"/>
  <c r="F290" i="3"/>
  <c r="F289" i="3"/>
  <c r="F288" i="3" s="1"/>
  <c r="F282" i="3"/>
  <c r="F281" i="3" s="1"/>
  <c r="F280" i="3" s="1"/>
  <c r="F279" i="3" s="1"/>
  <c r="F274" i="3" l="1"/>
  <c r="F270" i="3"/>
  <c r="F269" i="3" l="1"/>
  <c r="F253" i="3"/>
  <c r="F252" i="3" s="1"/>
  <c r="F235" i="3" l="1"/>
  <c r="F234" i="3" s="1"/>
  <c r="F233" i="3" s="1"/>
  <c r="F251" i="3"/>
  <c r="F231" i="3"/>
  <c r="F224" i="3"/>
  <c r="F223" i="3"/>
  <c r="F222" i="3"/>
  <c r="F139" i="3"/>
  <c r="F138" i="3" s="1"/>
  <c r="F134" i="3"/>
  <c r="F126" i="3" s="1"/>
  <c r="F221" i="3" l="1"/>
  <c r="F220" i="3" s="1"/>
  <c r="F219" i="3" s="1"/>
  <c r="F188" i="3"/>
  <c r="F187" i="3" s="1"/>
  <c r="F186" i="3" s="1"/>
  <c r="F200" i="3"/>
  <c r="F199" i="3" s="1"/>
  <c r="F198" i="3" s="1"/>
  <c r="F61" i="3"/>
  <c r="F60" i="3" s="1"/>
  <c r="F59" i="3" s="1"/>
  <c r="F41" i="3"/>
  <c r="F40" i="3" s="1"/>
  <c r="F39" i="3" s="1"/>
  <c r="F37" i="3"/>
  <c r="F36" i="3" s="1"/>
  <c r="F26" i="3"/>
  <c r="F25" i="3" s="1"/>
  <c r="F24" i="3" s="1"/>
  <c r="F17" i="3"/>
  <c r="F16" i="3" s="1"/>
  <c r="F125" i="3" l="1"/>
  <c r="F15" i="3"/>
  <c r="F11" i="3" s="1"/>
  <c r="F218" i="3"/>
  <c r="F293" i="3"/>
  <c r="F292" i="3" s="1"/>
  <c r="F298" i="3" l="1"/>
  <c r="D48" i="1"/>
  <c r="D41" i="1"/>
  <c r="D38" i="1"/>
  <c r="D19" i="1"/>
  <c r="D52" i="1" l="1"/>
</calcChain>
</file>

<file path=xl/sharedStrings.xml><?xml version="1.0" encoding="utf-8"?>
<sst xmlns="http://schemas.openxmlformats.org/spreadsheetml/2006/main" count="1955" uniqueCount="267">
  <si>
    <t>Наименование</t>
  </si>
  <si>
    <t>Рз</t>
  </si>
  <si>
    <t>Пр</t>
  </si>
  <si>
    <t>Функционирование высших исполнительных органов местных администраций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</si>
  <si>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</si>
  <si>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</si>
  <si>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</si>
  <si>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</si>
  <si>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</si>
  <si>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</si>
  <si>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</si>
  <si>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</si>
  <si>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</si>
  <si>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</si>
  <si>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</si>
  <si>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</si>
  <si>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</si>
  <si>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</si>
  <si>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</si>
  <si>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</si>
  <si>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</si>
  <si>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</si>
  <si>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</si>
  <si>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</si>
  <si>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</si>
  <si>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</si>
  <si>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</si>
  <si>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</si>
  <si>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</si>
  <si>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</si>
  <si>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</si>
  <si>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</si>
  <si>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</si>
  <si>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</si>
  <si>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</si>
  <si>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</si>
  <si>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</si>
  <si>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</si>
  <si>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</si>
  <si>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</si>
  <si>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</si>
  <si>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</si>
  <si>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</si>
  <si>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</si>
  <si>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</si>
  <si>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</si>
  <si>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</si>
  <si>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</si>
  <si>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</si>
  <si>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Молодёжная политика и оздоровление детей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</si>
  <si>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</si>
  <si>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</si>
  <si>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</si>
  <si>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</si>
  <si>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</si>
  <si>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</si>
  <si>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</si>
  <si>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</si>
  <si>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</si>
  <si>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</si>
  <si>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</si>
  <si>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</si>
  <si>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</si>
  <si>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</si>
  <si>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</si>
  <si>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</si>
  <si>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</si>
  <si>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</si>
  <si>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</si>
  <si>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</si>
  <si>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</si>
  <si>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</si>
  <si>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</si>
  <si>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</si>
  <si>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</si>
  <si>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</si>
  <si>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</si>
  <si>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</si>
  <si>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</si>
  <si>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</si>
  <si>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</si>
  <si>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</si>
  <si>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</si>
  <si>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</si>
  <si>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</si>
  <si>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</si>
  <si>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</si>
  <si>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</si>
  <si>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</si>
  <si>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</si>
  <si>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</si>
  <si>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</si>
  <si>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</si>
  <si>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</si>
  <si>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Обеспечение деятельности детских оздоровительных учреждений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</si>
  <si>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</si>
  <si>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</si>
  <si>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</si>
  <si>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</si>
  <si>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</si>
  <si>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</si>
  <si>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</si>
  <si>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</si>
  <si>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</si>
  <si>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</si>
  <si>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</si>
  <si>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</si>
  <si>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</si>
  <si>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</si>
  <si>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</si>
  <si>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</si>
  <si>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</si>
  <si>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</si>
  <si>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</si>
  <si>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</si>
  <si>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</si>
  <si>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</si>
  <si>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</si>
  <si>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</si>
  <si>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</si>
  <si>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</si>
  <si>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</si>
  <si>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</si>
  <si>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</si>
  <si>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</si>
  <si>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</si>
  <si>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</si>
  <si>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</si>
  <si>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</si>
  <si>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</si>
  <si>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</si>
  <si>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</si>
  <si>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</si>
  <si>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</si>
  <si>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90 1 00 70930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</si>
  <si>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</si>
  <si>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</si>
  <si>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</si>
  <si>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Прочие выплаты по обязательствам государства</t>
  </si>
  <si>
    <t>99 9 00 14710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</si>
  <si>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</si>
  <si>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</si>
  <si>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</si>
  <si>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</si>
  <si>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</si>
  <si>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</si>
  <si>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</si>
  <si>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</si>
  <si>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</si>
  <si>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</si>
  <si>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</si>
  <si>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</si>
  <si>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44 0 00 60990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</si>
  <si>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</si>
  <si>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</si>
  <si>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</si>
  <si>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</si>
  <si>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Сумма 2022 год, тыс. рублей</t>
  </si>
  <si>
    <t>Субсидия на софинансирование части расходов местных бюджетов по оплате труда работников муниципальных учреждений</t>
  </si>
  <si>
    <t>02 1 00 S0430</t>
  </si>
  <si>
    <t>02 2 00 S0430</t>
  </si>
  <si>
    <t>Субсидии на проведение детской оздоровительной кампании</t>
  </si>
  <si>
    <t>90 1 00 S3210</t>
  </si>
  <si>
    <t>92 9 00 S1190</t>
  </si>
  <si>
    <t>Обеспечение расчетов за топливно-энергетические ресурсы, потребляемые муниципальными учреждениями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</si>
  <si>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</si>
  <si>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71 1 00 51350</t>
  </si>
  <si>
    <t>Субвенция на исполнение государственных полномочий по обращению с животными без владельцев</t>
  </si>
  <si>
    <t>Сумма 2023 год, тыс. рублей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</si>
  <si>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</si>
  <si>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</si>
  <si>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</si>
  <si>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</si>
  <si>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</si>
  <si>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</si>
  <si>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</si>
  <si>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</si>
  <si>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</si>
  <si>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</si>
  <si>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Организация и содержание мест захоронения</t>
  </si>
  <si>
    <t>92 9 00 18070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</si>
  <si>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</si>
  <si>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</si>
  <si>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</si>
  <si>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</si>
  <si>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</si>
  <si>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</si>
  <si>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t>
  </si>
  <si>
    <t>Массовый спорт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</si>
  <si>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</si>
  <si>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</si>
  <si>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</si>
  <si>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</si>
  <si>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</si>
  <si>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</si>
  <si>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90 1 01 S0990</t>
  </si>
  <si>
    <t>Субсидии на реализацию мероприятий по обеспечению жильем молодых семей</t>
  </si>
  <si>
    <t>14 2 00 L4970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</si>
  <si>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</si>
  <si>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</si>
  <si>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</si>
  <si>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Капитальные вложения в объекты государственной (муниципальной) собственности</t>
  </si>
  <si>
    <t>01 2 00 10160</t>
  </si>
  <si>
    <t>Сумма 2024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</si>
  <si>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2022 год и плановый период 2023 и 2024 годов</t>
  </si>
  <si>
    <t xml:space="preserve">Ведомственная структура расходов бюджета муниципального образования Волчихинский район на 2022 год и плановый период 2023 и 2024 годов </t>
  </si>
  <si>
    <t>РП "Развитие культуры Волчихинского района " на 2015-2022 годы</t>
  </si>
  <si>
    <t>МП "Профилактика преступлений и иных правонарушений в Волчихинском районе Алтайского ркая на 2022-2024 годы"</t>
  </si>
  <si>
    <t>МП "Профилактика терроризма и экстремизма на территории муниципального образования Волчихинский район на 2022-2024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</si>
  <si>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</si>
  <si>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2022 год и плановый период 2023 и 2024 годов</t>
  </si>
  <si>
    <t>Обеспечение проведения выборов и референдумов</t>
  </si>
  <si>
    <t>Транспорт</t>
  </si>
  <si>
    <t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t>
  </si>
  <si>
    <t>Проведение выборов в представительные органы муниципального образования</t>
  </si>
  <si>
    <t>01 3 00 10240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</si>
  <si>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</si>
  <si>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</si>
  <si>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</si>
  <si>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</si>
  <si>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</si>
  <si>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</si>
  <si>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</si>
  <si>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МП"Комплексное развитие системы коммунальной инфраструктуры Волчихинского района" на 2017-2025 годы</t>
  </si>
  <si>
    <t>43 0 00 60010</t>
  </si>
  <si>
    <t>ПРИЛОЖЕНИЕ 3</t>
  </si>
  <si>
    <t>ПРИЛОЖЕНИЕ 4</t>
  </si>
  <si>
    <t>Осуществление первичного воинского учета органами местного самоуправления поселений, муниципальных и городских округов</t>
  </si>
  <si>
    <t>44 0 А1 55194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</si>
  <si>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</si>
  <si>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</si>
  <si>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90 1 00 50970</t>
  </si>
  <si>
    <t>Сбор и удаление твердых отходов</t>
  </si>
  <si>
    <t>92 9 00 18090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</si>
  <si>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</si>
  <si>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</si>
  <si>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Содействие занятости населения</t>
  </si>
  <si>
    <t>90 4 00 16820</t>
  </si>
  <si>
    <t>Софинансирование субсидии на проведение детской оздоровительной кампании</t>
  </si>
  <si>
    <t>МП "Обеспечение жильем молодых семей в Волчихинском районе" на 2020-2024 годы</t>
  </si>
  <si>
    <t>200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</si>
  <si>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t>
  </si>
  <si>
    <t>71 1 00 51340</t>
  </si>
  <si>
    <t>70 1 00 51340</t>
  </si>
  <si>
    <t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t>
  </si>
  <si>
    <t>90 1 00 S2992</t>
  </si>
  <si>
    <t>Исполнение судебных актов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</si>
  <si>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</si>
  <si>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</t>
  </si>
  <si>
    <t xml:space="preserve"> 44 0 00 S4992</t>
  </si>
  <si>
    <t>Государственная поддержка отрасли культуры (расходы в рамках федерального проекта "Культурная среда" на реализацию мероприятий по модернизации муниципальных детских школ искусств путем их реконструкции, капитального ремонта)</t>
  </si>
  <si>
    <t xml:space="preserve"> 44 0 A1 55193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</si>
  <si>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</si>
  <si>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</si>
  <si>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 xml:space="preserve">Расходы на реализацию мероприятий по строительству, реконструкции, ремонту и капитальному ремонту объектов теплоснабжения
</t>
  </si>
  <si>
    <t>43 0 00 S0460</t>
  </si>
  <si>
    <t>Расходы на обеспечение развития и укрепление материально-технической базы муниципальных загородных лагерей отдыха и оздоровления детей</t>
  </si>
  <si>
    <t>90 1 00 S3213</t>
  </si>
  <si>
    <t>02 5 00 S0430</t>
  </si>
  <si>
    <t>Компенсационные выплаты гражданам за коммунальные услуги, в том числе твердое топливо</t>
  </si>
  <si>
    <t>90 9 00 16334</t>
  </si>
  <si>
    <t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t>
  </si>
  <si>
    <t>02 1 00 55492</t>
  </si>
  <si>
    <t>43 0 00 55492</t>
  </si>
  <si>
    <t>92 9 00 55492</t>
  </si>
  <si>
    <t>90 1 00 55492</t>
  </si>
  <si>
    <t>от 16.08.2022 №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</si>
</sst>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\ _₽"/>
  </numFmts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quotePrefix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8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166" fontId="1" fillId="0" borderId="1" xfId="0" quotePrefix="1" applyNumberFormat="1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164" fontId="1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workbookViewId="0">
      <selection activeCell="E6" sqref="E6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40" t="s">
        <v>225</v>
      </c>
    </row>
    <row r="2" spans="1:6">
      <c r="E2" s="12" t="s">
        <v>96</v>
      </c>
    </row>
    <row r="3" spans="1:6">
      <c r="E3" s="12" t="s">
        <v>97</v>
      </c>
    </row>
    <row r="4" spans="1:6">
      <c r="E4" s="12" t="s">
        <v>98</v>
      </c>
    </row>
    <row r="5" spans="1:6">
      <c r="E5" s="12" t="s">
        <v>266</v>
      </c>
    </row>
    <row r="6" spans="1:6">
      <c r="A6" s="2"/>
      <c r="B6" s="2"/>
      <c r="C6" s="2"/>
      <c r="D6" s="2"/>
    </row>
    <row r="7" spans="1:6" ht="49.5" customHeight="1">
      <c r="A7" s="64" t="s">
        <v>204</v>
      </c>
      <c r="B7" s="65"/>
      <c r="C7" s="65"/>
      <c r="D7" s="65"/>
      <c r="E7" s="65"/>
      <c r="F7" s="65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157</v>
      </c>
      <c r="E9" s="3" t="s">
        <v>168</v>
      </c>
      <c r="F9" s="3" t="s">
        <v>203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36" t="s">
        <v>33</v>
      </c>
      <c r="B11" s="5" t="s">
        <v>15</v>
      </c>
      <c r="C11" s="3"/>
      <c r="D11" s="10">
        <f>SUM(D12:D18)</f>
        <v>49485.399999999994</v>
      </c>
      <c r="E11" s="10">
        <f t="shared" ref="E11:F11" si="0">SUM(E12:E18)</f>
        <v>33264.1</v>
      </c>
      <c r="F11" s="10">
        <f t="shared" si="0"/>
        <v>31210.5</v>
      </c>
    </row>
    <row r="12" spans="1:6" ht="51" customHeight="1">
      <c r="A12" s="36" t="s">
        <v>142</v>
      </c>
      <c r="B12" s="5" t="s">
        <v>15</v>
      </c>
      <c r="C12" s="8" t="s">
        <v>16</v>
      </c>
      <c r="D12" s="10">
        <v>1672.2</v>
      </c>
      <c r="E12" s="10">
        <v>1422.2</v>
      </c>
      <c r="F12" s="10">
        <v>1422.2</v>
      </c>
    </row>
    <row r="13" spans="1:6" ht="69.75" customHeight="1">
      <c r="A13" s="35" t="s">
        <v>84</v>
      </c>
      <c r="B13" s="5" t="s">
        <v>15</v>
      </c>
      <c r="C13" s="5" t="s">
        <v>18</v>
      </c>
      <c r="D13" s="10">
        <v>19286.3</v>
      </c>
      <c r="E13" s="10">
        <v>16466.3</v>
      </c>
      <c r="F13" s="10">
        <v>15466.3</v>
      </c>
    </row>
    <row r="14" spans="1:6" ht="19.5" customHeight="1">
      <c r="A14" s="35" t="s">
        <v>143</v>
      </c>
      <c r="B14" s="5" t="s">
        <v>15</v>
      </c>
      <c r="C14" s="5" t="s">
        <v>21</v>
      </c>
      <c r="D14" s="10">
        <v>52.6</v>
      </c>
      <c r="E14" s="10">
        <v>2.7</v>
      </c>
      <c r="F14" s="10">
        <v>2.1</v>
      </c>
    </row>
    <row r="15" spans="1:6" ht="48.75" customHeight="1">
      <c r="A15" s="35" t="s">
        <v>85</v>
      </c>
      <c r="B15" s="5" t="s">
        <v>15</v>
      </c>
      <c r="C15" s="5" t="s">
        <v>19</v>
      </c>
      <c r="D15" s="10">
        <v>7558.3</v>
      </c>
      <c r="E15" s="10">
        <v>6208.3</v>
      </c>
      <c r="F15" s="10">
        <v>6208.3</v>
      </c>
    </row>
    <row r="16" spans="1:6" ht="25.5" customHeight="1">
      <c r="A16" s="35" t="s">
        <v>211</v>
      </c>
      <c r="B16" s="5" t="s">
        <v>15</v>
      </c>
      <c r="C16" s="5" t="s">
        <v>23</v>
      </c>
      <c r="D16" s="10">
        <v>1500</v>
      </c>
      <c r="E16" s="10">
        <v>0</v>
      </c>
      <c r="F16" s="10">
        <v>0</v>
      </c>
    </row>
    <row r="17" spans="1:6" ht="22.5" customHeight="1">
      <c r="A17" s="35" t="s">
        <v>129</v>
      </c>
      <c r="B17" s="5" t="s">
        <v>15</v>
      </c>
      <c r="C17" s="5">
        <v>11</v>
      </c>
      <c r="D17" s="10">
        <v>2200</v>
      </c>
      <c r="E17" s="10">
        <v>2200</v>
      </c>
      <c r="F17" s="10">
        <v>2200</v>
      </c>
    </row>
    <row r="18" spans="1:6">
      <c r="A18" s="4" t="s">
        <v>5</v>
      </c>
      <c r="B18" s="5" t="s">
        <v>15</v>
      </c>
      <c r="C18" s="3">
        <v>13</v>
      </c>
      <c r="D18" s="10">
        <v>17216</v>
      </c>
      <c r="E18" s="10">
        <v>6964.6</v>
      </c>
      <c r="F18" s="10">
        <v>5911.6</v>
      </c>
    </row>
    <row r="19" spans="1:6">
      <c r="A19" s="4" t="s">
        <v>45</v>
      </c>
      <c r="B19" s="5" t="s">
        <v>16</v>
      </c>
      <c r="C19" s="3"/>
      <c r="D19" s="10">
        <f>D20</f>
        <v>864.1</v>
      </c>
      <c r="E19" s="10">
        <v>842</v>
      </c>
      <c r="F19" s="10">
        <v>871.9</v>
      </c>
    </row>
    <row r="20" spans="1:6" ht="15" customHeight="1">
      <c r="A20" s="4" t="s">
        <v>41</v>
      </c>
      <c r="B20" s="5" t="s">
        <v>16</v>
      </c>
      <c r="C20" s="5" t="s">
        <v>17</v>
      </c>
      <c r="D20" s="10">
        <v>864.1</v>
      </c>
      <c r="E20" s="10">
        <v>842</v>
      </c>
      <c r="F20" s="10">
        <v>871.9</v>
      </c>
    </row>
    <row r="21" spans="1:6" ht="33" customHeight="1">
      <c r="A21" s="4" t="s">
        <v>34</v>
      </c>
      <c r="B21" s="5" t="s">
        <v>17</v>
      </c>
      <c r="C21" s="3"/>
      <c r="D21" s="10">
        <f>SUM(D22:D23)</f>
        <v>6322.2</v>
      </c>
      <c r="E21" s="10">
        <f t="shared" ref="E21:F21" si="1">SUM(E22:E23)</f>
        <v>1940</v>
      </c>
      <c r="F21" s="10">
        <f t="shared" si="1"/>
        <v>1940</v>
      </c>
    </row>
    <row r="22" spans="1:6" ht="48.75" customHeight="1">
      <c r="A22" s="4" t="s">
        <v>169</v>
      </c>
      <c r="B22" s="5" t="s">
        <v>17</v>
      </c>
      <c r="C22" s="5">
        <v>10</v>
      </c>
      <c r="D22" s="10">
        <v>6222.2</v>
      </c>
      <c r="E22" s="10">
        <v>1840</v>
      </c>
      <c r="F22" s="10">
        <v>1840</v>
      </c>
    </row>
    <row r="23" spans="1:6" ht="30" customHeight="1">
      <c r="A23" s="4" t="s">
        <v>170</v>
      </c>
      <c r="B23" s="5" t="s">
        <v>17</v>
      </c>
      <c r="C23" s="5">
        <v>14</v>
      </c>
      <c r="D23" s="10">
        <v>100</v>
      </c>
      <c r="E23" s="10">
        <v>100</v>
      </c>
      <c r="F23" s="10">
        <v>100</v>
      </c>
    </row>
    <row r="24" spans="1:6" ht="19.5" customHeight="1">
      <c r="A24" s="4" t="s">
        <v>35</v>
      </c>
      <c r="B24" s="5" t="s">
        <v>18</v>
      </c>
      <c r="C24" s="5"/>
      <c r="D24" s="10">
        <f>SUM(D25:D28)</f>
        <v>12055.9</v>
      </c>
      <c r="E24" s="10">
        <f t="shared" ref="E24:F24" si="2">SUM(E25:E28)</f>
        <v>9583</v>
      </c>
      <c r="F24" s="10">
        <f t="shared" si="2"/>
        <v>9646</v>
      </c>
    </row>
    <row r="25" spans="1:6" ht="19.5" customHeight="1">
      <c r="A25" s="4" t="s">
        <v>99</v>
      </c>
      <c r="B25" s="5" t="s">
        <v>18</v>
      </c>
      <c r="C25" s="5" t="s">
        <v>21</v>
      </c>
      <c r="D25" s="10">
        <v>255.3</v>
      </c>
      <c r="E25" s="10">
        <v>177</v>
      </c>
      <c r="F25" s="10">
        <v>177</v>
      </c>
    </row>
    <row r="26" spans="1:6" ht="19.5" customHeight="1">
      <c r="A26" s="4" t="s">
        <v>212</v>
      </c>
      <c r="B26" s="5" t="s">
        <v>18</v>
      </c>
      <c r="C26" s="5" t="s">
        <v>22</v>
      </c>
      <c r="D26" s="10">
        <v>1819.5</v>
      </c>
      <c r="E26" s="10">
        <v>800</v>
      </c>
      <c r="F26" s="10">
        <v>800</v>
      </c>
    </row>
    <row r="27" spans="1:6" ht="21" customHeight="1">
      <c r="A27" s="4" t="s">
        <v>67</v>
      </c>
      <c r="B27" s="5" t="s">
        <v>18</v>
      </c>
      <c r="C27" s="5" t="s">
        <v>20</v>
      </c>
      <c r="D27" s="10">
        <v>9095</v>
      </c>
      <c r="E27" s="10">
        <v>7806</v>
      </c>
      <c r="F27" s="10">
        <v>7869</v>
      </c>
    </row>
    <row r="28" spans="1:6" ht="21" customHeight="1">
      <c r="A28" s="50" t="s">
        <v>144</v>
      </c>
      <c r="B28" s="5" t="s">
        <v>18</v>
      </c>
      <c r="C28" s="5">
        <v>12</v>
      </c>
      <c r="D28" s="10">
        <v>886.1</v>
      </c>
      <c r="E28" s="10">
        <v>800</v>
      </c>
      <c r="F28" s="10">
        <v>800</v>
      </c>
    </row>
    <row r="29" spans="1:6" ht="21" customHeight="1">
      <c r="A29" s="4" t="s">
        <v>155</v>
      </c>
      <c r="B29" s="5" t="s">
        <v>21</v>
      </c>
      <c r="C29" s="5"/>
      <c r="D29" s="10">
        <f>D31+D30</f>
        <v>63679</v>
      </c>
      <c r="E29" s="10">
        <f t="shared" ref="E29:F29" si="3">E31+E30</f>
        <v>3430</v>
      </c>
      <c r="F29" s="10">
        <f t="shared" si="3"/>
        <v>2423.9</v>
      </c>
    </row>
    <row r="30" spans="1:6" ht="21" customHeight="1">
      <c r="A30" s="4" t="s">
        <v>156</v>
      </c>
      <c r="B30" s="5" t="s">
        <v>21</v>
      </c>
      <c r="C30" s="5" t="s">
        <v>16</v>
      </c>
      <c r="D30" s="10">
        <v>59075.199999999997</v>
      </c>
      <c r="E30" s="10">
        <v>1600</v>
      </c>
      <c r="F30" s="10">
        <v>1100</v>
      </c>
    </row>
    <row r="31" spans="1:6" ht="21" customHeight="1">
      <c r="A31" s="4" t="s">
        <v>154</v>
      </c>
      <c r="B31" s="5" t="s">
        <v>21</v>
      </c>
      <c r="C31" s="5" t="s">
        <v>17</v>
      </c>
      <c r="D31" s="10">
        <v>4603.8</v>
      </c>
      <c r="E31" s="10">
        <v>1830</v>
      </c>
      <c r="F31" s="10">
        <v>1323.9</v>
      </c>
    </row>
    <row r="32" spans="1:6">
      <c r="A32" s="4" t="s">
        <v>36</v>
      </c>
      <c r="B32" s="5" t="s">
        <v>23</v>
      </c>
      <c r="C32" s="3"/>
      <c r="D32" s="10">
        <f>SUM(D33:D37)</f>
        <v>401179.90000000008</v>
      </c>
      <c r="E32" s="10">
        <f t="shared" ref="E32:F32" si="4">SUM(E33:E37)</f>
        <v>299280.40000000002</v>
      </c>
      <c r="F32" s="10">
        <f t="shared" si="4"/>
        <v>299689.59999999998</v>
      </c>
    </row>
    <row r="33" spans="1:6">
      <c r="A33" s="4" t="s">
        <v>6</v>
      </c>
      <c r="B33" s="5" t="s">
        <v>23</v>
      </c>
      <c r="C33" s="5" t="s">
        <v>15</v>
      </c>
      <c r="D33" s="10">
        <v>65030.9</v>
      </c>
      <c r="E33" s="10">
        <v>57960.800000000003</v>
      </c>
      <c r="F33" s="10">
        <v>57341.8</v>
      </c>
    </row>
    <row r="34" spans="1:6">
      <c r="A34" s="4" t="s">
        <v>7</v>
      </c>
      <c r="B34" s="5" t="s">
        <v>23</v>
      </c>
      <c r="C34" s="5" t="s">
        <v>16</v>
      </c>
      <c r="D34" s="10">
        <v>274872.40000000002</v>
      </c>
      <c r="E34" s="10">
        <v>218758.39999999999</v>
      </c>
      <c r="F34" s="10">
        <v>219834.5</v>
      </c>
    </row>
    <row r="35" spans="1:6">
      <c r="A35" s="43" t="s">
        <v>135</v>
      </c>
      <c r="B35" s="5" t="s">
        <v>23</v>
      </c>
      <c r="C35" s="5" t="s">
        <v>17</v>
      </c>
      <c r="D35" s="10">
        <v>46973.9</v>
      </c>
      <c r="E35" s="10">
        <v>12245</v>
      </c>
      <c r="F35" s="10">
        <v>12150.1</v>
      </c>
    </row>
    <row r="36" spans="1:6" ht="15" customHeight="1">
      <c r="A36" s="4" t="s">
        <v>8</v>
      </c>
      <c r="B36" s="5" t="s">
        <v>23</v>
      </c>
      <c r="C36" s="5" t="s">
        <v>23</v>
      </c>
      <c r="D36" s="10">
        <v>4050.2</v>
      </c>
      <c r="E36" s="10">
        <v>2740.2</v>
      </c>
      <c r="F36" s="10">
        <v>2790.2</v>
      </c>
    </row>
    <row r="37" spans="1:6">
      <c r="A37" s="4" t="s">
        <v>9</v>
      </c>
      <c r="B37" s="5" t="s">
        <v>23</v>
      </c>
      <c r="C37" s="5" t="s">
        <v>20</v>
      </c>
      <c r="D37" s="10">
        <v>10252.5</v>
      </c>
      <c r="E37" s="10">
        <v>7576</v>
      </c>
      <c r="F37" s="10">
        <v>7573</v>
      </c>
    </row>
    <row r="38" spans="1:6">
      <c r="A38" s="4" t="s">
        <v>78</v>
      </c>
      <c r="B38" s="5" t="s">
        <v>22</v>
      </c>
      <c r="C38" s="3"/>
      <c r="D38" s="10">
        <f>SUM(D39:D40)</f>
        <v>33205.9</v>
      </c>
      <c r="E38" s="10">
        <f>SUM(E39:E40)</f>
        <v>25333.4</v>
      </c>
      <c r="F38" s="10">
        <f>SUM(F39:F40)</f>
        <v>25538.300000000003</v>
      </c>
    </row>
    <row r="39" spans="1:6">
      <c r="A39" s="4" t="s">
        <v>10</v>
      </c>
      <c r="B39" s="5" t="s">
        <v>22</v>
      </c>
      <c r="C39" s="5" t="s">
        <v>15</v>
      </c>
      <c r="D39" s="10">
        <v>25454.9</v>
      </c>
      <c r="E39" s="10">
        <v>19773.3</v>
      </c>
      <c r="F39" s="10">
        <v>19982.900000000001</v>
      </c>
    </row>
    <row r="40" spans="1:6" ht="17.25" customHeight="1">
      <c r="A40" s="4" t="s">
        <v>80</v>
      </c>
      <c r="B40" s="5" t="s">
        <v>22</v>
      </c>
      <c r="C40" s="5" t="s">
        <v>18</v>
      </c>
      <c r="D40" s="10">
        <v>7751</v>
      </c>
      <c r="E40" s="10">
        <v>5560.1</v>
      </c>
      <c r="F40" s="10">
        <v>5555.4</v>
      </c>
    </row>
    <row r="41" spans="1:6">
      <c r="A41" s="4" t="s">
        <v>37</v>
      </c>
      <c r="B41" s="3">
        <v>10</v>
      </c>
      <c r="C41" s="3"/>
      <c r="D41" s="10">
        <f>SUM(D42:D44)</f>
        <v>30893.599999999999</v>
      </c>
      <c r="E41" s="10">
        <f t="shared" ref="E41:F41" si="5">SUM(E42:E44)</f>
        <v>18616.400000000001</v>
      </c>
      <c r="F41" s="10">
        <f t="shared" si="5"/>
        <v>17809</v>
      </c>
    </row>
    <row r="42" spans="1:6">
      <c r="A42" s="4" t="s">
        <v>12</v>
      </c>
      <c r="B42" s="3">
        <v>10</v>
      </c>
      <c r="C42" s="5" t="s">
        <v>15</v>
      </c>
      <c r="D42" s="10">
        <v>700</v>
      </c>
      <c r="E42" s="10">
        <v>700</v>
      </c>
      <c r="F42" s="10">
        <v>700</v>
      </c>
    </row>
    <row r="43" spans="1:6">
      <c r="A43" s="4" t="s">
        <v>40</v>
      </c>
      <c r="B43" s="3">
        <v>10</v>
      </c>
      <c r="C43" s="5" t="s">
        <v>17</v>
      </c>
      <c r="D43" s="10">
        <v>12979.6</v>
      </c>
      <c r="E43" s="10">
        <v>1410.4</v>
      </c>
      <c r="F43" s="10">
        <v>603</v>
      </c>
    </row>
    <row r="44" spans="1:6">
      <c r="A44" s="4" t="s">
        <v>13</v>
      </c>
      <c r="B44" s="3">
        <v>10</v>
      </c>
      <c r="C44" s="5" t="s">
        <v>18</v>
      </c>
      <c r="D44" s="10">
        <v>17214</v>
      </c>
      <c r="E44" s="10">
        <v>16506</v>
      </c>
      <c r="F44" s="10">
        <v>16506</v>
      </c>
    </row>
    <row r="45" spans="1:6">
      <c r="A45" s="4" t="s">
        <v>11</v>
      </c>
      <c r="B45" s="3">
        <v>11</v>
      </c>
      <c r="C45" s="5"/>
      <c r="D45" s="10">
        <f>SUM(D46:D47)</f>
        <v>2883</v>
      </c>
      <c r="E45" s="10">
        <v>2759</v>
      </c>
      <c r="F45" s="10">
        <v>2800</v>
      </c>
    </row>
    <row r="46" spans="1:6">
      <c r="A46" s="61" t="s">
        <v>188</v>
      </c>
      <c r="B46" s="62">
        <v>11</v>
      </c>
      <c r="C46" s="62" t="s">
        <v>16</v>
      </c>
      <c r="D46" s="10">
        <v>459.3</v>
      </c>
      <c r="E46" s="10">
        <v>0</v>
      </c>
      <c r="F46" s="10">
        <v>0</v>
      </c>
    </row>
    <row r="47" spans="1:6" ht="31.5">
      <c r="A47" s="4" t="s">
        <v>28</v>
      </c>
      <c r="B47" s="3">
        <v>11</v>
      </c>
      <c r="C47" s="5" t="s">
        <v>21</v>
      </c>
      <c r="D47" s="10">
        <v>2423.6999999999998</v>
      </c>
      <c r="E47" s="10">
        <v>2759</v>
      </c>
      <c r="F47" s="10">
        <v>2800</v>
      </c>
    </row>
    <row r="48" spans="1:6" ht="31.5">
      <c r="A48" s="37" t="s">
        <v>58</v>
      </c>
      <c r="B48" s="13">
        <v>13</v>
      </c>
      <c r="C48" s="14"/>
      <c r="D48" s="15">
        <f>D49</f>
        <v>6</v>
      </c>
      <c r="E48" s="15">
        <v>10</v>
      </c>
      <c r="F48" s="15">
        <v>10</v>
      </c>
    </row>
    <row r="49" spans="1:6" ht="31.5" customHeight="1">
      <c r="A49" s="35" t="s">
        <v>82</v>
      </c>
      <c r="B49" s="14">
        <v>13</v>
      </c>
      <c r="C49" s="14" t="s">
        <v>15</v>
      </c>
      <c r="D49" s="15">
        <v>6</v>
      </c>
      <c r="E49" s="15">
        <v>10</v>
      </c>
      <c r="F49" s="15">
        <v>10</v>
      </c>
    </row>
    <row r="50" spans="1:6" ht="47.25">
      <c r="A50" s="38" t="s">
        <v>100</v>
      </c>
      <c r="B50" s="3">
        <v>14</v>
      </c>
      <c r="C50" s="3"/>
      <c r="D50" s="10">
        <f>SUM(D51:D51)</f>
        <v>2273.6</v>
      </c>
      <c r="E50" s="10">
        <v>2087.3000000000002</v>
      </c>
      <c r="F50" s="10">
        <v>2123.3000000000002</v>
      </c>
    </row>
    <row r="51" spans="1:6" ht="47.25">
      <c r="A51" s="35" t="s">
        <v>87</v>
      </c>
      <c r="B51" s="3">
        <v>14</v>
      </c>
      <c r="C51" s="5" t="s">
        <v>15</v>
      </c>
      <c r="D51" s="10">
        <v>2273.6</v>
      </c>
      <c r="E51" s="10">
        <v>2087.3000000000002</v>
      </c>
      <c r="F51" s="10">
        <v>2123.3000000000002</v>
      </c>
    </row>
    <row r="52" spans="1:6">
      <c r="A52" s="4" t="s">
        <v>57</v>
      </c>
      <c r="B52" s="3"/>
      <c r="C52" s="3"/>
      <c r="D52" s="10">
        <f>D11+D19+D21+D32+D38+D41+D45+D48+D50+D24+D29</f>
        <v>602848.60000000009</v>
      </c>
      <c r="E52" s="10">
        <f>E11+E19+E21+E32+E38+E41+E45+E48+E50+E24+E29</f>
        <v>397145.60000000003</v>
      </c>
      <c r="F52" s="10">
        <f>F11+F19+F21+F32+F38+F41+F45+F48+F50+F24+F29</f>
        <v>394062.5</v>
      </c>
    </row>
  </sheetData>
  <mergeCells count="1">
    <mergeCell ref="A7:F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6"/>
  <sheetViews>
    <sheetView workbookViewId="0">
      <selection activeCell="H6" sqref="H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1"/>
      <c r="C1" s="11"/>
      <c r="D1" s="11"/>
      <c r="E1" s="11"/>
      <c r="H1" s="12" t="s">
        <v>226</v>
      </c>
    </row>
    <row r="2" spans="1:9">
      <c r="B2" s="11"/>
      <c r="C2" s="11"/>
      <c r="D2" s="11"/>
      <c r="E2" s="11"/>
      <c r="H2" s="12" t="s">
        <v>96</v>
      </c>
    </row>
    <row r="3" spans="1:9">
      <c r="B3" s="11"/>
      <c r="C3" s="11"/>
      <c r="D3" s="11"/>
      <c r="E3" s="11"/>
      <c r="H3" s="12" t="s">
        <v>97</v>
      </c>
    </row>
    <row r="4" spans="1:9">
      <c r="B4" s="11"/>
      <c r="C4" s="11"/>
      <c r="D4" s="11"/>
      <c r="E4" s="11"/>
      <c r="H4" s="12" t="s">
        <v>98</v>
      </c>
    </row>
    <row r="5" spans="1:9">
      <c r="B5" s="11"/>
      <c r="C5" s="11"/>
      <c r="D5" s="11"/>
      <c r="E5" s="11"/>
      <c r="H5" s="12" t="s">
        <v>266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4" t="s">
        <v>205</v>
      </c>
      <c r="B7" s="65"/>
      <c r="C7" s="65"/>
      <c r="D7" s="65"/>
      <c r="E7" s="65"/>
      <c r="F7" s="65"/>
      <c r="G7" s="65"/>
      <c r="H7" s="65"/>
      <c r="I7" s="65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24</v>
      </c>
      <c r="C9" s="3" t="s">
        <v>1</v>
      </c>
      <c r="D9" s="3" t="s">
        <v>2</v>
      </c>
      <c r="E9" s="3" t="s">
        <v>25</v>
      </c>
      <c r="F9" s="3" t="s">
        <v>26</v>
      </c>
      <c r="G9" s="3" t="s">
        <v>157</v>
      </c>
      <c r="H9" s="3" t="s">
        <v>168</v>
      </c>
      <c r="I9" s="3" t="s">
        <v>203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9" t="s">
        <v>27</v>
      </c>
      <c r="B11" s="5" t="s">
        <v>39</v>
      </c>
      <c r="C11" s="3"/>
      <c r="D11" s="3"/>
      <c r="E11" s="7"/>
      <c r="F11" s="3"/>
      <c r="G11" s="10">
        <f>SUM(G12+G21)</f>
        <v>6626.598</v>
      </c>
      <c r="H11" s="10">
        <f t="shared" ref="H11:I11" si="0">SUM(H12+H21)</f>
        <v>6439</v>
      </c>
      <c r="I11" s="10">
        <f t="shared" si="0"/>
        <v>6180</v>
      </c>
    </row>
    <row r="12" spans="1:9" ht="16.5" customHeight="1">
      <c r="A12" s="9" t="s">
        <v>36</v>
      </c>
      <c r="B12" s="5" t="s">
        <v>39</v>
      </c>
      <c r="C12" s="5" t="s">
        <v>23</v>
      </c>
      <c r="D12" s="5"/>
      <c r="E12" s="7"/>
      <c r="F12" s="5"/>
      <c r="G12" s="10">
        <f>G13</f>
        <v>3743.585</v>
      </c>
      <c r="H12" s="10">
        <f>H13</f>
        <v>3680</v>
      </c>
      <c r="I12" s="10">
        <f>I13</f>
        <v>3380</v>
      </c>
    </row>
    <row r="13" spans="1:9" ht="17.25" customHeight="1">
      <c r="A13" s="9" t="str">
        <f>Лист1!A35</f>
        <v>Дополнительное образование детей</v>
      </c>
      <c r="B13" s="5" t="s">
        <v>39</v>
      </c>
      <c r="C13" s="5" t="s">
        <v>23</v>
      </c>
      <c r="D13" s="5" t="s">
        <v>17</v>
      </c>
      <c r="E13" s="7"/>
      <c r="F13" s="5"/>
      <c r="G13" s="10">
        <f>G14+G19</f>
        <v>3743.585</v>
      </c>
      <c r="H13" s="10">
        <f>H14+H19</f>
        <v>3680</v>
      </c>
      <c r="I13" s="10">
        <f>I14+I19</f>
        <v>3380</v>
      </c>
    </row>
    <row r="14" spans="1:9" ht="49.5" customHeight="1">
      <c r="A14" s="9" t="s">
        <v>77</v>
      </c>
      <c r="B14" s="5" t="s">
        <v>39</v>
      </c>
      <c r="C14" s="5" t="s">
        <v>23</v>
      </c>
      <c r="D14" s="5" t="s">
        <v>17</v>
      </c>
      <c r="E14" s="7" t="s">
        <v>102</v>
      </c>
      <c r="F14" s="5"/>
      <c r="G14" s="10">
        <f>G15</f>
        <v>2455.9850000000001</v>
      </c>
      <c r="H14" s="10">
        <f>H15</f>
        <v>3680</v>
      </c>
      <c r="I14" s="10">
        <f>I15</f>
        <v>3380</v>
      </c>
    </row>
    <row r="15" spans="1:9" ht="32.25" customHeight="1">
      <c r="A15" s="9" t="s">
        <v>91</v>
      </c>
      <c r="B15" s="5" t="s">
        <v>39</v>
      </c>
      <c r="C15" s="5" t="s">
        <v>23</v>
      </c>
      <c r="D15" s="5" t="s">
        <v>17</v>
      </c>
      <c r="E15" s="7" t="s">
        <v>101</v>
      </c>
      <c r="F15" s="5"/>
      <c r="G15" s="10">
        <f>SUM(G16:G18)</f>
        <v>2455.9850000000001</v>
      </c>
      <c r="H15" s="10">
        <f>SUM(H16:H18)</f>
        <v>3680</v>
      </c>
      <c r="I15" s="10">
        <f>SUM(I16:I18)</f>
        <v>3380</v>
      </c>
    </row>
    <row r="16" spans="1:9" ht="78" customHeight="1">
      <c r="A16" s="30" t="s">
        <v>70</v>
      </c>
      <c r="B16" s="5" t="s">
        <v>39</v>
      </c>
      <c r="C16" s="5" t="s">
        <v>23</v>
      </c>
      <c r="D16" s="5" t="s">
        <v>17</v>
      </c>
      <c r="E16" s="7" t="s">
        <v>101</v>
      </c>
      <c r="F16" s="5">
        <v>100</v>
      </c>
      <c r="G16" s="10">
        <v>1764.085</v>
      </c>
      <c r="H16" s="10">
        <v>3105</v>
      </c>
      <c r="I16" s="10">
        <v>3105</v>
      </c>
    </row>
    <row r="17" spans="1:9" ht="33" customHeight="1">
      <c r="A17" s="31" t="s">
        <v>103</v>
      </c>
      <c r="B17" s="5" t="s">
        <v>39</v>
      </c>
      <c r="C17" s="5" t="s">
        <v>23</v>
      </c>
      <c r="D17" s="5" t="s">
        <v>17</v>
      </c>
      <c r="E17" s="7" t="s">
        <v>101</v>
      </c>
      <c r="F17" s="5">
        <v>200</v>
      </c>
      <c r="G17" s="10">
        <v>671.9</v>
      </c>
      <c r="H17" s="10">
        <v>545</v>
      </c>
      <c r="I17" s="10">
        <v>245</v>
      </c>
    </row>
    <row r="18" spans="1:9" ht="19.5" customHeight="1">
      <c r="A18" s="32" t="s">
        <v>62</v>
      </c>
      <c r="B18" s="5" t="s">
        <v>39</v>
      </c>
      <c r="C18" s="5" t="s">
        <v>23</v>
      </c>
      <c r="D18" s="5" t="s">
        <v>17</v>
      </c>
      <c r="E18" s="7" t="s">
        <v>101</v>
      </c>
      <c r="F18" s="5">
        <v>850</v>
      </c>
      <c r="G18" s="10">
        <v>20</v>
      </c>
      <c r="H18" s="10">
        <v>30</v>
      </c>
      <c r="I18" s="10">
        <v>30</v>
      </c>
    </row>
    <row r="19" spans="1:9" ht="51" customHeight="1">
      <c r="A19" s="32" t="s">
        <v>158</v>
      </c>
      <c r="B19" s="5" t="s">
        <v>39</v>
      </c>
      <c r="C19" s="5" t="s">
        <v>23</v>
      </c>
      <c r="D19" s="5" t="s">
        <v>17</v>
      </c>
      <c r="E19" s="7" t="s">
        <v>159</v>
      </c>
      <c r="F19" s="5"/>
      <c r="G19" s="10">
        <f>G20</f>
        <v>1287.5999999999999</v>
      </c>
      <c r="H19" s="10">
        <f>H20</f>
        <v>0</v>
      </c>
      <c r="I19" s="10">
        <f>I20</f>
        <v>0</v>
      </c>
    </row>
    <row r="20" spans="1:9" ht="85.5" customHeight="1">
      <c r="A20" s="30" t="s">
        <v>70</v>
      </c>
      <c r="B20" s="5" t="s">
        <v>39</v>
      </c>
      <c r="C20" s="5" t="s">
        <v>23</v>
      </c>
      <c r="D20" s="5" t="s">
        <v>17</v>
      </c>
      <c r="E20" s="7" t="s">
        <v>159</v>
      </c>
      <c r="F20" s="5">
        <v>100</v>
      </c>
      <c r="G20" s="10">
        <v>1287.5999999999999</v>
      </c>
      <c r="H20" s="10">
        <v>0</v>
      </c>
      <c r="I20" s="10">
        <v>0</v>
      </c>
    </row>
    <row r="21" spans="1:9" ht="18" customHeight="1">
      <c r="A21" s="9" t="s">
        <v>11</v>
      </c>
      <c r="B21" s="5" t="s">
        <v>39</v>
      </c>
      <c r="C21" s="5">
        <v>11</v>
      </c>
      <c r="D21" s="5"/>
      <c r="E21" s="8"/>
      <c r="F21" s="5"/>
      <c r="G21" s="10">
        <f>G26+G22</f>
        <v>2883.0129999999999</v>
      </c>
      <c r="H21" s="10">
        <f t="shared" ref="H21:I21" si="1">H26+H22</f>
        <v>2759</v>
      </c>
      <c r="I21" s="10">
        <f t="shared" si="1"/>
        <v>2800</v>
      </c>
    </row>
    <row r="22" spans="1:9" ht="18" customHeight="1">
      <c r="A22" s="4" t="s">
        <v>188</v>
      </c>
      <c r="B22" s="5" t="s">
        <v>39</v>
      </c>
      <c r="C22" s="5">
        <v>11</v>
      </c>
      <c r="D22" s="8" t="s">
        <v>16</v>
      </c>
      <c r="E22" s="8"/>
      <c r="F22" s="5"/>
      <c r="G22" s="10">
        <f t="shared" ref="G22:I24" si="2">G23</f>
        <v>459.31400000000002</v>
      </c>
      <c r="H22" s="10">
        <f t="shared" si="2"/>
        <v>0</v>
      </c>
      <c r="I22" s="10">
        <f t="shared" si="2"/>
        <v>0</v>
      </c>
    </row>
    <row r="23" spans="1:9" ht="48" customHeight="1">
      <c r="A23" s="9" t="s">
        <v>77</v>
      </c>
      <c r="B23" s="5" t="s">
        <v>39</v>
      </c>
      <c r="C23" s="5">
        <v>11</v>
      </c>
      <c r="D23" s="8" t="s">
        <v>16</v>
      </c>
      <c r="E23" s="7" t="s">
        <v>102</v>
      </c>
      <c r="F23" s="5"/>
      <c r="G23" s="10">
        <f t="shared" si="2"/>
        <v>459.31400000000002</v>
      </c>
      <c r="H23" s="10">
        <f t="shared" si="2"/>
        <v>0</v>
      </c>
      <c r="I23" s="10">
        <f t="shared" si="2"/>
        <v>0</v>
      </c>
    </row>
    <row r="24" spans="1:9" ht="39" customHeight="1">
      <c r="A24" s="9" t="s">
        <v>91</v>
      </c>
      <c r="B24" s="5" t="s">
        <v>39</v>
      </c>
      <c r="C24" s="5">
        <v>11</v>
      </c>
      <c r="D24" s="8" t="s">
        <v>16</v>
      </c>
      <c r="E24" s="7" t="s">
        <v>101</v>
      </c>
      <c r="F24" s="5"/>
      <c r="G24" s="10">
        <f t="shared" si="2"/>
        <v>459.31400000000002</v>
      </c>
      <c r="H24" s="10">
        <f t="shared" si="2"/>
        <v>0</v>
      </c>
      <c r="I24" s="10">
        <f t="shared" si="2"/>
        <v>0</v>
      </c>
    </row>
    <row r="25" spans="1:9" ht="87.75" customHeight="1">
      <c r="A25" s="30" t="s">
        <v>70</v>
      </c>
      <c r="B25" s="5" t="s">
        <v>39</v>
      </c>
      <c r="C25" s="5">
        <v>11</v>
      </c>
      <c r="D25" s="8" t="s">
        <v>16</v>
      </c>
      <c r="E25" s="7" t="s">
        <v>101</v>
      </c>
      <c r="F25" s="5">
        <v>100</v>
      </c>
      <c r="G25" s="10">
        <v>459.31400000000002</v>
      </c>
      <c r="H25" s="10">
        <v>0</v>
      </c>
      <c r="I25" s="10">
        <v>0</v>
      </c>
    </row>
    <row r="26" spans="1:9" ht="32.25" customHeight="1">
      <c r="A26" s="30" t="s">
        <v>28</v>
      </c>
      <c r="B26" s="5" t="s">
        <v>39</v>
      </c>
      <c r="C26" s="5">
        <v>11</v>
      </c>
      <c r="D26" s="5" t="s">
        <v>21</v>
      </c>
      <c r="E26" s="7"/>
      <c r="F26" s="5"/>
      <c r="G26" s="10">
        <f>G27+G31</f>
        <v>2423.6990000000001</v>
      </c>
      <c r="H26" s="10">
        <f>H27+H31</f>
        <v>2759</v>
      </c>
      <c r="I26" s="10">
        <f>I27+I31</f>
        <v>2800</v>
      </c>
    </row>
    <row r="27" spans="1:9" ht="33.75" customHeight="1">
      <c r="A27" s="9" t="s">
        <v>60</v>
      </c>
      <c r="B27" s="5" t="s">
        <v>39</v>
      </c>
      <c r="C27" s="5">
        <v>11</v>
      </c>
      <c r="D27" s="5" t="s">
        <v>21</v>
      </c>
      <c r="E27" s="7" t="s">
        <v>104</v>
      </c>
      <c r="F27" s="3"/>
      <c r="G27" s="10">
        <f>G28</f>
        <v>789</v>
      </c>
      <c r="H27" s="10">
        <f>H28</f>
        <v>789</v>
      </c>
      <c r="I27" s="10">
        <f>I28</f>
        <v>789</v>
      </c>
    </row>
    <row r="28" spans="1:9" ht="31.5" customHeight="1">
      <c r="A28" s="9" t="s">
        <v>61</v>
      </c>
      <c r="B28" s="5" t="s">
        <v>39</v>
      </c>
      <c r="C28" s="5">
        <v>11</v>
      </c>
      <c r="D28" s="5" t="s">
        <v>21</v>
      </c>
      <c r="E28" s="7" t="s">
        <v>105</v>
      </c>
      <c r="F28" s="5"/>
      <c r="G28" s="10">
        <f>G29+G30</f>
        <v>789</v>
      </c>
      <c r="H28" s="10">
        <f>H29+H30</f>
        <v>789</v>
      </c>
      <c r="I28" s="10">
        <f>I29+I30</f>
        <v>789</v>
      </c>
    </row>
    <row r="29" spans="1:9" ht="78.75" customHeight="1">
      <c r="A29" s="31" t="s">
        <v>70</v>
      </c>
      <c r="B29" s="5" t="s">
        <v>39</v>
      </c>
      <c r="C29" s="5">
        <v>11</v>
      </c>
      <c r="D29" s="5" t="s">
        <v>21</v>
      </c>
      <c r="E29" s="7" t="s">
        <v>105</v>
      </c>
      <c r="F29" s="5">
        <v>100</v>
      </c>
      <c r="G29" s="10">
        <v>789</v>
      </c>
      <c r="H29" s="10">
        <v>789</v>
      </c>
      <c r="I29" s="10">
        <v>789</v>
      </c>
    </row>
    <row r="30" spans="1:9" ht="30.75" customHeight="1">
      <c r="A30" s="31" t="s">
        <v>103</v>
      </c>
      <c r="B30" s="5" t="s">
        <v>39</v>
      </c>
      <c r="C30" s="5">
        <v>11</v>
      </c>
      <c r="D30" s="5" t="s">
        <v>21</v>
      </c>
      <c r="E30" s="7" t="s">
        <v>105</v>
      </c>
      <c r="F30" s="5">
        <v>200</v>
      </c>
      <c r="G30" s="10">
        <v>0</v>
      </c>
      <c r="H30" s="10">
        <v>0</v>
      </c>
      <c r="I30" s="10">
        <v>0</v>
      </c>
    </row>
    <row r="31" spans="1:9" ht="30.75" customHeight="1">
      <c r="A31" s="31" t="s">
        <v>137</v>
      </c>
      <c r="B31" s="5" t="s">
        <v>39</v>
      </c>
      <c r="C31" s="5">
        <v>11</v>
      </c>
      <c r="D31" s="5" t="s">
        <v>21</v>
      </c>
      <c r="E31" s="7" t="s">
        <v>136</v>
      </c>
      <c r="F31" s="5"/>
      <c r="G31" s="10">
        <f>G32+G33+G34</f>
        <v>1634.6990000000001</v>
      </c>
      <c r="H31" s="10">
        <f>H32+H33+H34</f>
        <v>1970</v>
      </c>
      <c r="I31" s="10">
        <f>I32+I33+I34</f>
        <v>2011</v>
      </c>
    </row>
    <row r="32" spans="1:9" ht="93" customHeight="1">
      <c r="A32" s="31" t="s">
        <v>70</v>
      </c>
      <c r="B32" s="5" t="s">
        <v>39</v>
      </c>
      <c r="C32" s="5">
        <v>11</v>
      </c>
      <c r="D32" s="5" t="s">
        <v>21</v>
      </c>
      <c r="E32" s="7" t="s">
        <v>136</v>
      </c>
      <c r="F32" s="5">
        <v>100</v>
      </c>
      <c r="G32" s="10">
        <v>960.9</v>
      </c>
      <c r="H32" s="10">
        <v>1500</v>
      </c>
      <c r="I32" s="10">
        <v>1500</v>
      </c>
    </row>
    <row r="33" spans="1:9" ht="30.75" customHeight="1">
      <c r="A33" s="31" t="s">
        <v>103</v>
      </c>
      <c r="B33" s="5" t="s">
        <v>39</v>
      </c>
      <c r="C33" s="5">
        <v>11</v>
      </c>
      <c r="D33" s="5" t="s">
        <v>21</v>
      </c>
      <c r="E33" s="7" t="s">
        <v>136</v>
      </c>
      <c r="F33" s="5">
        <v>200</v>
      </c>
      <c r="G33" s="10">
        <v>659.846</v>
      </c>
      <c r="H33" s="10">
        <v>470</v>
      </c>
      <c r="I33" s="10">
        <v>511</v>
      </c>
    </row>
    <row r="34" spans="1:9" ht="30.75" customHeight="1">
      <c r="A34" s="32" t="s">
        <v>62</v>
      </c>
      <c r="B34" s="5" t="s">
        <v>39</v>
      </c>
      <c r="C34" s="5">
        <v>11</v>
      </c>
      <c r="D34" s="5" t="s">
        <v>21</v>
      </c>
      <c r="E34" s="7" t="s">
        <v>136</v>
      </c>
      <c r="F34" s="5">
        <v>850</v>
      </c>
      <c r="G34" s="10">
        <v>13.952999999999999</v>
      </c>
      <c r="H34" s="10">
        <v>0</v>
      </c>
      <c r="I34" s="10">
        <v>0</v>
      </c>
    </row>
    <row r="35" spans="1:9" ht="31.5" customHeight="1">
      <c r="A35" s="9" t="s">
        <v>43</v>
      </c>
      <c r="B35" s="5" t="s">
        <v>30</v>
      </c>
      <c r="C35" s="5"/>
      <c r="D35" s="5"/>
      <c r="E35" s="8"/>
      <c r="F35" s="5"/>
      <c r="G35" s="10">
        <f>G36+G47</f>
        <v>40406.597000000002</v>
      </c>
      <c r="H35" s="10">
        <f t="shared" ref="H35:I35" si="3">H36+H47</f>
        <v>29496.400000000001</v>
      </c>
      <c r="I35" s="10">
        <f t="shared" si="3"/>
        <v>29756.400000000001</v>
      </c>
    </row>
    <row r="36" spans="1:9" ht="20.25" customHeight="1">
      <c r="A36" s="9" t="s">
        <v>36</v>
      </c>
      <c r="B36" s="5" t="s">
        <v>30</v>
      </c>
      <c r="C36" s="5" t="s">
        <v>23</v>
      </c>
      <c r="D36" s="5"/>
      <c r="E36" s="8"/>
      <c r="F36" s="5"/>
      <c r="G36" s="10">
        <f>G37</f>
        <v>14547.726999999999</v>
      </c>
      <c r="H36" s="10">
        <f t="shared" ref="H36:I36" si="4">H37</f>
        <v>8010</v>
      </c>
      <c r="I36" s="10">
        <f t="shared" si="4"/>
        <v>8065.1</v>
      </c>
    </row>
    <row r="37" spans="1:9" ht="18" customHeight="1">
      <c r="A37" s="9" t="str">
        <f>Лист1!A35</f>
        <v>Дополнительное образование детей</v>
      </c>
      <c r="B37" s="5" t="s">
        <v>30</v>
      </c>
      <c r="C37" s="5" t="s">
        <v>23</v>
      </c>
      <c r="D37" s="5" t="s">
        <v>17</v>
      </c>
      <c r="E37" s="8"/>
      <c r="F37" s="5"/>
      <c r="G37" s="10">
        <f>G38+G45</f>
        <v>14547.726999999999</v>
      </c>
      <c r="H37" s="10">
        <f t="shared" ref="H37:I37" si="5">H38+H45</f>
        <v>8010</v>
      </c>
      <c r="I37" s="10">
        <f t="shared" si="5"/>
        <v>8065.1</v>
      </c>
    </row>
    <row r="38" spans="1:9" ht="49.5" customHeight="1">
      <c r="A38" s="9" t="s">
        <v>77</v>
      </c>
      <c r="B38" s="5" t="s">
        <v>30</v>
      </c>
      <c r="C38" s="5" t="s">
        <v>23</v>
      </c>
      <c r="D38" s="5" t="s">
        <v>17</v>
      </c>
      <c r="E38" s="7" t="s">
        <v>102</v>
      </c>
      <c r="F38" s="5"/>
      <c r="G38" s="10">
        <f>G39+G43</f>
        <v>9719.527</v>
      </c>
      <c r="H38" s="10">
        <f t="shared" ref="H38:I38" si="6">H39+H43</f>
        <v>8010</v>
      </c>
      <c r="I38" s="10">
        <f t="shared" si="6"/>
        <v>8065.1</v>
      </c>
    </row>
    <row r="39" spans="1:9" ht="36" customHeight="1">
      <c r="A39" s="9" t="s">
        <v>91</v>
      </c>
      <c r="B39" s="5" t="s">
        <v>30</v>
      </c>
      <c r="C39" s="5" t="s">
        <v>23</v>
      </c>
      <c r="D39" s="5" t="s">
        <v>17</v>
      </c>
      <c r="E39" s="7" t="s">
        <v>101</v>
      </c>
      <c r="F39" s="5"/>
      <c r="G39" s="10">
        <f>G40+G41+G42</f>
        <v>5819.527</v>
      </c>
      <c r="H39" s="10">
        <f t="shared" ref="H39:I39" si="7">H40+H41+H42</f>
        <v>8010</v>
      </c>
      <c r="I39" s="10">
        <f t="shared" si="7"/>
        <v>8065.1</v>
      </c>
    </row>
    <row r="40" spans="1:9" ht="84.75" customHeight="1">
      <c r="A40" s="31" t="s">
        <v>70</v>
      </c>
      <c r="B40" s="5" t="s">
        <v>30</v>
      </c>
      <c r="C40" s="5" t="s">
        <v>23</v>
      </c>
      <c r="D40" s="5" t="s">
        <v>17</v>
      </c>
      <c r="E40" s="7" t="s">
        <v>101</v>
      </c>
      <c r="F40" s="5">
        <v>100</v>
      </c>
      <c r="G40" s="10">
        <v>4626.5169999999998</v>
      </c>
      <c r="H40" s="10">
        <v>6900</v>
      </c>
      <c r="I40" s="10">
        <v>6777.1</v>
      </c>
    </row>
    <row r="41" spans="1:9" ht="32.25" customHeight="1">
      <c r="A41" s="31" t="s">
        <v>103</v>
      </c>
      <c r="B41" s="5" t="s">
        <v>30</v>
      </c>
      <c r="C41" s="5" t="s">
        <v>23</v>
      </c>
      <c r="D41" s="5" t="s">
        <v>17</v>
      </c>
      <c r="E41" s="7" t="s">
        <v>101</v>
      </c>
      <c r="F41" s="5">
        <v>200</v>
      </c>
      <c r="G41" s="10">
        <v>1143.01</v>
      </c>
      <c r="H41" s="10">
        <v>1090</v>
      </c>
      <c r="I41" s="10">
        <v>1268</v>
      </c>
    </row>
    <row r="42" spans="1:9" ht="17.25" customHeight="1">
      <c r="A42" s="32" t="s">
        <v>62</v>
      </c>
      <c r="B42" s="5" t="s">
        <v>30</v>
      </c>
      <c r="C42" s="5" t="s">
        <v>23</v>
      </c>
      <c r="D42" s="5" t="s">
        <v>17</v>
      </c>
      <c r="E42" s="7" t="s">
        <v>101</v>
      </c>
      <c r="F42" s="5">
        <v>850</v>
      </c>
      <c r="G42" s="10">
        <v>50</v>
      </c>
      <c r="H42" s="10">
        <v>20</v>
      </c>
      <c r="I42" s="10">
        <v>20</v>
      </c>
    </row>
    <row r="43" spans="1:9" ht="56.25" customHeight="1">
      <c r="A43" s="32" t="s">
        <v>158</v>
      </c>
      <c r="B43" s="5" t="s">
        <v>30</v>
      </c>
      <c r="C43" s="5" t="s">
        <v>23</v>
      </c>
      <c r="D43" s="5" t="s">
        <v>17</v>
      </c>
      <c r="E43" s="7" t="s">
        <v>159</v>
      </c>
      <c r="F43" s="5"/>
      <c r="G43" s="10">
        <f>G44</f>
        <v>3900</v>
      </c>
      <c r="H43" s="10">
        <f t="shared" ref="H43:I43" si="8">H44</f>
        <v>0</v>
      </c>
      <c r="I43" s="10">
        <f t="shared" si="8"/>
        <v>0</v>
      </c>
    </row>
    <row r="44" spans="1:9" ht="90.75" customHeight="1">
      <c r="A44" s="30" t="s">
        <v>70</v>
      </c>
      <c r="B44" s="5" t="s">
        <v>30</v>
      </c>
      <c r="C44" s="5" t="s">
        <v>23</v>
      </c>
      <c r="D44" s="5" t="s">
        <v>17</v>
      </c>
      <c r="E44" s="7" t="s">
        <v>159</v>
      </c>
      <c r="F44" s="5">
        <v>100</v>
      </c>
      <c r="G44" s="10">
        <v>3900</v>
      </c>
      <c r="H44" s="10">
        <v>0</v>
      </c>
      <c r="I44" s="10">
        <v>0</v>
      </c>
    </row>
    <row r="45" spans="1:9" ht="114.75" customHeight="1">
      <c r="A45" s="30" t="s">
        <v>213</v>
      </c>
      <c r="B45" s="5" t="s">
        <v>30</v>
      </c>
      <c r="C45" s="5" t="s">
        <v>23</v>
      </c>
      <c r="D45" s="5" t="s">
        <v>17</v>
      </c>
      <c r="E45" s="7" t="s">
        <v>228</v>
      </c>
      <c r="F45" s="5"/>
      <c r="G45" s="10">
        <f>G46</f>
        <v>4828.2</v>
      </c>
      <c r="H45" s="10">
        <f t="shared" ref="H45:I45" si="9">H46</f>
        <v>0</v>
      </c>
      <c r="I45" s="10">
        <f t="shared" si="9"/>
        <v>0</v>
      </c>
    </row>
    <row r="46" spans="1:9" ht="30.75" customHeight="1">
      <c r="A46" s="30" t="s">
        <v>103</v>
      </c>
      <c r="B46" s="5" t="s">
        <v>30</v>
      </c>
      <c r="C46" s="5" t="s">
        <v>23</v>
      </c>
      <c r="D46" s="5" t="s">
        <v>17</v>
      </c>
      <c r="E46" s="7" t="s">
        <v>228</v>
      </c>
      <c r="F46" s="5">
        <v>200</v>
      </c>
      <c r="G46" s="10">
        <v>4828.2</v>
      </c>
      <c r="H46" s="10">
        <v>0</v>
      </c>
      <c r="I46" s="10">
        <v>0</v>
      </c>
    </row>
    <row r="47" spans="1:9" ht="18.75" customHeight="1">
      <c r="A47" s="9" t="s">
        <v>78</v>
      </c>
      <c r="B47" s="5" t="s">
        <v>30</v>
      </c>
      <c r="C47" s="5" t="s">
        <v>22</v>
      </c>
      <c r="D47" s="5"/>
      <c r="E47" s="8"/>
      <c r="F47" s="5"/>
      <c r="G47" s="10">
        <f>G48+G60</f>
        <v>25858.870000000003</v>
      </c>
      <c r="H47" s="10">
        <f t="shared" ref="H47:I47" si="10">H48+H60</f>
        <v>21486.400000000001</v>
      </c>
      <c r="I47" s="10">
        <f t="shared" si="10"/>
        <v>21691.3</v>
      </c>
    </row>
    <row r="48" spans="1:9" ht="17.25" customHeight="1">
      <c r="A48" s="9" t="s">
        <v>46</v>
      </c>
      <c r="B48" s="5" t="s">
        <v>30</v>
      </c>
      <c r="C48" s="5" t="s">
        <v>22</v>
      </c>
      <c r="D48" s="5" t="s">
        <v>15</v>
      </c>
      <c r="E48" s="8"/>
      <c r="F48" s="5"/>
      <c r="G48" s="10">
        <f>G49+G58</f>
        <v>18137.900000000001</v>
      </c>
      <c r="H48" s="10">
        <f t="shared" ref="H48:I48" si="11">H49</f>
        <v>15956.3</v>
      </c>
      <c r="I48" s="10">
        <f t="shared" si="11"/>
        <v>16165.9</v>
      </c>
    </row>
    <row r="49" spans="1:9" ht="50.25" customHeight="1">
      <c r="A49" s="9" t="s">
        <v>79</v>
      </c>
      <c r="B49" s="5" t="s">
        <v>30</v>
      </c>
      <c r="C49" s="5" t="s">
        <v>22</v>
      </c>
      <c r="D49" s="5" t="s">
        <v>15</v>
      </c>
      <c r="E49" s="7" t="s">
        <v>106</v>
      </c>
      <c r="F49" s="3"/>
      <c r="G49" s="10">
        <f>G50+G54+G56</f>
        <v>17987.900000000001</v>
      </c>
      <c r="H49" s="10">
        <f t="shared" ref="H49:I49" si="12">H50+H54+H56</f>
        <v>15956.3</v>
      </c>
      <c r="I49" s="10">
        <f t="shared" si="12"/>
        <v>16165.9</v>
      </c>
    </row>
    <row r="50" spans="1:9" ht="20.25" customHeight="1">
      <c r="A50" s="9" t="s">
        <v>88</v>
      </c>
      <c r="B50" s="5" t="s">
        <v>30</v>
      </c>
      <c r="C50" s="5" t="s">
        <v>22</v>
      </c>
      <c r="D50" s="5" t="s">
        <v>15</v>
      </c>
      <c r="E50" s="7" t="s">
        <v>107</v>
      </c>
      <c r="F50" s="3"/>
      <c r="G50" s="10">
        <f>G51+G52+G53</f>
        <v>10797</v>
      </c>
      <c r="H50" s="10">
        <f t="shared" ref="H50:I50" si="13">H51+H52+H53</f>
        <v>15956.3</v>
      </c>
      <c r="I50" s="10">
        <f t="shared" si="13"/>
        <v>16165.9</v>
      </c>
    </row>
    <row r="51" spans="1:9" ht="83.25" customHeight="1">
      <c r="A51" s="31" t="s">
        <v>70</v>
      </c>
      <c r="B51" s="5" t="s">
        <v>30</v>
      </c>
      <c r="C51" s="5" t="s">
        <v>22</v>
      </c>
      <c r="D51" s="5" t="s">
        <v>15</v>
      </c>
      <c r="E51" s="7" t="s">
        <v>107</v>
      </c>
      <c r="F51" s="3">
        <v>100</v>
      </c>
      <c r="G51" s="29">
        <v>8921.58</v>
      </c>
      <c r="H51" s="29">
        <v>14423</v>
      </c>
      <c r="I51" s="29">
        <v>14749.9</v>
      </c>
    </row>
    <row r="52" spans="1:9" ht="34.5" customHeight="1">
      <c r="A52" s="31" t="s">
        <v>103</v>
      </c>
      <c r="B52" s="5" t="s">
        <v>30</v>
      </c>
      <c r="C52" s="5" t="s">
        <v>22</v>
      </c>
      <c r="D52" s="5" t="s">
        <v>15</v>
      </c>
      <c r="E52" s="7" t="s">
        <v>107</v>
      </c>
      <c r="F52" s="3">
        <v>200</v>
      </c>
      <c r="G52" s="29">
        <v>1785.42</v>
      </c>
      <c r="H52" s="29">
        <v>1493.3</v>
      </c>
      <c r="I52" s="29">
        <v>1376</v>
      </c>
    </row>
    <row r="53" spans="1:9" ht="18.75" customHeight="1">
      <c r="A53" s="32" t="s">
        <v>62</v>
      </c>
      <c r="B53" s="5" t="s">
        <v>30</v>
      </c>
      <c r="C53" s="5" t="s">
        <v>22</v>
      </c>
      <c r="D53" s="5" t="s">
        <v>15</v>
      </c>
      <c r="E53" s="7" t="s">
        <v>107</v>
      </c>
      <c r="F53" s="3">
        <v>850</v>
      </c>
      <c r="G53" s="29">
        <v>90</v>
      </c>
      <c r="H53" s="29">
        <v>40</v>
      </c>
      <c r="I53" s="29">
        <v>40</v>
      </c>
    </row>
    <row r="54" spans="1:9" ht="57" customHeight="1">
      <c r="A54" s="32" t="s">
        <v>158</v>
      </c>
      <c r="B54" s="5" t="s">
        <v>30</v>
      </c>
      <c r="C54" s="5" t="s">
        <v>22</v>
      </c>
      <c r="D54" s="5" t="s">
        <v>15</v>
      </c>
      <c r="E54" s="7" t="s">
        <v>160</v>
      </c>
      <c r="F54" s="5"/>
      <c r="G54" s="10">
        <f>G55</f>
        <v>6966</v>
      </c>
      <c r="H54" s="10">
        <f t="shared" ref="H54:I54" si="14">H55</f>
        <v>0</v>
      </c>
      <c r="I54" s="10">
        <f t="shared" si="14"/>
        <v>0</v>
      </c>
    </row>
    <row r="55" spans="1:9" ht="90.75" customHeight="1">
      <c r="A55" s="30" t="s">
        <v>70</v>
      </c>
      <c r="B55" s="5" t="s">
        <v>30</v>
      </c>
      <c r="C55" s="5" t="s">
        <v>22</v>
      </c>
      <c r="D55" s="5" t="s">
        <v>15</v>
      </c>
      <c r="E55" s="7" t="s">
        <v>160</v>
      </c>
      <c r="F55" s="5">
        <v>100</v>
      </c>
      <c r="G55" s="10">
        <v>6966</v>
      </c>
      <c r="H55" s="10">
        <v>0</v>
      </c>
      <c r="I55" s="10">
        <v>0</v>
      </c>
    </row>
    <row r="56" spans="1:9" ht="61.5" customHeight="1">
      <c r="A56" s="32" t="s">
        <v>234</v>
      </c>
      <c r="B56" s="5" t="s">
        <v>30</v>
      </c>
      <c r="C56" s="5" t="s">
        <v>22</v>
      </c>
      <c r="D56" s="5" t="s">
        <v>15</v>
      </c>
      <c r="E56" s="7" t="s">
        <v>160</v>
      </c>
      <c r="F56" s="5"/>
      <c r="G56" s="10">
        <f>G57</f>
        <v>224.9</v>
      </c>
      <c r="H56" s="10">
        <f t="shared" ref="H56:I56" si="15">H57</f>
        <v>0</v>
      </c>
      <c r="I56" s="10">
        <f t="shared" si="15"/>
        <v>0</v>
      </c>
    </row>
    <row r="57" spans="1:9" ht="90.75" customHeight="1">
      <c r="A57" s="30" t="s">
        <v>70</v>
      </c>
      <c r="B57" s="5" t="s">
        <v>30</v>
      </c>
      <c r="C57" s="5" t="s">
        <v>22</v>
      </c>
      <c r="D57" s="5" t="s">
        <v>15</v>
      </c>
      <c r="E57" s="7" t="s">
        <v>160</v>
      </c>
      <c r="F57" s="5">
        <v>100</v>
      </c>
      <c r="G57" s="10">
        <v>224.9</v>
      </c>
      <c r="H57" s="10">
        <v>0</v>
      </c>
      <c r="I57" s="10">
        <v>0</v>
      </c>
    </row>
    <row r="58" spans="1:9" ht="32.25" customHeight="1">
      <c r="A58" s="32" t="s">
        <v>206</v>
      </c>
      <c r="B58" s="5" t="s">
        <v>30</v>
      </c>
      <c r="C58" s="5" t="s">
        <v>22</v>
      </c>
      <c r="D58" s="5" t="s">
        <v>15</v>
      </c>
      <c r="E58" s="7" t="s">
        <v>152</v>
      </c>
      <c r="F58" s="5"/>
      <c r="G58" s="10">
        <f>G59</f>
        <v>150</v>
      </c>
      <c r="H58" s="10">
        <f t="shared" ref="H58:I58" si="16">H59</f>
        <v>0</v>
      </c>
      <c r="I58" s="10">
        <f t="shared" si="16"/>
        <v>0</v>
      </c>
    </row>
    <row r="59" spans="1:9" ht="43.5" customHeight="1">
      <c r="A59" s="31" t="s">
        <v>103</v>
      </c>
      <c r="B59" s="5" t="s">
        <v>30</v>
      </c>
      <c r="C59" s="5" t="s">
        <v>22</v>
      </c>
      <c r="D59" s="5" t="s">
        <v>15</v>
      </c>
      <c r="E59" s="7" t="s">
        <v>152</v>
      </c>
      <c r="F59" s="5">
        <v>200</v>
      </c>
      <c r="G59" s="10">
        <v>150</v>
      </c>
      <c r="H59" s="10">
        <v>0</v>
      </c>
      <c r="I59" s="10">
        <v>0</v>
      </c>
    </row>
    <row r="60" spans="1:9" ht="31.5" customHeight="1">
      <c r="A60" s="9" t="s">
        <v>80</v>
      </c>
      <c r="B60" s="5" t="s">
        <v>30</v>
      </c>
      <c r="C60" s="5" t="s">
        <v>22</v>
      </c>
      <c r="D60" s="5" t="s">
        <v>18</v>
      </c>
      <c r="E60" s="7"/>
      <c r="F60" s="5"/>
      <c r="G60" s="10">
        <f>G61+G65</f>
        <v>7720.9700000000012</v>
      </c>
      <c r="H60" s="10">
        <f>H61+H65+H58</f>
        <v>5530.1</v>
      </c>
      <c r="I60" s="10">
        <f>I61+I65+I58</f>
        <v>5525.4000000000005</v>
      </c>
    </row>
    <row r="61" spans="1:9" ht="42" customHeight="1">
      <c r="A61" s="9" t="s">
        <v>60</v>
      </c>
      <c r="B61" s="5" t="s">
        <v>30</v>
      </c>
      <c r="C61" s="5" t="s">
        <v>22</v>
      </c>
      <c r="D61" s="5" t="s">
        <v>18</v>
      </c>
      <c r="E61" s="7" t="s">
        <v>104</v>
      </c>
      <c r="F61" s="3"/>
      <c r="G61" s="10">
        <f>G62</f>
        <v>710.1</v>
      </c>
      <c r="H61" s="10">
        <f t="shared" ref="H61:I61" si="17">H62</f>
        <v>710.1</v>
      </c>
      <c r="I61" s="10">
        <f t="shared" si="17"/>
        <v>710.1</v>
      </c>
    </row>
    <row r="62" spans="1:9" ht="33" customHeight="1">
      <c r="A62" s="9" t="s">
        <v>61</v>
      </c>
      <c r="B62" s="5" t="s">
        <v>30</v>
      </c>
      <c r="C62" s="5" t="s">
        <v>22</v>
      </c>
      <c r="D62" s="5" t="s">
        <v>18</v>
      </c>
      <c r="E62" s="7" t="s">
        <v>105</v>
      </c>
      <c r="F62" s="3"/>
      <c r="G62" s="10">
        <f>G63+G64</f>
        <v>710.1</v>
      </c>
      <c r="H62" s="10">
        <f t="shared" ref="H62:I62" si="18">H63+H64</f>
        <v>710.1</v>
      </c>
      <c r="I62" s="10">
        <f t="shared" si="18"/>
        <v>710.1</v>
      </c>
    </row>
    <row r="63" spans="1:9" ht="77.25" customHeight="1">
      <c r="A63" s="31" t="s">
        <v>70</v>
      </c>
      <c r="B63" s="5" t="s">
        <v>30</v>
      </c>
      <c r="C63" s="5" t="s">
        <v>22</v>
      </c>
      <c r="D63" s="5" t="s">
        <v>18</v>
      </c>
      <c r="E63" s="7" t="s">
        <v>105</v>
      </c>
      <c r="F63" s="3">
        <v>100</v>
      </c>
      <c r="G63" s="10">
        <v>710.1</v>
      </c>
      <c r="H63" s="10">
        <v>710.1</v>
      </c>
      <c r="I63" s="10">
        <v>710.1</v>
      </c>
    </row>
    <row r="64" spans="1:9" ht="38.25" customHeight="1">
      <c r="A64" s="31" t="s">
        <v>103</v>
      </c>
      <c r="B64" s="5" t="s">
        <v>30</v>
      </c>
      <c r="C64" s="5" t="s">
        <v>22</v>
      </c>
      <c r="D64" s="5" t="s">
        <v>18</v>
      </c>
      <c r="E64" s="7" t="s">
        <v>105</v>
      </c>
      <c r="F64" s="5">
        <v>200</v>
      </c>
      <c r="G64" s="10">
        <v>0</v>
      </c>
      <c r="H64" s="10">
        <v>0</v>
      </c>
      <c r="I64" s="10">
        <v>0</v>
      </c>
    </row>
    <row r="65" spans="1:9" ht="38.25" customHeight="1">
      <c r="A65" s="32" t="s">
        <v>81</v>
      </c>
      <c r="B65" s="5" t="s">
        <v>30</v>
      </c>
      <c r="C65" s="5" t="s">
        <v>22</v>
      </c>
      <c r="D65" s="5" t="s">
        <v>18</v>
      </c>
      <c r="E65" s="7" t="s">
        <v>108</v>
      </c>
      <c r="F65" s="5"/>
      <c r="G65" s="10">
        <f>G70+G66+G74</f>
        <v>7010.8700000000008</v>
      </c>
      <c r="H65" s="10">
        <f t="shared" ref="H65:I65" si="19">H70+H66</f>
        <v>4820</v>
      </c>
      <c r="I65" s="10">
        <f t="shared" si="19"/>
        <v>4815.3</v>
      </c>
    </row>
    <row r="66" spans="1:9" ht="38.25" customHeight="1">
      <c r="A66" s="23" t="s">
        <v>137</v>
      </c>
      <c r="B66" s="5" t="s">
        <v>30</v>
      </c>
      <c r="C66" s="5" t="s">
        <v>22</v>
      </c>
      <c r="D66" s="5" t="s">
        <v>18</v>
      </c>
      <c r="E66" s="7" t="s">
        <v>136</v>
      </c>
      <c r="F66" s="5"/>
      <c r="G66" s="10">
        <f>G67+G68+G69</f>
        <v>3127.59</v>
      </c>
      <c r="H66" s="10">
        <f t="shared" ref="H66:I66" si="20">H67+H68+H69</f>
        <v>3420</v>
      </c>
      <c r="I66" s="10">
        <f t="shared" si="20"/>
        <v>3415.3</v>
      </c>
    </row>
    <row r="67" spans="1:9" ht="89.25" customHeight="1">
      <c r="A67" s="31" t="s">
        <v>70</v>
      </c>
      <c r="B67" s="5" t="s">
        <v>30</v>
      </c>
      <c r="C67" s="5" t="s">
        <v>22</v>
      </c>
      <c r="D67" s="5" t="s">
        <v>18</v>
      </c>
      <c r="E67" s="7" t="s">
        <v>136</v>
      </c>
      <c r="F67" s="5">
        <v>100</v>
      </c>
      <c r="G67" s="10">
        <v>3020</v>
      </c>
      <c r="H67" s="10">
        <v>3320</v>
      </c>
      <c r="I67" s="10">
        <v>3315.3</v>
      </c>
    </row>
    <row r="68" spans="1:9" ht="38.25" customHeight="1">
      <c r="A68" s="31" t="s">
        <v>103</v>
      </c>
      <c r="B68" s="5" t="s">
        <v>30</v>
      </c>
      <c r="C68" s="5" t="s">
        <v>22</v>
      </c>
      <c r="D68" s="5" t="s">
        <v>18</v>
      </c>
      <c r="E68" s="7" t="s">
        <v>136</v>
      </c>
      <c r="F68" s="5">
        <v>200</v>
      </c>
      <c r="G68" s="10">
        <v>102.59</v>
      </c>
      <c r="H68" s="10">
        <v>100</v>
      </c>
      <c r="I68" s="10">
        <v>100</v>
      </c>
    </row>
    <row r="69" spans="1:9" ht="24.75" customHeight="1">
      <c r="A69" s="31" t="s">
        <v>62</v>
      </c>
      <c r="B69" s="5" t="s">
        <v>30</v>
      </c>
      <c r="C69" s="5" t="s">
        <v>22</v>
      </c>
      <c r="D69" s="5" t="s">
        <v>18</v>
      </c>
      <c r="E69" s="7" t="s">
        <v>136</v>
      </c>
      <c r="F69" s="5">
        <v>850</v>
      </c>
      <c r="G69" s="10">
        <v>5</v>
      </c>
      <c r="H69" s="10">
        <v>0</v>
      </c>
      <c r="I69" s="10">
        <v>0</v>
      </c>
    </row>
    <row r="70" spans="1:9" ht="93.75" customHeight="1">
      <c r="A70" s="20" t="s">
        <v>59</v>
      </c>
      <c r="B70" s="5" t="s">
        <v>30</v>
      </c>
      <c r="C70" s="5" t="s">
        <v>22</v>
      </c>
      <c r="D70" s="5" t="s">
        <v>18</v>
      </c>
      <c r="E70" s="7" t="s">
        <v>109</v>
      </c>
      <c r="F70" s="5"/>
      <c r="G70" s="10">
        <f>G71+G72+G73</f>
        <v>1863.2800000000002</v>
      </c>
      <c r="H70" s="10">
        <f t="shared" ref="H70:I70" si="21">H71+H72+H73</f>
        <v>1400</v>
      </c>
      <c r="I70" s="10">
        <f t="shared" si="21"/>
        <v>1400</v>
      </c>
    </row>
    <row r="71" spans="1:9" ht="80.25" customHeight="1">
      <c r="A71" s="31" t="s">
        <v>70</v>
      </c>
      <c r="B71" s="5" t="s">
        <v>30</v>
      </c>
      <c r="C71" s="5" t="s">
        <v>22</v>
      </c>
      <c r="D71" s="5" t="s">
        <v>18</v>
      </c>
      <c r="E71" s="7" t="s">
        <v>109</v>
      </c>
      <c r="F71" s="5">
        <v>100</v>
      </c>
      <c r="G71" s="10">
        <v>1568.4</v>
      </c>
      <c r="H71" s="10">
        <v>1273.0999999999999</v>
      </c>
      <c r="I71" s="10">
        <v>1273.0999999999999</v>
      </c>
    </row>
    <row r="72" spans="1:9" ht="39.75" customHeight="1">
      <c r="A72" s="31" t="s">
        <v>103</v>
      </c>
      <c r="B72" s="5" t="s">
        <v>30</v>
      </c>
      <c r="C72" s="5" t="s">
        <v>22</v>
      </c>
      <c r="D72" s="5" t="s">
        <v>18</v>
      </c>
      <c r="E72" s="7" t="s">
        <v>109</v>
      </c>
      <c r="F72" s="5">
        <v>200</v>
      </c>
      <c r="G72" s="10">
        <v>294.88</v>
      </c>
      <c r="H72" s="10">
        <v>126.9</v>
      </c>
      <c r="I72" s="10">
        <v>126.9</v>
      </c>
    </row>
    <row r="73" spans="1:9" ht="24" customHeight="1">
      <c r="A73" s="32" t="s">
        <v>62</v>
      </c>
      <c r="B73" s="5" t="s">
        <v>30</v>
      </c>
      <c r="C73" s="5" t="s">
        <v>22</v>
      </c>
      <c r="D73" s="5" t="s">
        <v>18</v>
      </c>
      <c r="E73" s="7" t="s">
        <v>109</v>
      </c>
      <c r="F73" s="5">
        <v>850</v>
      </c>
      <c r="G73" s="10">
        <v>0</v>
      </c>
      <c r="H73" s="10">
        <v>0</v>
      </c>
      <c r="I73" s="10">
        <v>0</v>
      </c>
    </row>
    <row r="74" spans="1:9" ht="55.5" customHeight="1">
      <c r="A74" s="32" t="s">
        <v>158</v>
      </c>
      <c r="B74" s="5" t="s">
        <v>30</v>
      </c>
      <c r="C74" s="5" t="s">
        <v>22</v>
      </c>
      <c r="D74" s="5" t="s">
        <v>18</v>
      </c>
      <c r="E74" s="7" t="s">
        <v>258</v>
      </c>
      <c r="F74" s="5"/>
      <c r="G74" s="10">
        <f>G75</f>
        <v>2020</v>
      </c>
      <c r="H74" s="10">
        <v>0</v>
      </c>
      <c r="I74" s="10">
        <v>0</v>
      </c>
    </row>
    <row r="75" spans="1:9" ht="90.75" customHeight="1">
      <c r="A75" s="30" t="s">
        <v>70</v>
      </c>
      <c r="B75" s="5" t="s">
        <v>30</v>
      </c>
      <c r="C75" s="5" t="s">
        <v>22</v>
      </c>
      <c r="D75" s="5" t="s">
        <v>18</v>
      </c>
      <c r="E75" s="7" t="s">
        <v>258</v>
      </c>
      <c r="F75" s="5">
        <v>100</v>
      </c>
      <c r="G75" s="10">
        <v>2020</v>
      </c>
      <c r="H75" s="10">
        <v>0</v>
      </c>
      <c r="I75" s="10">
        <v>0</v>
      </c>
    </row>
    <row r="76" spans="1:9" ht="52.5" customHeight="1">
      <c r="A76" s="9" t="s">
        <v>51</v>
      </c>
      <c r="B76" s="5" t="s">
        <v>31</v>
      </c>
      <c r="C76" s="5"/>
      <c r="D76" s="5"/>
      <c r="E76" s="8"/>
      <c r="F76" s="5"/>
      <c r="G76" s="10">
        <f>G77+G156</f>
        <v>363479.598</v>
      </c>
      <c r="H76" s="10">
        <f>H77+H156</f>
        <v>304605.30000000005</v>
      </c>
      <c r="I76" s="10">
        <f>I77+I156</f>
        <v>305259.40000000002</v>
      </c>
    </row>
    <row r="77" spans="1:9" ht="22.5" customHeight="1">
      <c r="A77" s="9" t="s">
        <v>36</v>
      </c>
      <c r="B77" s="5" t="s">
        <v>31</v>
      </c>
      <c r="C77" s="5" t="s">
        <v>23</v>
      </c>
      <c r="D77" s="5"/>
      <c r="E77" s="7"/>
      <c r="F77" s="5"/>
      <c r="G77" s="10">
        <f>G78+G90+G124+G136+G119</f>
        <v>345462.598</v>
      </c>
      <c r="H77" s="10">
        <f>H78+H90+H124+H136+H119</f>
        <v>287496.30000000005</v>
      </c>
      <c r="I77" s="10">
        <f>I78+I90+I124+I136+I119</f>
        <v>288150.40000000002</v>
      </c>
    </row>
    <row r="78" spans="1:9" ht="18" customHeight="1">
      <c r="A78" s="9" t="s">
        <v>6</v>
      </c>
      <c r="B78" s="5" t="s">
        <v>31</v>
      </c>
      <c r="C78" s="5" t="s">
        <v>23</v>
      </c>
      <c r="D78" s="5" t="s">
        <v>15</v>
      </c>
      <c r="E78" s="7"/>
      <c r="F78" s="5"/>
      <c r="G78" s="10">
        <f>G79+G86+G84</f>
        <v>65030.898999999998</v>
      </c>
      <c r="H78" s="10">
        <f t="shared" ref="H78:I78" si="22">H79+H86+H84</f>
        <v>57960.800000000003</v>
      </c>
      <c r="I78" s="10">
        <f t="shared" si="22"/>
        <v>57341.8</v>
      </c>
    </row>
    <row r="79" spans="1:9" ht="55.5" customHeight="1">
      <c r="A79" s="9" t="s">
        <v>77</v>
      </c>
      <c r="B79" s="5" t="s">
        <v>31</v>
      </c>
      <c r="C79" s="5" t="s">
        <v>23</v>
      </c>
      <c r="D79" s="5" t="s">
        <v>15</v>
      </c>
      <c r="E79" s="7" t="s">
        <v>102</v>
      </c>
      <c r="F79" s="5"/>
      <c r="G79" s="10">
        <f>G80</f>
        <v>19348.999</v>
      </c>
      <c r="H79" s="10">
        <f t="shared" ref="H79:I79" si="23">H80</f>
        <v>22290.799999999999</v>
      </c>
      <c r="I79" s="10">
        <f t="shared" si="23"/>
        <v>21671.8</v>
      </c>
    </row>
    <row r="80" spans="1:9" ht="31.5" customHeight="1">
      <c r="A80" s="9" t="s">
        <v>140</v>
      </c>
      <c r="B80" s="5" t="s">
        <v>31</v>
      </c>
      <c r="C80" s="5" t="s">
        <v>23</v>
      </c>
      <c r="D80" s="5" t="s">
        <v>15</v>
      </c>
      <c r="E80" s="7" t="s">
        <v>110</v>
      </c>
      <c r="F80" s="5"/>
      <c r="G80" s="10">
        <f>G81+G82+G83</f>
        <v>19348.999</v>
      </c>
      <c r="H80" s="10">
        <f t="shared" ref="H80:I80" si="24">H81+H82+H83</f>
        <v>22290.799999999999</v>
      </c>
      <c r="I80" s="10">
        <f t="shared" si="24"/>
        <v>21671.8</v>
      </c>
    </row>
    <row r="81" spans="1:9" ht="78.75">
      <c r="A81" s="31" t="s">
        <v>70</v>
      </c>
      <c r="B81" s="5" t="s">
        <v>31</v>
      </c>
      <c r="C81" s="5" t="s">
        <v>23</v>
      </c>
      <c r="D81" s="5" t="s">
        <v>15</v>
      </c>
      <c r="E81" s="7" t="s">
        <v>110</v>
      </c>
      <c r="F81" s="5">
        <v>100</v>
      </c>
      <c r="G81" s="10">
        <v>7700</v>
      </c>
      <c r="H81" s="10">
        <v>9100</v>
      </c>
      <c r="I81" s="10">
        <v>9700</v>
      </c>
    </row>
    <row r="82" spans="1:9" ht="43.5" customHeight="1">
      <c r="A82" s="31" t="s">
        <v>103</v>
      </c>
      <c r="B82" s="5" t="s">
        <v>31</v>
      </c>
      <c r="C82" s="5" t="s">
        <v>23</v>
      </c>
      <c r="D82" s="5" t="s">
        <v>15</v>
      </c>
      <c r="E82" s="7" t="s">
        <v>110</v>
      </c>
      <c r="F82" s="5">
        <v>200</v>
      </c>
      <c r="G82" s="10">
        <v>10248.999</v>
      </c>
      <c r="H82" s="10">
        <v>11990.8</v>
      </c>
      <c r="I82" s="10">
        <v>10571.8</v>
      </c>
    </row>
    <row r="83" spans="1:9" ht="21.75" customHeight="1">
      <c r="A83" s="32" t="s">
        <v>62</v>
      </c>
      <c r="B83" s="5" t="s">
        <v>31</v>
      </c>
      <c r="C83" s="5" t="s">
        <v>23</v>
      </c>
      <c r="D83" s="5" t="s">
        <v>15</v>
      </c>
      <c r="E83" s="7" t="s">
        <v>110</v>
      </c>
      <c r="F83" s="5">
        <v>850</v>
      </c>
      <c r="G83" s="10">
        <v>1400</v>
      </c>
      <c r="H83" s="10">
        <v>1200</v>
      </c>
      <c r="I83" s="10">
        <v>1400</v>
      </c>
    </row>
    <row r="84" spans="1:9" ht="63" customHeight="1">
      <c r="A84" s="32" t="s">
        <v>158</v>
      </c>
      <c r="B84" s="5" t="s">
        <v>31</v>
      </c>
      <c r="C84" s="5" t="s">
        <v>23</v>
      </c>
      <c r="D84" s="5" t="s">
        <v>15</v>
      </c>
      <c r="E84" s="7" t="s">
        <v>159</v>
      </c>
      <c r="F84" s="5"/>
      <c r="G84" s="10">
        <f>G85</f>
        <v>6294.9</v>
      </c>
      <c r="H84" s="10">
        <f t="shared" ref="H84:I84" si="25">H85</f>
        <v>0</v>
      </c>
      <c r="I84" s="10">
        <f t="shared" si="25"/>
        <v>0</v>
      </c>
    </row>
    <row r="85" spans="1:9" ht="91.5" customHeight="1">
      <c r="A85" s="30" t="s">
        <v>70</v>
      </c>
      <c r="B85" s="5" t="s">
        <v>31</v>
      </c>
      <c r="C85" s="5" t="s">
        <v>23</v>
      </c>
      <c r="D85" s="5" t="s">
        <v>15</v>
      </c>
      <c r="E85" s="7" t="s">
        <v>159</v>
      </c>
      <c r="F85" s="5">
        <v>100</v>
      </c>
      <c r="G85" s="10">
        <v>6294.9</v>
      </c>
      <c r="H85" s="10">
        <v>0</v>
      </c>
      <c r="I85" s="10">
        <v>0</v>
      </c>
    </row>
    <row r="86" spans="1:9" ht="69.75" customHeight="1">
      <c r="A86" s="9" t="s">
        <v>71</v>
      </c>
      <c r="B86" s="5" t="s">
        <v>31</v>
      </c>
      <c r="C86" s="5" t="s">
        <v>23</v>
      </c>
      <c r="D86" s="5" t="s">
        <v>15</v>
      </c>
      <c r="E86" s="7" t="s">
        <v>111</v>
      </c>
      <c r="F86" s="5"/>
      <c r="G86" s="10">
        <f>G87+G88+G89</f>
        <v>39387</v>
      </c>
      <c r="H86" s="10">
        <f t="shared" ref="H86:I86" si="26">H87+H88+H89</f>
        <v>35670</v>
      </c>
      <c r="I86" s="10">
        <f t="shared" si="26"/>
        <v>35670</v>
      </c>
    </row>
    <row r="87" spans="1:9" ht="87" customHeight="1">
      <c r="A87" s="44" t="s">
        <v>70</v>
      </c>
      <c r="B87" s="45" t="s">
        <v>31</v>
      </c>
      <c r="C87" s="45" t="s">
        <v>23</v>
      </c>
      <c r="D87" s="45" t="s">
        <v>15</v>
      </c>
      <c r="E87" s="46" t="s">
        <v>111</v>
      </c>
      <c r="F87" s="45">
        <v>100</v>
      </c>
      <c r="G87" s="29">
        <v>38766</v>
      </c>
      <c r="H87" s="29">
        <v>35049</v>
      </c>
      <c r="I87" s="29">
        <v>35049</v>
      </c>
    </row>
    <row r="88" spans="1:9" ht="40.5" customHeight="1">
      <c r="A88" s="44" t="s">
        <v>103</v>
      </c>
      <c r="B88" s="45" t="s">
        <v>31</v>
      </c>
      <c r="C88" s="45" t="s">
        <v>23</v>
      </c>
      <c r="D88" s="45" t="s">
        <v>15</v>
      </c>
      <c r="E88" s="46" t="s">
        <v>111</v>
      </c>
      <c r="F88" s="45">
        <v>200</v>
      </c>
      <c r="G88" s="29">
        <v>541</v>
      </c>
      <c r="H88" s="29">
        <v>541</v>
      </c>
      <c r="I88" s="29">
        <v>541</v>
      </c>
    </row>
    <row r="89" spans="1:9" ht="35.25" customHeight="1">
      <c r="A89" s="28" t="s">
        <v>56</v>
      </c>
      <c r="B89" s="45" t="s">
        <v>31</v>
      </c>
      <c r="C89" s="45" t="s">
        <v>23</v>
      </c>
      <c r="D89" s="45" t="s">
        <v>15</v>
      </c>
      <c r="E89" s="46" t="s">
        <v>111</v>
      </c>
      <c r="F89" s="45">
        <v>300</v>
      </c>
      <c r="G89" s="29">
        <v>80</v>
      </c>
      <c r="H89" s="29">
        <v>80</v>
      </c>
      <c r="I89" s="29">
        <v>80</v>
      </c>
    </row>
    <row r="90" spans="1:9" ht="19.5" customHeight="1">
      <c r="A90" s="9" t="s">
        <v>7</v>
      </c>
      <c r="B90" s="5" t="s">
        <v>31</v>
      </c>
      <c r="C90" s="5" t="s">
        <v>23</v>
      </c>
      <c r="D90" s="5" t="s">
        <v>16</v>
      </c>
      <c r="E90" s="7"/>
      <c r="F90" s="5"/>
      <c r="G90" s="10">
        <f>G91+G103+G108+G116+G100+G111+G114+G98</f>
        <v>265760.766</v>
      </c>
      <c r="H90" s="10">
        <f>H91+H103+H108+H116+H100+H111</f>
        <v>218758.39999999999</v>
      </c>
      <c r="I90" s="10">
        <f>I91+I103+I108+I116+I100+I111</f>
        <v>219834.5</v>
      </c>
    </row>
    <row r="91" spans="1:9" ht="45" customHeight="1">
      <c r="A91" s="9" t="s">
        <v>77</v>
      </c>
      <c r="B91" s="5" t="s">
        <v>31</v>
      </c>
      <c r="C91" s="5" t="s">
        <v>23</v>
      </c>
      <c r="D91" s="5" t="s">
        <v>16</v>
      </c>
      <c r="E91" s="7" t="s">
        <v>102</v>
      </c>
      <c r="F91" s="5"/>
      <c r="G91" s="10">
        <f>G92</f>
        <v>36075.079000000005</v>
      </c>
      <c r="H91" s="10">
        <f t="shared" ref="H91:I91" si="27">H92</f>
        <v>25626.400000000001</v>
      </c>
      <c r="I91" s="10">
        <f t="shared" si="27"/>
        <v>26219.3</v>
      </c>
    </row>
    <row r="92" spans="1:9" ht="47.25" customHeight="1">
      <c r="A92" s="9" t="s">
        <v>141</v>
      </c>
      <c r="B92" s="5" t="s">
        <v>31</v>
      </c>
      <c r="C92" s="5" t="s">
        <v>23</v>
      </c>
      <c r="D92" s="5" t="s">
        <v>16</v>
      </c>
      <c r="E92" s="7" t="s">
        <v>112</v>
      </c>
      <c r="F92" s="5"/>
      <c r="G92" s="10">
        <f>G93+G94+G97+G95+G96</f>
        <v>36075.079000000005</v>
      </c>
      <c r="H92" s="10">
        <f t="shared" ref="H92:I92" si="28">H93+H94+H97+H95</f>
        <v>25626.400000000001</v>
      </c>
      <c r="I92" s="10">
        <f t="shared" si="28"/>
        <v>26219.3</v>
      </c>
    </row>
    <row r="93" spans="1:9" ht="78.75" customHeight="1">
      <c r="A93" s="31" t="s">
        <v>70</v>
      </c>
      <c r="B93" s="5" t="s">
        <v>31</v>
      </c>
      <c r="C93" s="5" t="s">
        <v>23</v>
      </c>
      <c r="D93" s="5" t="s">
        <v>16</v>
      </c>
      <c r="E93" s="7" t="s">
        <v>112</v>
      </c>
      <c r="F93" s="5">
        <v>100</v>
      </c>
      <c r="G93" s="10">
        <v>5563.326</v>
      </c>
      <c r="H93" s="10">
        <v>3530</v>
      </c>
      <c r="I93" s="10">
        <v>3530</v>
      </c>
    </row>
    <row r="94" spans="1:9" ht="30.75" customHeight="1">
      <c r="A94" s="31" t="s">
        <v>103</v>
      </c>
      <c r="B94" s="5" t="s">
        <v>31</v>
      </c>
      <c r="C94" s="5" t="s">
        <v>23</v>
      </c>
      <c r="D94" s="5" t="s">
        <v>16</v>
      </c>
      <c r="E94" s="7" t="s">
        <v>112</v>
      </c>
      <c r="F94" s="5">
        <v>200</v>
      </c>
      <c r="G94" s="10">
        <v>23653.7</v>
      </c>
      <c r="H94" s="10">
        <v>18596.400000000001</v>
      </c>
      <c r="I94" s="10">
        <v>19189.3</v>
      </c>
    </row>
    <row r="95" spans="1:9" ht="89.25" customHeight="1">
      <c r="A95" s="31" t="s">
        <v>198</v>
      </c>
      <c r="B95" s="5" t="s">
        <v>31</v>
      </c>
      <c r="C95" s="5" t="s">
        <v>23</v>
      </c>
      <c r="D95" s="5" t="s">
        <v>16</v>
      </c>
      <c r="E95" s="7" t="s">
        <v>112</v>
      </c>
      <c r="F95" s="5">
        <v>611</v>
      </c>
      <c r="G95" s="10">
        <v>4866.2070000000003</v>
      </c>
      <c r="H95" s="10">
        <v>2000</v>
      </c>
      <c r="I95" s="10">
        <v>2000</v>
      </c>
    </row>
    <row r="96" spans="1:9" ht="29.25" customHeight="1">
      <c r="A96" s="31" t="s">
        <v>246</v>
      </c>
      <c r="B96" s="5" t="s">
        <v>31</v>
      </c>
      <c r="C96" s="5" t="s">
        <v>23</v>
      </c>
      <c r="D96" s="5" t="s">
        <v>16</v>
      </c>
      <c r="E96" s="7" t="s">
        <v>112</v>
      </c>
      <c r="F96" s="5">
        <v>830</v>
      </c>
      <c r="G96" s="10">
        <v>471.673</v>
      </c>
      <c r="H96" s="10">
        <v>0</v>
      </c>
      <c r="I96" s="10">
        <v>0</v>
      </c>
    </row>
    <row r="97" spans="1:9" ht="24" customHeight="1">
      <c r="A97" s="32" t="s">
        <v>62</v>
      </c>
      <c r="B97" s="5" t="s">
        <v>31</v>
      </c>
      <c r="C97" s="5" t="s">
        <v>23</v>
      </c>
      <c r="D97" s="5" t="s">
        <v>16</v>
      </c>
      <c r="E97" s="7" t="s">
        <v>112</v>
      </c>
      <c r="F97" s="5">
        <v>850</v>
      </c>
      <c r="G97" s="10">
        <v>1520.173</v>
      </c>
      <c r="H97" s="10">
        <v>1500</v>
      </c>
      <c r="I97" s="10">
        <v>1500</v>
      </c>
    </row>
    <row r="98" spans="1:9" ht="82.5" customHeight="1">
      <c r="A98" s="32" t="s">
        <v>261</v>
      </c>
      <c r="B98" s="5" t="s">
        <v>31</v>
      </c>
      <c r="C98" s="5" t="s">
        <v>23</v>
      </c>
      <c r="D98" s="5" t="s">
        <v>16</v>
      </c>
      <c r="E98" s="7" t="s">
        <v>262</v>
      </c>
      <c r="F98" s="5"/>
      <c r="G98" s="10">
        <f>G99</f>
        <v>2355.5</v>
      </c>
      <c r="H98" s="10">
        <v>0</v>
      </c>
      <c r="I98" s="10">
        <v>0</v>
      </c>
    </row>
    <row r="99" spans="1:9" ht="46.5" customHeight="1">
      <c r="A99" s="32" t="s">
        <v>103</v>
      </c>
      <c r="B99" s="5" t="s">
        <v>31</v>
      </c>
      <c r="C99" s="5" t="s">
        <v>23</v>
      </c>
      <c r="D99" s="5" t="s">
        <v>16</v>
      </c>
      <c r="E99" s="7" t="s">
        <v>262</v>
      </c>
      <c r="F99" s="5">
        <v>200</v>
      </c>
      <c r="G99" s="10">
        <v>2355.5</v>
      </c>
      <c r="H99" s="10">
        <v>0</v>
      </c>
      <c r="I99" s="10">
        <v>0</v>
      </c>
    </row>
    <row r="100" spans="1:9" ht="97.5" customHeight="1">
      <c r="A100" s="32" t="s">
        <v>189</v>
      </c>
      <c r="B100" s="5" t="s">
        <v>31</v>
      </c>
      <c r="C100" s="5" t="s">
        <v>23</v>
      </c>
      <c r="D100" s="5" t="s">
        <v>16</v>
      </c>
      <c r="E100" s="7" t="s">
        <v>190</v>
      </c>
      <c r="F100" s="5"/>
      <c r="G100" s="10">
        <f>G101+G102</f>
        <v>16210</v>
      </c>
      <c r="H100" s="10">
        <f t="shared" ref="H100:I100" si="29">H101+H102</f>
        <v>16210</v>
      </c>
      <c r="I100" s="10">
        <f t="shared" si="29"/>
        <v>16210</v>
      </c>
    </row>
    <row r="101" spans="1:9" ht="90.75" customHeight="1">
      <c r="A101" s="32" t="s">
        <v>128</v>
      </c>
      <c r="B101" s="5" t="s">
        <v>31</v>
      </c>
      <c r="C101" s="5" t="s">
        <v>23</v>
      </c>
      <c r="D101" s="5" t="s">
        <v>16</v>
      </c>
      <c r="E101" s="7" t="s">
        <v>190</v>
      </c>
      <c r="F101" s="5">
        <v>100</v>
      </c>
      <c r="G101" s="10">
        <v>15103.5</v>
      </c>
      <c r="H101" s="10">
        <v>15103.5</v>
      </c>
      <c r="I101" s="10">
        <v>15103.5</v>
      </c>
    </row>
    <row r="102" spans="1:9" ht="24" customHeight="1">
      <c r="A102" s="32" t="s">
        <v>191</v>
      </c>
      <c r="B102" s="5" t="s">
        <v>31</v>
      </c>
      <c r="C102" s="5" t="s">
        <v>23</v>
      </c>
      <c r="D102" s="5" t="s">
        <v>16</v>
      </c>
      <c r="E102" s="7" t="s">
        <v>190</v>
      </c>
      <c r="F102" s="5">
        <v>612</v>
      </c>
      <c r="G102" s="10">
        <v>1106.5</v>
      </c>
      <c r="H102" s="10">
        <v>1106.5</v>
      </c>
      <c r="I102" s="10">
        <v>1106.5</v>
      </c>
    </row>
    <row r="103" spans="1:9" ht="119.25" customHeight="1">
      <c r="A103" s="9" t="s">
        <v>72</v>
      </c>
      <c r="B103" s="5" t="s">
        <v>31</v>
      </c>
      <c r="C103" s="5" t="s">
        <v>23</v>
      </c>
      <c r="D103" s="5" t="s">
        <v>16</v>
      </c>
      <c r="E103" s="7" t="s">
        <v>113</v>
      </c>
      <c r="F103" s="3"/>
      <c r="G103" s="10">
        <f>G104+G105+G106+G107</f>
        <v>187955</v>
      </c>
      <c r="H103" s="10">
        <f t="shared" ref="H103:I103" si="30">H104+H105+H106+H107</f>
        <v>166471</v>
      </c>
      <c r="I103" s="10">
        <f t="shared" si="30"/>
        <v>166471</v>
      </c>
    </row>
    <row r="104" spans="1:9" ht="91.5" customHeight="1">
      <c r="A104" s="31" t="s">
        <v>70</v>
      </c>
      <c r="B104" s="5" t="s">
        <v>31</v>
      </c>
      <c r="C104" s="5" t="s">
        <v>23</v>
      </c>
      <c r="D104" s="5" t="s">
        <v>16</v>
      </c>
      <c r="E104" s="7" t="s">
        <v>113</v>
      </c>
      <c r="F104" s="3">
        <v>100</v>
      </c>
      <c r="G104" s="10">
        <v>173502.5</v>
      </c>
      <c r="H104" s="10">
        <v>153563</v>
      </c>
      <c r="I104" s="10">
        <v>153563</v>
      </c>
    </row>
    <row r="105" spans="1:9" ht="29.25" customHeight="1">
      <c r="A105" s="31" t="s">
        <v>103</v>
      </c>
      <c r="B105" s="5" t="s">
        <v>31</v>
      </c>
      <c r="C105" s="5" t="s">
        <v>23</v>
      </c>
      <c r="D105" s="5" t="s">
        <v>16</v>
      </c>
      <c r="E105" s="7" t="s">
        <v>113</v>
      </c>
      <c r="F105" s="5">
        <v>200</v>
      </c>
      <c r="G105" s="10">
        <v>3628.1</v>
      </c>
      <c r="H105" s="10">
        <v>2806</v>
      </c>
      <c r="I105" s="10">
        <v>2806</v>
      </c>
    </row>
    <row r="106" spans="1:9" ht="33" customHeight="1">
      <c r="A106" s="28" t="s">
        <v>56</v>
      </c>
      <c r="B106" s="5" t="s">
        <v>31</v>
      </c>
      <c r="C106" s="5" t="s">
        <v>23</v>
      </c>
      <c r="D106" s="5" t="s">
        <v>16</v>
      </c>
      <c r="E106" s="7" t="s">
        <v>113</v>
      </c>
      <c r="F106" s="5">
        <v>300</v>
      </c>
      <c r="G106" s="10">
        <v>137</v>
      </c>
      <c r="H106" s="10">
        <v>102</v>
      </c>
      <c r="I106" s="10">
        <v>102</v>
      </c>
    </row>
    <row r="107" spans="1:9" ht="87" customHeight="1">
      <c r="A107" s="31" t="s">
        <v>198</v>
      </c>
      <c r="B107" s="5" t="s">
        <v>31</v>
      </c>
      <c r="C107" s="5" t="s">
        <v>23</v>
      </c>
      <c r="D107" s="5" t="s">
        <v>16</v>
      </c>
      <c r="E107" s="7" t="s">
        <v>113</v>
      </c>
      <c r="F107" s="5">
        <v>611</v>
      </c>
      <c r="G107" s="10">
        <v>10687.4</v>
      </c>
      <c r="H107" s="10">
        <v>10000</v>
      </c>
      <c r="I107" s="10">
        <v>10000</v>
      </c>
    </row>
    <row r="108" spans="1:9" ht="79.5" customHeight="1">
      <c r="A108" s="9" t="s">
        <v>187</v>
      </c>
      <c r="B108" s="5" t="s">
        <v>31</v>
      </c>
      <c r="C108" s="5" t="s">
        <v>23</v>
      </c>
      <c r="D108" s="5" t="s">
        <v>16</v>
      </c>
      <c r="E108" s="7" t="s">
        <v>134</v>
      </c>
      <c r="F108" s="5"/>
      <c r="G108" s="10">
        <f>G109+G110</f>
        <v>1118</v>
      </c>
      <c r="H108" s="10">
        <f t="shared" ref="H108:I108" si="31">H109+H110</f>
        <v>1118</v>
      </c>
      <c r="I108" s="10">
        <f t="shared" si="31"/>
        <v>1118</v>
      </c>
    </row>
    <row r="109" spans="1:9" ht="33" customHeight="1">
      <c r="A109" s="31" t="s">
        <v>103</v>
      </c>
      <c r="B109" s="5" t="s">
        <v>31</v>
      </c>
      <c r="C109" s="5" t="s">
        <v>23</v>
      </c>
      <c r="D109" s="5" t="s">
        <v>16</v>
      </c>
      <c r="E109" s="7" t="s">
        <v>134</v>
      </c>
      <c r="F109" s="5">
        <v>200</v>
      </c>
      <c r="G109" s="10">
        <v>1061.5999999999999</v>
      </c>
      <c r="H109" s="10">
        <v>1061.5999999999999</v>
      </c>
      <c r="I109" s="10">
        <v>1061.5999999999999</v>
      </c>
    </row>
    <row r="110" spans="1:9" ht="33" customHeight="1">
      <c r="A110" s="32" t="s">
        <v>191</v>
      </c>
      <c r="B110" s="5" t="s">
        <v>31</v>
      </c>
      <c r="C110" s="5" t="s">
        <v>23</v>
      </c>
      <c r="D110" s="5" t="s">
        <v>16</v>
      </c>
      <c r="E110" s="7" t="s">
        <v>134</v>
      </c>
      <c r="F110" s="5">
        <v>612</v>
      </c>
      <c r="G110" s="10">
        <v>56.4</v>
      </c>
      <c r="H110" s="10">
        <v>56.4</v>
      </c>
      <c r="I110" s="10">
        <v>56.4</v>
      </c>
    </row>
    <row r="111" spans="1:9" ht="81" customHeight="1">
      <c r="A111" s="31" t="s">
        <v>193</v>
      </c>
      <c r="B111" s="5" t="s">
        <v>31</v>
      </c>
      <c r="C111" s="5" t="s">
        <v>23</v>
      </c>
      <c r="D111" s="5" t="s">
        <v>16</v>
      </c>
      <c r="E111" s="7" t="s">
        <v>192</v>
      </c>
      <c r="F111" s="5"/>
      <c r="G111" s="10">
        <f>G112+G113</f>
        <v>9820.4000000000015</v>
      </c>
      <c r="H111" s="10">
        <f t="shared" ref="H111:I111" si="32">H112+H113</f>
        <v>9333</v>
      </c>
      <c r="I111" s="10">
        <f t="shared" si="32"/>
        <v>9816.2000000000007</v>
      </c>
    </row>
    <row r="112" spans="1:9" ht="33" customHeight="1">
      <c r="A112" s="31" t="s">
        <v>103</v>
      </c>
      <c r="B112" s="5" t="s">
        <v>31</v>
      </c>
      <c r="C112" s="5" t="s">
        <v>23</v>
      </c>
      <c r="D112" s="5" t="s">
        <v>16</v>
      </c>
      <c r="E112" s="7" t="s">
        <v>192</v>
      </c>
      <c r="F112" s="5">
        <v>200</v>
      </c>
      <c r="G112" s="10">
        <v>9266.2000000000007</v>
      </c>
      <c r="H112" s="10">
        <v>8783</v>
      </c>
      <c r="I112" s="10">
        <v>9266.2000000000007</v>
      </c>
    </row>
    <row r="113" spans="1:9" ht="28.5" customHeight="1">
      <c r="A113" s="32" t="s">
        <v>191</v>
      </c>
      <c r="B113" s="5" t="s">
        <v>31</v>
      </c>
      <c r="C113" s="5" t="s">
        <v>23</v>
      </c>
      <c r="D113" s="5" t="s">
        <v>16</v>
      </c>
      <c r="E113" s="7" t="s">
        <v>192</v>
      </c>
      <c r="F113" s="5">
        <v>612</v>
      </c>
      <c r="G113" s="10">
        <v>554.20000000000005</v>
      </c>
      <c r="H113" s="10">
        <v>550</v>
      </c>
      <c r="I113" s="10">
        <v>550</v>
      </c>
    </row>
    <row r="114" spans="1:9" ht="28.5" customHeight="1">
      <c r="A114" s="32" t="s">
        <v>236</v>
      </c>
      <c r="B114" s="5" t="s">
        <v>31</v>
      </c>
      <c r="C114" s="5" t="s">
        <v>23</v>
      </c>
      <c r="D114" s="5" t="s">
        <v>16</v>
      </c>
      <c r="E114" s="8" t="s">
        <v>237</v>
      </c>
      <c r="F114" s="5"/>
      <c r="G114" s="10">
        <f>G115</f>
        <v>140</v>
      </c>
      <c r="H114" s="10">
        <v>0</v>
      </c>
      <c r="I114" s="10">
        <v>0</v>
      </c>
    </row>
    <row r="115" spans="1:9" ht="96.75" customHeight="1">
      <c r="A115" s="32" t="s">
        <v>128</v>
      </c>
      <c r="B115" s="5" t="s">
        <v>31</v>
      </c>
      <c r="C115" s="5" t="s">
        <v>23</v>
      </c>
      <c r="D115" s="5" t="s">
        <v>16</v>
      </c>
      <c r="E115" s="8" t="s">
        <v>237</v>
      </c>
      <c r="F115" s="5">
        <v>100</v>
      </c>
      <c r="G115" s="10">
        <v>140</v>
      </c>
      <c r="H115" s="10">
        <v>0</v>
      </c>
      <c r="I115" s="10">
        <v>0</v>
      </c>
    </row>
    <row r="116" spans="1:9" ht="53.25" customHeight="1">
      <c r="A116" s="31" t="s">
        <v>164</v>
      </c>
      <c r="B116" s="5" t="s">
        <v>31</v>
      </c>
      <c r="C116" s="5" t="s">
        <v>23</v>
      </c>
      <c r="D116" s="5" t="s">
        <v>16</v>
      </c>
      <c r="E116" s="7" t="s">
        <v>163</v>
      </c>
      <c r="F116" s="5"/>
      <c r="G116" s="10">
        <f>G117+G118</f>
        <v>12086.787</v>
      </c>
      <c r="H116" s="10">
        <f t="shared" ref="H116:I116" si="33">H117</f>
        <v>0</v>
      </c>
      <c r="I116" s="10">
        <f t="shared" si="33"/>
        <v>0</v>
      </c>
    </row>
    <row r="117" spans="1:9" ht="33" customHeight="1">
      <c r="A117" s="31" t="s">
        <v>103</v>
      </c>
      <c r="B117" s="5" t="s">
        <v>31</v>
      </c>
      <c r="C117" s="5" t="s">
        <v>23</v>
      </c>
      <c r="D117" s="5" t="s">
        <v>16</v>
      </c>
      <c r="E117" s="7" t="s">
        <v>163</v>
      </c>
      <c r="F117" s="5">
        <v>200</v>
      </c>
      <c r="G117" s="10">
        <v>11672.768</v>
      </c>
      <c r="H117" s="10">
        <v>0</v>
      </c>
      <c r="I117" s="10">
        <v>0</v>
      </c>
    </row>
    <row r="118" spans="1:9" ht="81" customHeight="1">
      <c r="A118" s="31" t="s">
        <v>198</v>
      </c>
      <c r="B118" s="5" t="s">
        <v>31</v>
      </c>
      <c r="C118" s="5" t="s">
        <v>23</v>
      </c>
      <c r="D118" s="5" t="s">
        <v>16</v>
      </c>
      <c r="E118" s="7" t="s">
        <v>163</v>
      </c>
      <c r="F118" s="5">
        <v>611</v>
      </c>
      <c r="G118" s="10">
        <v>414.01900000000001</v>
      </c>
      <c r="H118" s="10">
        <v>0</v>
      </c>
      <c r="I118" s="10">
        <v>0</v>
      </c>
    </row>
    <row r="119" spans="1:9" ht="24" customHeight="1">
      <c r="A119" s="31" t="str">
        <f>Лист1!A35</f>
        <v>Дополнительное образование детей</v>
      </c>
      <c r="B119" s="5" t="s">
        <v>31</v>
      </c>
      <c r="C119" s="5" t="s">
        <v>23</v>
      </c>
      <c r="D119" s="5" t="s">
        <v>17</v>
      </c>
      <c r="E119" s="7"/>
      <c r="F119" s="5"/>
      <c r="G119" s="10">
        <f>G120</f>
        <v>705</v>
      </c>
      <c r="H119" s="10">
        <f t="shared" ref="H119:I119" si="34">H120</f>
        <v>555</v>
      </c>
      <c r="I119" s="10">
        <f t="shared" si="34"/>
        <v>705</v>
      </c>
    </row>
    <row r="120" spans="1:9" ht="41.25" customHeight="1">
      <c r="A120" s="9" t="s">
        <v>91</v>
      </c>
      <c r="B120" s="5" t="s">
        <v>31</v>
      </c>
      <c r="C120" s="5" t="s">
        <v>23</v>
      </c>
      <c r="D120" s="5" t="s">
        <v>17</v>
      </c>
      <c r="E120" s="7" t="s">
        <v>101</v>
      </c>
      <c r="F120" s="5"/>
      <c r="G120" s="10">
        <f>G121+G122+G123</f>
        <v>705</v>
      </c>
      <c r="H120" s="10">
        <f t="shared" ref="H120:I120" si="35">H121+H122+H123</f>
        <v>555</v>
      </c>
      <c r="I120" s="10">
        <f t="shared" si="35"/>
        <v>705</v>
      </c>
    </row>
    <row r="121" spans="1:9" ht="89.25" customHeight="1">
      <c r="A121" s="31" t="s">
        <v>70</v>
      </c>
      <c r="B121" s="5" t="s">
        <v>31</v>
      </c>
      <c r="C121" s="5" t="s">
        <v>23</v>
      </c>
      <c r="D121" s="5" t="s">
        <v>17</v>
      </c>
      <c r="E121" s="7" t="s">
        <v>101</v>
      </c>
      <c r="F121" s="5">
        <v>100</v>
      </c>
      <c r="G121" s="10">
        <v>670</v>
      </c>
      <c r="H121" s="10">
        <v>520</v>
      </c>
      <c r="I121" s="10">
        <v>670</v>
      </c>
    </row>
    <row r="122" spans="1:9" ht="50.25" customHeight="1">
      <c r="A122" s="31" t="s">
        <v>103</v>
      </c>
      <c r="B122" s="5" t="s">
        <v>31</v>
      </c>
      <c r="C122" s="5" t="s">
        <v>23</v>
      </c>
      <c r="D122" s="5" t="s">
        <v>17</v>
      </c>
      <c r="E122" s="7" t="s">
        <v>101</v>
      </c>
      <c r="F122" s="5">
        <v>200</v>
      </c>
      <c r="G122" s="10">
        <v>35</v>
      </c>
      <c r="H122" s="10">
        <v>35</v>
      </c>
      <c r="I122" s="10">
        <v>35</v>
      </c>
    </row>
    <row r="123" spans="1:9" ht="25.5" customHeight="1">
      <c r="A123" s="32" t="s">
        <v>62</v>
      </c>
      <c r="B123" s="5" t="s">
        <v>31</v>
      </c>
      <c r="C123" s="5" t="s">
        <v>23</v>
      </c>
      <c r="D123" s="5" t="s">
        <v>17</v>
      </c>
      <c r="E123" s="7" t="s">
        <v>101</v>
      </c>
      <c r="F123" s="5">
        <v>850</v>
      </c>
      <c r="G123" s="10">
        <v>0</v>
      </c>
      <c r="H123" s="10">
        <v>0</v>
      </c>
      <c r="I123" s="10">
        <v>0</v>
      </c>
    </row>
    <row r="124" spans="1:9" ht="24.75" customHeight="1">
      <c r="A124" s="9" t="s">
        <v>49</v>
      </c>
      <c r="B124" s="5" t="s">
        <v>31</v>
      </c>
      <c r="C124" s="5" t="s">
        <v>23</v>
      </c>
      <c r="D124" s="5" t="s">
        <v>23</v>
      </c>
      <c r="E124" s="7"/>
      <c r="F124" s="3"/>
      <c r="G124" s="10">
        <f>G125+G130+G132+G134</f>
        <v>4050.2</v>
      </c>
      <c r="H124" s="10">
        <f t="shared" ref="H124:I124" si="36">H125+H130+H132</f>
        <v>2740.2</v>
      </c>
      <c r="I124" s="10">
        <f t="shared" si="36"/>
        <v>2790.2</v>
      </c>
    </row>
    <row r="125" spans="1:9" ht="48" customHeight="1">
      <c r="A125" s="9" t="s">
        <v>77</v>
      </c>
      <c r="B125" s="7" t="s">
        <v>31</v>
      </c>
      <c r="C125" s="7" t="s">
        <v>23</v>
      </c>
      <c r="D125" s="7" t="s">
        <v>23</v>
      </c>
      <c r="E125" s="7" t="s">
        <v>102</v>
      </c>
      <c r="F125" s="3"/>
      <c r="G125" s="10">
        <f>G126</f>
        <v>1936</v>
      </c>
      <c r="H125" s="10">
        <f t="shared" ref="H125:I125" si="37">H126</f>
        <v>1886</v>
      </c>
      <c r="I125" s="10">
        <f t="shared" si="37"/>
        <v>1936</v>
      </c>
    </row>
    <row r="126" spans="1:9" ht="29.25" customHeight="1">
      <c r="A126" s="9" t="s">
        <v>63</v>
      </c>
      <c r="B126" s="5" t="s">
        <v>31</v>
      </c>
      <c r="C126" s="5" t="s">
        <v>23</v>
      </c>
      <c r="D126" s="5" t="s">
        <v>23</v>
      </c>
      <c r="E126" s="7" t="s">
        <v>114</v>
      </c>
      <c r="F126" s="3"/>
      <c r="G126" s="10">
        <f>G127+G128</f>
        <v>1936</v>
      </c>
      <c r="H126" s="10">
        <f t="shared" ref="H126:I126" si="38">H127+H128</f>
        <v>1886</v>
      </c>
      <c r="I126" s="10">
        <f t="shared" si="38"/>
        <v>1936</v>
      </c>
    </row>
    <row r="127" spans="1:9" ht="82.5" customHeight="1">
      <c r="A127" s="31" t="s">
        <v>70</v>
      </c>
      <c r="B127" s="5" t="s">
        <v>31</v>
      </c>
      <c r="C127" s="5" t="s">
        <v>23</v>
      </c>
      <c r="D127" s="5" t="s">
        <v>23</v>
      </c>
      <c r="E127" s="7" t="s">
        <v>114</v>
      </c>
      <c r="F127" s="3">
        <v>100</v>
      </c>
      <c r="G127" s="10">
        <v>1550</v>
      </c>
      <c r="H127" s="10">
        <v>1500</v>
      </c>
      <c r="I127" s="10">
        <v>1550</v>
      </c>
    </row>
    <row r="128" spans="1:9" ht="41.25" customHeight="1">
      <c r="A128" s="31" t="s">
        <v>103</v>
      </c>
      <c r="B128" s="5" t="s">
        <v>31</v>
      </c>
      <c r="C128" s="5" t="s">
        <v>23</v>
      </c>
      <c r="D128" s="5" t="s">
        <v>23</v>
      </c>
      <c r="E128" s="7" t="s">
        <v>114</v>
      </c>
      <c r="F128" s="3">
        <v>200</v>
      </c>
      <c r="G128" s="10">
        <v>386</v>
      </c>
      <c r="H128" s="10">
        <v>386</v>
      </c>
      <c r="I128" s="10">
        <v>386</v>
      </c>
    </row>
    <row r="129" spans="1:9" ht="23.25" customHeight="1">
      <c r="A129" s="32" t="s">
        <v>62</v>
      </c>
      <c r="B129" s="5" t="s">
        <v>31</v>
      </c>
      <c r="C129" s="5" t="s">
        <v>23</v>
      </c>
      <c r="D129" s="5" t="s">
        <v>23</v>
      </c>
      <c r="E129" s="7" t="s">
        <v>114</v>
      </c>
      <c r="F129" s="3">
        <v>850</v>
      </c>
      <c r="G129" s="10">
        <v>0</v>
      </c>
      <c r="H129" s="10">
        <v>0</v>
      </c>
      <c r="I129" s="10">
        <v>0</v>
      </c>
    </row>
    <row r="130" spans="1:9" ht="36.75" customHeight="1">
      <c r="A130" s="32" t="s">
        <v>161</v>
      </c>
      <c r="B130" s="5" t="s">
        <v>31</v>
      </c>
      <c r="C130" s="5" t="s">
        <v>23</v>
      </c>
      <c r="D130" s="5" t="s">
        <v>23</v>
      </c>
      <c r="E130" s="7" t="s">
        <v>162</v>
      </c>
      <c r="F130" s="3"/>
      <c r="G130" s="10">
        <f>G131</f>
        <v>854.2</v>
      </c>
      <c r="H130" s="10">
        <f t="shared" ref="H130:I130" si="39">H131</f>
        <v>854.2</v>
      </c>
      <c r="I130" s="10">
        <f t="shared" si="39"/>
        <v>854.2</v>
      </c>
    </row>
    <row r="131" spans="1:9" ht="36.75" customHeight="1">
      <c r="A131" s="31" t="s">
        <v>103</v>
      </c>
      <c r="B131" s="5" t="s">
        <v>31</v>
      </c>
      <c r="C131" s="5" t="s">
        <v>23</v>
      </c>
      <c r="D131" s="5" t="s">
        <v>23</v>
      </c>
      <c r="E131" s="7" t="s">
        <v>162</v>
      </c>
      <c r="F131" s="3">
        <v>200</v>
      </c>
      <c r="G131" s="10">
        <v>854.2</v>
      </c>
      <c r="H131" s="10">
        <v>854.2</v>
      </c>
      <c r="I131" s="10">
        <v>854.2</v>
      </c>
    </row>
    <row r="132" spans="1:9" ht="36.75" customHeight="1">
      <c r="A132" s="31" t="s">
        <v>238</v>
      </c>
      <c r="B132" s="5" t="s">
        <v>31</v>
      </c>
      <c r="C132" s="5" t="s">
        <v>23</v>
      </c>
      <c r="D132" s="5" t="s">
        <v>23</v>
      </c>
      <c r="E132" s="7" t="s">
        <v>162</v>
      </c>
      <c r="F132" s="3"/>
      <c r="G132" s="10">
        <f>G133</f>
        <v>260</v>
      </c>
      <c r="H132" s="10">
        <f t="shared" ref="H132:I132" si="40">H133</f>
        <v>0</v>
      </c>
      <c r="I132" s="10">
        <f t="shared" si="40"/>
        <v>0</v>
      </c>
    </row>
    <row r="133" spans="1:9" ht="85.5" customHeight="1">
      <c r="A133" s="31" t="s">
        <v>128</v>
      </c>
      <c r="B133" s="5" t="s">
        <v>31</v>
      </c>
      <c r="C133" s="5" t="s">
        <v>23</v>
      </c>
      <c r="D133" s="5" t="s">
        <v>23</v>
      </c>
      <c r="E133" s="7" t="s">
        <v>162</v>
      </c>
      <c r="F133" s="3">
        <v>100</v>
      </c>
      <c r="G133" s="10">
        <v>260</v>
      </c>
      <c r="H133" s="10">
        <v>0</v>
      </c>
      <c r="I133" s="10">
        <v>0</v>
      </c>
    </row>
    <row r="134" spans="1:9" ht="61.5" customHeight="1">
      <c r="A134" s="31" t="s">
        <v>256</v>
      </c>
      <c r="B134" s="5" t="s">
        <v>31</v>
      </c>
      <c r="C134" s="5" t="s">
        <v>23</v>
      </c>
      <c r="D134" s="5" t="s">
        <v>23</v>
      </c>
      <c r="E134" s="7" t="s">
        <v>257</v>
      </c>
      <c r="F134" s="3"/>
      <c r="G134" s="10">
        <f>G135</f>
        <v>1000</v>
      </c>
      <c r="H134" s="10">
        <v>0</v>
      </c>
      <c r="I134" s="10">
        <v>0</v>
      </c>
    </row>
    <row r="135" spans="1:9" ht="32.25" customHeight="1">
      <c r="A135" s="31" t="s">
        <v>103</v>
      </c>
      <c r="B135" s="5" t="s">
        <v>31</v>
      </c>
      <c r="C135" s="5" t="s">
        <v>23</v>
      </c>
      <c r="D135" s="5" t="s">
        <v>23</v>
      </c>
      <c r="E135" s="7" t="s">
        <v>257</v>
      </c>
      <c r="F135" s="3">
        <v>200</v>
      </c>
      <c r="G135" s="10">
        <v>1000</v>
      </c>
      <c r="H135" s="10">
        <v>0</v>
      </c>
      <c r="I135" s="10">
        <v>0</v>
      </c>
    </row>
    <row r="136" spans="1:9" ht="31.5" customHeight="1">
      <c r="A136" s="28" t="s">
        <v>9</v>
      </c>
      <c r="B136" s="5" t="s">
        <v>31</v>
      </c>
      <c r="C136" s="5" t="s">
        <v>23</v>
      </c>
      <c r="D136" s="5" t="s">
        <v>20</v>
      </c>
      <c r="E136" s="8"/>
      <c r="F136" s="3"/>
      <c r="G136" s="10">
        <f>G137+G145+G142+G150+G152+G154</f>
        <v>9915.7330000000002</v>
      </c>
      <c r="H136" s="10">
        <f t="shared" ref="H136:I136" si="41">H137+H145+H142+H150+H152</f>
        <v>7481.9</v>
      </c>
      <c r="I136" s="10">
        <f t="shared" si="41"/>
        <v>7478.9</v>
      </c>
    </row>
    <row r="137" spans="1:9" ht="39.75" customHeight="1">
      <c r="A137" s="9" t="s">
        <v>60</v>
      </c>
      <c r="B137" s="5" t="s">
        <v>31</v>
      </c>
      <c r="C137" s="5" t="s">
        <v>23</v>
      </c>
      <c r="D137" s="5" t="s">
        <v>20</v>
      </c>
      <c r="E137" s="7" t="s">
        <v>104</v>
      </c>
      <c r="F137" s="5"/>
      <c r="G137" s="10">
        <f>G138</f>
        <v>2700</v>
      </c>
      <c r="H137" s="10">
        <f t="shared" ref="H137:I137" si="42">H138</f>
        <v>2700</v>
      </c>
      <c r="I137" s="10">
        <f t="shared" si="42"/>
        <v>2700</v>
      </c>
    </row>
    <row r="138" spans="1:9" ht="33.75" customHeight="1">
      <c r="A138" s="9" t="s">
        <v>61</v>
      </c>
      <c r="B138" s="5" t="s">
        <v>31</v>
      </c>
      <c r="C138" s="5" t="s">
        <v>23</v>
      </c>
      <c r="D138" s="5" t="s">
        <v>20</v>
      </c>
      <c r="E138" s="7" t="s">
        <v>105</v>
      </c>
      <c r="F138" s="5"/>
      <c r="G138" s="10">
        <f>G139+G140+G141</f>
        <v>2700</v>
      </c>
      <c r="H138" s="10">
        <f t="shared" ref="H138:I138" si="43">H139+H140+H141</f>
        <v>2700</v>
      </c>
      <c r="I138" s="10">
        <f t="shared" si="43"/>
        <v>2700</v>
      </c>
    </row>
    <row r="139" spans="1:9" ht="87" customHeight="1">
      <c r="A139" s="31" t="s">
        <v>70</v>
      </c>
      <c r="B139" s="5" t="s">
        <v>31</v>
      </c>
      <c r="C139" s="5" t="s">
        <v>23</v>
      </c>
      <c r="D139" s="5" t="s">
        <v>20</v>
      </c>
      <c r="E139" s="7" t="s">
        <v>105</v>
      </c>
      <c r="F139" s="5">
        <v>100</v>
      </c>
      <c r="G139" s="10">
        <v>2450</v>
      </c>
      <c r="H139" s="10">
        <v>2450</v>
      </c>
      <c r="I139" s="10">
        <v>2450</v>
      </c>
    </row>
    <row r="140" spans="1:9" ht="42" customHeight="1">
      <c r="A140" s="31" t="s">
        <v>103</v>
      </c>
      <c r="B140" s="5" t="s">
        <v>31</v>
      </c>
      <c r="C140" s="5" t="s">
        <v>23</v>
      </c>
      <c r="D140" s="5" t="s">
        <v>20</v>
      </c>
      <c r="E140" s="7" t="s">
        <v>105</v>
      </c>
      <c r="F140" s="5">
        <v>200</v>
      </c>
      <c r="G140" s="10">
        <v>250</v>
      </c>
      <c r="H140" s="10">
        <v>250</v>
      </c>
      <c r="I140" s="10">
        <v>250</v>
      </c>
    </row>
    <row r="141" spans="1:9" ht="25.5" customHeight="1">
      <c r="A141" s="32" t="s">
        <v>62</v>
      </c>
      <c r="B141" s="5" t="s">
        <v>31</v>
      </c>
      <c r="C141" s="5" t="s">
        <v>23</v>
      </c>
      <c r="D141" s="5" t="s">
        <v>20</v>
      </c>
      <c r="E141" s="7" t="s">
        <v>105</v>
      </c>
      <c r="F141" s="5">
        <v>850</v>
      </c>
      <c r="G141" s="10">
        <v>0</v>
      </c>
      <c r="H141" s="10">
        <v>0</v>
      </c>
      <c r="I141" s="10">
        <v>0</v>
      </c>
    </row>
    <row r="142" spans="1:9" ht="54.75" customHeight="1">
      <c r="A142" s="9" t="s">
        <v>89</v>
      </c>
      <c r="B142" s="5" t="s">
        <v>31</v>
      </c>
      <c r="C142" s="5" t="s">
        <v>23</v>
      </c>
      <c r="D142" s="5" t="s">
        <v>20</v>
      </c>
      <c r="E142" s="7" t="s">
        <v>124</v>
      </c>
      <c r="F142" s="5"/>
      <c r="G142" s="10">
        <f>G143+G144</f>
        <v>722.2</v>
      </c>
      <c r="H142" s="10">
        <f t="shared" ref="H142:I142" si="44">H143+H144</f>
        <v>917.9</v>
      </c>
      <c r="I142" s="10">
        <f t="shared" si="44"/>
        <v>917.9</v>
      </c>
    </row>
    <row r="143" spans="1:9" ht="84.75" customHeight="1">
      <c r="A143" s="31" t="s">
        <v>70</v>
      </c>
      <c r="B143" s="5" t="s">
        <v>31</v>
      </c>
      <c r="C143" s="24" t="s">
        <v>23</v>
      </c>
      <c r="D143" s="24" t="s">
        <v>20</v>
      </c>
      <c r="E143" s="7" t="s">
        <v>124</v>
      </c>
      <c r="F143" s="24">
        <v>100</v>
      </c>
      <c r="G143" s="39">
        <v>611</v>
      </c>
      <c r="H143" s="39">
        <v>783.9</v>
      </c>
      <c r="I143" s="39">
        <v>783.9</v>
      </c>
    </row>
    <row r="144" spans="1:9" ht="33.75" customHeight="1">
      <c r="A144" s="31" t="s">
        <v>103</v>
      </c>
      <c r="B144" s="5" t="s">
        <v>31</v>
      </c>
      <c r="C144" s="24" t="s">
        <v>23</v>
      </c>
      <c r="D144" s="24" t="s">
        <v>20</v>
      </c>
      <c r="E144" s="7" t="s">
        <v>124</v>
      </c>
      <c r="F144" s="24">
        <v>200</v>
      </c>
      <c r="G144" s="39">
        <v>111.2</v>
      </c>
      <c r="H144" s="39">
        <v>134</v>
      </c>
      <c r="I144" s="39">
        <v>134</v>
      </c>
    </row>
    <row r="145" spans="1:9" ht="51.75" customHeight="1">
      <c r="A145" s="32" t="s">
        <v>81</v>
      </c>
      <c r="B145" s="5" t="s">
        <v>31</v>
      </c>
      <c r="C145" s="5" t="s">
        <v>23</v>
      </c>
      <c r="D145" s="5" t="s">
        <v>20</v>
      </c>
      <c r="E145" s="7" t="s">
        <v>108</v>
      </c>
      <c r="F145" s="5"/>
      <c r="G145" s="10">
        <f>G146</f>
        <v>3726.2220000000002</v>
      </c>
      <c r="H145" s="10">
        <f t="shared" ref="H145:I145" si="45">H146</f>
        <v>3816</v>
      </c>
      <c r="I145" s="10">
        <f t="shared" si="45"/>
        <v>3816</v>
      </c>
    </row>
    <row r="146" spans="1:9" ht="93.75" customHeight="1">
      <c r="A146" s="20" t="s">
        <v>59</v>
      </c>
      <c r="B146" s="5" t="s">
        <v>31</v>
      </c>
      <c r="C146" s="5" t="s">
        <v>23</v>
      </c>
      <c r="D146" s="5" t="s">
        <v>20</v>
      </c>
      <c r="E146" s="7" t="s">
        <v>109</v>
      </c>
      <c r="F146" s="5"/>
      <c r="G146" s="10">
        <f>G147+G148+G149</f>
        <v>3726.2220000000002</v>
      </c>
      <c r="H146" s="10">
        <f t="shared" ref="H146:I146" si="46">H147+H148+H149</f>
        <v>3816</v>
      </c>
      <c r="I146" s="10">
        <f t="shared" si="46"/>
        <v>3816</v>
      </c>
    </row>
    <row r="147" spans="1:9" ht="85.5" customHeight="1">
      <c r="A147" s="31" t="s">
        <v>70</v>
      </c>
      <c r="B147" s="5" t="s">
        <v>31</v>
      </c>
      <c r="C147" s="5" t="s">
        <v>23</v>
      </c>
      <c r="D147" s="5" t="s">
        <v>20</v>
      </c>
      <c r="E147" s="7" t="s">
        <v>109</v>
      </c>
      <c r="F147" s="5">
        <v>100</v>
      </c>
      <c r="G147" s="10">
        <v>3396</v>
      </c>
      <c r="H147" s="10">
        <v>3596</v>
      </c>
      <c r="I147" s="10">
        <v>3596</v>
      </c>
    </row>
    <row r="148" spans="1:9" ht="42.75" customHeight="1">
      <c r="A148" s="31" t="s">
        <v>103</v>
      </c>
      <c r="B148" s="5" t="s">
        <v>31</v>
      </c>
      <c r="C148" s="5" t="s">
        <v>23</v>
      </c>
      <c r="D148" s="5" t="s">
        <v>20</v>
      </c>
      <c r="E148" s="7" t="s">
        <v>109</v>
      </c>
      <c r="F148" s="5">
        <v>200</v>
      </c>
      <c r="G148" s="10">
        <v>330</v>
      </c>
      <c r="H148" s="10">
        <v>220</v>
      </c>
      <c r="I148" s="10">
        <v>220</v>
      </c>
    </row>
    <row r="149" spans="1:9" ht="24" customHeight="1">
      <c r="A149" s="32" t="s">
        <v>62</v>
      </c>
      <c r="B149" s="5" t="s">
        <v>31</v>
      </c>
      <c r="C149" s="5" t="s">
        <v>23</v>
      </c>
      <c r="D149" s="5" t="s">
        <v>20</v>
      </c>
      <c r="E149" s="7" t="s">
        <v>109</v>
      </c>
      <c r="F149" s="5">
        <v>850</v>
      </c>
      <c r="G149" s="10">
        <v>0.222</v>
      </c>
      <c r="H149" s="10">
        <v>0</v>
      </c>
      <c r="I149" s="10">
        <v>0</v>
      </c>
    </row>
    <row r="150" spans="1:9" ht="111.75" customHeight="1">
      <c r="A150" s="31" t="s">
        <v>194</v>
      </c>
      <c r="B150" s="5" t="s">
        <v>31</v>
      </c>
      <c r="C150" s="5" t="s">
        <v>23</v>
      </c>
      <c r="D150" s="5" t="s">
        <v>20</v>
      </c>
      <c r="E150" s="7" t="s">
        <v>195</v>
      </c>
      <c r="F150" s="5"/>
      <c r="G150" s="10">
        <f>G151</f>
        <v>26.5</v>
      </c>
      <c r="H150" s="10">
        <f t="shared" ref="H150:I150" si="47">H151</f>
        <v>48</v>
      </c>
      <c r="I150" s="10">
        <f t="shared" si="47"/>
        <v>45</v>
      </c>
    </row>
    <row r="151" spans="1:9" ht="38.25" customHeight="1">
      <c r="A151" s="9" t="s">
        <v>56</v>
      </c>
      <c r="B151" s="5" t="s">
        <v>31</v>
      </c>
      <c r="C151" s="5" t="s">
        <v>23</v>
      </c>
      <c r="D151" s="5" t="s">
        <v>20</v>
      </c>
      <c r="E151" s="7" t="s">
        <v>195</v>
      </c>
      <c r="F151" s="5">
        <v>300</v>
      </c>
      <c r="G151" s="10">
        <v>26.5</v>
      </c>
      <c r="H151" s="10">
        <v>48</v>
      </c>
      <c r="I151" s="10">
        <v>45</v>
      </c>
    </row>
    <row r="152" spans="1:9" ht="56.25" customHeight="1">
      <c r="A152" s="31" t="s">
        <v>164</v>
      </c>
      <c r="B152" s="5" t="s">
        <v>31</v>
      </c>
      <c r="C152" s="5" t="s">
        <v>23</v>
      </c>
      <c r="D152" s="5" t="s">
        <v>20</v>
      </c>
      <c r="E152" s="7" t="s">
        <v>163</v>
      </c>
      <c r="F152" s="5"/>
      <c r="G152" s="10">
        <f>G153</f>
        <v>1990.8109999999999</v>
      </c>
      <c r="H152" s="10">
        <f t="shared" ref="H152:I152" si="48">H153</f>
        <v>0</v>
      </c>
      <c r="I152" s="10">
        <f t="shared" si="48"/>
        <v>0</v>
      </c>
    </row>
    <row r="153" spans="1:9" ht="38.25" customHeight="1">
      <c r="A153" s="31" t="s">
        <v>103</v>
      </c>
      <c r="B153" s="5" t="s">
        <v>31</v>
      </c>
      <c r="C153" s="5" t="s">
        <v>23</v>
      </c>
      <c r="D153" s="5" t="s">
        <v>20</v>
      </c>
      <c r="E153" s="7" t="s">
        <v>163</v>
      </c>
      <c r="F153" s="5">
        <v>200</v>
      </c>
      <c r="G153" s="10">
        <v>1990.8109999999999</v>
      </c>
      <c r="H153" s="10">
        <v>0</v>
      </c>
      <c r="I153" s="10">
        <v>0</v>
      </c>
    </row>
    <row r="154" spans="1:9" ht="38.25" customHeight="1">
      <c r="A154" s="31" t="s">
        <v>138</v>
      </c>
      <c r="B154" s="5" t="s">
        <v>31</v>
      </c>
      <c r="C154" s="5" t="s">
        <v>23</v>
      </c>
      <c r="D154" s="5" t="s">
        <v>20</v>
      </c>
      <c r="E154" s="7" t="s">
        <v>139</v>
      </c>
      <c r="F154" s="5"/>
      <c r="G154" s="10">
        <f>G155</f>
        <v>750</v>
      </c>
      <c r="H154" s="10">
        <v>0</v>
      </c>
      <c r="I154" s="10">
        <v>0</v>
      </c>
    </row>
    <row r="155" spans="1:9" ht="38.25" customHeight="1">
      <c r="A155" s="31" t="s">
        <v>103</v>
      </c>
      <c r="B155" s="5" t="s">
        <v>31</v>
      </c>
      <c r="C155" s="5" t="s">
        <v>23</v>
      </c>
      <c r="D155" s="5" t="s">
        <v>20</v>
      </c>
      <c r="E155" s="7" t="s">
        <v>139</v>
      </c>
      <c r="F155" s="5">
        <v>200</v>
      </c>
      <c r="G155" s="10">
        <v>750</v>
      </c>
      <c r="H155" s="10">
        <v>0</v>
      </c>
      <c r="I155" s="10">
        <v>0</v>
      </c>
    </row>
    <row r="156" spans="1:9" ht="26.25" customHeight="1">
      <c r="A156" s="31" t="s">
        <v>37</v>
      </c>
      <c r="B156" s="5" t="s">
        <v>31</v>
      </c>
      <c r="C156" s="5">
        <v>10</v>
      </c>
      <c r="D156" s="5"/>
      <c r="E156" s="7"/>
      <c r="F156" s="5"/>
      <c r="G156" s="10">
        <f>G162+G157</f>
        <v>18017</v>
      </c>
      <c r="H156" s="10">
        <f t="shared" ref="H156:I156" si="49">H162+H157</f>
        <v>17109</v>
      </c>
      <c r="I156" s="10">
        <f t="shared" si="49"/>
        <v>17109</v>
      </c>
    </row>
    <row r="157" spans="1:9" ht="26.25" customHeight="1">
      <c r="A157" s="9" t="s">
        <v>40</v>
      </c>
      <c r="B157" s="5" t="s">
        <v>31</v>
      </c>
      <c r="C157" s="5">
        <v>10</v>
      </c>
      <c r="D157" s="5" t="s">
        <v>17</v>
      </c>
      <c r="E157" s="7"/>
      <c r="F157" s="5"/>
      <c r="G157" s="10">
        <f>G158+G160</f>
        <v>803</v>
      </c>
      <c r="H157" s="10">
        <f t="shared" ref="H157:I157" si="50">H158+H160</f>
        <v>603</v>
      </c>
      <c r="I157" s="10">
        <f t="shared" si="50"/>
        <v>603</v>
      </c>
    </row>
    <row r="158" spans="1:9" ht="35.25" customHeight="1">
      <c r="A158" s="9" t="s">
        <v>196</v>
      </c>
      <c r="B158" s="5" t="s">
        <v>31</v>
      </c>
      <c r="C158" s="5">
        <v>10</v>
      </c>
      <c r="D158" s="5" t="s">
        <v>17</v>
      </c>
      <c r="E158" s="7" t="s">
        <v>197</v>
      </c>
      <c r="F158" s="5"/>
      <c r="G158" s="10">
        <f>G159</f>
        <v>603</v>
      </c>
      <c r="H158" s="10">
        <f t="shared" ref="H158:I158" si="51">H159</f>
        <v>603</v>
      </c>
      <c r="I158" s="10">
        <f t="shared" si="51"/>
        <v>603</v>
      </c>
    </row>
    <row r="159" spans="1:9" ht="34.5" customHeight="1">
      <c r="A159" s="9" t="s">
        <v>56</v>
      </c>
      <c r="B159" s="5" t="s">
        <v>31</v>
      </c>
      <c r="C159" s="5">
        <v>10</v>
      </c>
      <c r="D159" s="5" t="s">
        <v>17</v>
      </c>
      <c r="E159" s="7" t="s">
        <v>197</v>
      </c>
      <c r="F159" s="5">
        <v>300</v>
      </c>
      <c r="G159" s="10">
        <v>603</v>
      </c>
      <c r="H159" s="10">
        <v>603</v>
      </c>
      <c r="I159" s="10">
        <v>603</v>
      </c>
    </row>
    <row r="160" spans="1:9" ht="34.5" customHeight="1">
      <c r="A160" s="31" t="s">
        <v>239</v>
      </c>
      <c r="B160" s="5" t="s">
        <v>31</v>
      </c>
      <c r="C160" s="5">
        <v>10</v>
      </c>
      <c r="D160" s="5" t="s">
        <v>17</v>
      </c>
      <c r="E160" s="7" t="s">
        <v>197</v>
      </c>
      <c r="F160" s="5"/>
      <c r="G160" s="10">
        <f>G161</f>
        <v>200</v>
      </c>
      <c r="H160" s="10">
        <f t="shared" ref="H160:I160" si="52">H161</f>
        <v>0</v>
      </c>
      <c r="I160" s="10">
        <f t="shared" si="52"/>
        <v>0</v>
      </c>
    </row>
    <row r="161" spans="1:9" ht="34.5" customHeight="1">
      <c r="A161" s="9" t="s">
        <v>56</v>
      </c>
      <c r="B161" s="5" t="s">
        <v>31</v>
      </c>
      <c r="C161" s="5">
        <v>10</v>
      </c>
      <c r="D161" s="5" t="s">
        <v>17</v>
      </c>
      <c r="E161" s="7" t="s">
        <v>197</v>
      </c>
      <c r="F161" s="5">
        <v>300</v>
      </c>
      <c r="G161" s="10">
        <v>200</v>
      </c>
      <c r="H161" s="10">
        <v>0</v>
      </c>
      <c r="I161" s="10">
        <v>0</v>
      </c>
    </row>
    <row r="162" spans="1:9" ht="23.25" customHeight="1">
      <c r="A162" s="9" t="s">
        <v>13</v>
      </c>
      <c r="B162" s="5" t="s">
        <v>31</v>
      </c>
      <c r="C162" s="5">
        <v>10</v>
      </c>
      <c r="D162" s="5" t="s">
        <v>18</v>
      </c>
      <c r="E162" s="8"/>
      <c r="F162" s="5"/>
      <c r="G162" s="10">
        <f>G163+G165</f>
        <v>17214</v>
      </c>
      <c r="H162" s="10">
        <f t="shared" ref="H162:I162" si="53">H163+H165</f>
        <v>16506</v>
      </c>
      <c r="I162" s="10">
        <f t="shared" si="53"/>
        <v>16506</v>
      </c>
    </row>
    <row r="163" spans="1:9" ht="87.75" customHeight="1">
      <c r="A163" s="9" t="s">
        <v>73</v>
      </c>
      <c r="B163" s="5" t="s">
        <v>31</v>
      </c>
      <c r="C163" s="5">
        <v>10</v>
      </c>
      <c r="D163" s="5" t="s">
        <v>18</v>
      </c>
      <c r="E163" s="7" t="s">
        <v>115</v>
      </c>
      <c r="F163" s="5"/>
      <c r="G163" s="10">
        <f>G164</f>
        <v>2112</v>
      </c>
      <c r="H163" s="10">
        <f t="shared" ref="H163:I163" si="54">H164</f>
        <v>2112</v>
      </c>
      <c r="I163" s="10">
        <f t="shared" si="54"/>
        <v>2112</v>
      </c>
    </row>
    <row r="164" spans="1:9" ht="30" customHeight="1">
      <c r="A164" s="9" t="s">
        <v>56</v>
      </c>
      <c r="B164" s="5" t="s">
        <v>31</v>
      </c>
      <c r="C164" s="5">
        <v>10</v>
      </c>
      <c r="D164" s="5" t="s">
        <v>18</v>
      </c>
      <c r="E164" s="7" t="s">
        <v>115</v>
      </c>
      <c r="F164" s="3">
        <v>300</v>
      </c>
      <c r="G164" s="10">
        <v>2112</v>
      </c>
      <c r="H164" s="10">
        <v>2112</v>
      </c>
      <c r="I164" s="10">
        <v>2112</v>
      </c>
    </row>
    <row r="165" spans="1:9" ht="61.5" customHeight="1">
      <c r="A165" s="16" t="s">
        <v>76</v>
      </c>
      <c r="B165" s="5" t="s">
        <v>31</v>
      </c>
      <c r="C165" s="17" t="s">
        <v>53</v>
      </c>
      <c r="D165" s="17" t="s">
        <v>18</v>
      </c>
      <c r="E165" s="27" t="s">
        <v>126</v>
      </c>
      <c r="F165" s="17"/>
      <c r="G165" s="19">
        <f>G166</f>
        <v>15102</v>
      </c>
      <c r="H165" s="19">
        <f t="shared" ref="H165:I165" si="55">H166</f>
        <v>14394</v>
      </c>
      <c r="I165" s="19">
        <f t="shared" si="55"/>
        <v>14394</v>
      </c>
    </row>
    <row r="166" spans="1:9" ht="39.75" customHeight="1">
      <c r="A166" s="16" t="s">
        <v>56</v>
      </c>
      <c r="B166" s="5" t="s">
        <v>31</v>
      </c>
      <c r="C166" s="17" t="s">
        <v>53</v>
      </c>
      <c r="D166" s="17" t="s">
        <v>18</v>
      </c>
      <c r="E166" s="27" t="s">
        <v>126</v>
      </c>
      <c r="F166" s="17">
        <v>300</v>
      </c>
      <c r="G166" s="19">
        <v>15102</v>
      </c>
      <c r="H166" s="19">
        <v>14394</v>
      </c>
      <c r="I166" s="19">
        <v>14394</v>
      </c>
    </row>
    <row r="167" spans="1:9" ht="48.75" customHeight="1">
      <c r="A167" s="9" t="s">
        <v>52</v>
      </c>
      <c r="B167" s="5" t="s">
        <v>32</v>
      </c>
      <c r="C167" s="5"/>
      <c r="D167" s="5"/>
      <c r="E167" s="7"/>
      <c r="F167" s="3"/>
      <c r="G167" s="10">
        <f>G168+G186+G216+G212+G205+G194+G190+G198</f>
        <v>29095.4</v>
      </c>
      <c r="H167" s="10">
        <f t="shared" ref="H167:I167" si="56">H168+H186+H216+H212+H205+H194+H190+H198</f>
        <v>20697</v>
      </c>
      <c r="I167" s="10">
        <f t="shared" si="56"/>
        <v>20507.899999999998</v>
      </c>
    </row>
    <row r="168" spans="1:9" ht="19.5" customHeight="1">
      <c r="A168" s="9" t="s">
        <v>33</v>
      </c>
      <c r="B168" s="5" t="s">
        <v>32</v>
      </c>
      <c r="C168" s="5" t="s">
        <v>15</v>
      </c>
      <c r="D168" s="5"/>
      <c r="E168" s="8"/>
      <c r="F168" s="3"/>
      <c r="G168" s="10">
        <f>G169+G178+G175</f>
        <v>13124.7</v>
      </c>
      <c r="H168" s="10">
        <f>H169+H178+H175</f>
        <v>10730.699999999999</v>
      </c>
      <c r="I168" s="10">
        <f>I169+I178+I175</f>
        <v>10475.699999999999</v>
      </c>
    </row>
    <row r="169" spans="1:9" ht="25.5" customHeight="1">
      <c r="A169" s="9" t="s">
        <v>4</v>
      </c>
      <c r="B169" s="5" t="s">
        <v>32</v>
      </c>
      <c r="C169" s="5" t="s">
        <v>15</v>
      </c>
      <c r="D169" s="5" t="s">
        <v>19</v>
      </c>
      <c r="E169" s="8"/>
      <c r="F169" s="3"/>
      <c r="G169" s="10">
        <f t="shared" ref="G169:I170" si="57">G170</f>
        <v>6473.0999999999995</v>
      </c>
      <c r="H169" s="10">
        <f t="shared" si="57"/>
        <v>5123.0999999999995</v>
      </c>
      <c r="I169" s="10">
        <f t="shared" si="57"/>
        <v>5123.0999999999995</v>
      </c>
    </row>
    <row r="170" spans="1:9" ht="41.25" customHeight="1">
      <c r="A170" s="9" t="s">
        <v>60</v>
      </c>
      <c r="B170" s="5" t="s">
        <v>32</v>
      </c>
      <c r="C170" s="5" t="s">
        <v>15</v>
      </c>
      <c r="D170" s="5" t="s">
        <v>19</v>
      </c>
      <c r="E170" s="7" t="s">
        <v>104</v>
      </c>
      <c r="F170" s="3"/>
      <c r="G170" s="10">
        <f t="shared" si="57"/>
        <v>6473.0999999999995</v>
      </c>
      <c r="H170" s="10">
        <f t="shared" si="57"/>
        <v>5123.0999999999995</v>
      </c>
      <c r="I170" s="10">
        <f t="shared" si="57"/>
        <v>5123.0999999999995</v>
      </c>
    </row>
    <row r="171" spans="1:9" ht="36" customHeight="1">
      <c r="A171" s="9" t="s">
        <v>61</v>
      </c>
      <c r="B171" s="5" t="s">
        <v>32</v>
      </c>
      <c r="C171" s="5" t="s">
        <v>15</v>
      </c>
      <c r="D171" s="5" t="s">
        <v>19</v>
      </c>
      <c r="E171" s="7" t="s">
        <v>105</v>
      </c>
      <c r="F171" s="3"/>
      <c r="G171" s="10">
        <f>G172+G173+G174</f>
        <v>6473.0999999999995</v>
      </c>
      <c r="H171" s="10">
        <f>H172+H173+H174</f>
        <v>5123.0999999999995</v>
      </c>
      <c r="I171" s="10">
        <f>I172+I173+I174</f>
        <v>5123.0999999999995</v>
      </c>
    </row>
    <row r="172" spans="1:9" ht="86.25" customHeight="1">
      <c r="A172" s="31" t="s">
        <v>70</v>
      </c>
      <c r="B172" s="5" t="s">
        <v>32</v>
      </c>
      <c r="C172" s="5" t="s">
        <v>15</v>
      </c>
      <c r="D172" s="5" t="s">
        <v>19</v>
      </c>
      <c r="E172" s="7" t="s">
        <v>105</v>
      </c>
      <c r="F172" s="3">
        <v>100</v>
      </c>
      <c r="G172" s="10">
        <v>5703.7</v>
      </c>
      <c r="H172" s="10">
        <v>4353.7</v>
      </c>
      <c r="I172" s="10">
        <v>4353.7</v>
      </c>
    </row>
    <row r="173" spans="1:9" ht="38.25" customHeight="1">
      <c r="A173" s="31" t="s">
        <v>103</v>
      </c>
      <c r="B173" s="5" t="s">
        <v>32</v>
      </c>
      <c r="C173" s="5" t="s">
        <v>15</v>
      </c>
      <c r="D173" s="5" t="s">
        <v>19</v>
      </c>
      <c r="E173" s="7" t="s">
        <v>105</v>
      </c>
      <c r="F173" s="3">
        <v>200</v>
      </c>
      <c r="G173" s="10">
        <v>769.4</v>
      </c>
      <c r="H173" s="10">
        <v>769.4</v>
      </c>
      <c r="I173" s="10">
        <v>769.4</v>
      </c>
    </row>
    <row r="174" spans="1:9" ht="19.5" customHeight="1">
      <c r="A174" s="32" t="s">
        <v>62</v>
      </c>
      <c r="B174" s="5" t="s">
        <v>32</v>
      </c>
      <c r="C174" s="5" t="s">
        <v>15</v>
      </c>
      <c r="D174" s="5" t="s">
        <v>19</v>
      </c>
      <c r="E174" s="7" t="s">
        <v>105</v>
      </c>
      <c r="F174" s="3">
        <v>850</v>
      </c>
      <c r="G174" s="10">
        <v>0</v>
      </c>
      <c r="H174" s="10">
        <v>0</v>
      </c>
      <c r="I174" s="10">
        <v>0</v>
      </c>
    </row>
    <row r="175" spans="1:9" ht="25.5" customHeight="1">
      <c r="A175" s="32" t="s">
        <v>129</v>
      </c>
      <c r="B175" s="5" t="s">
        <v>32</v>
      </c>
      <c r="C175" s="5" t="s">
        <v>15</v>
      </c>
      <c r="D175" s="5">
        <v>11</v>
      </c>
      <c r="E175" s="7"/>
      <c r="F175" s="3"/>
      <c r="G175" s="10">
        <f t="shared" ref="G175:I176" si="58">G176</f>
        <v>2200</v>
      </c>
      <c r="H175" s="10">
        <f t="shared" si="58"/>
        <v>2200</v>
      </c>
      <c r="I175" s="10">
        <f t="shared" si="58"/>
        <v>2200</v>
      </c>
    </row>
    <row r="176" spans="1:9" ht="22.5" customHeight="1">
      <c r="A176" s="32" t="s">
        <v>130</v>
      </c>
      <c r="B176" s="5" t="s">
        <v>32</v>
      </c>
      <c r="C176" s="5" t="s">
        <v>15</v>
      </c>
      <c r="D176" s="5">
        <v>11</v>
      </c>
      <c r="E176" s="7" t="s">
        <v>132</v>
      </c>
      <c r="F176" s="3"/>
      <c r="G176" s="10">
        <f t="shared" si="58"/>
        <v>2200</v>
      </c>
      <c r="H176" s="10">
        <f t="shared" si="58"/>
        <v>2200</v>
      </c>
      <c r="I176" s="10">
        <f t="shared" si="58"/>
        <v>2200</v>
      </c>
    </row>
    <row r="177" spans="1:9" ht="21.75" customHeight="1">
      <c r="A177" s="32" t="s">
        <v>131</v>
      </c>
      <c r="B177" s="5" t="s">
        <v>32</v>
      </c>
      <c r="C177" s="5" t="s">
        <v>15</v>
      </c>
      <c r="D177" s="5">
        <v>11</v>
      </c>
      <c r="E177" s="7" t="s">
        <v>132</v>
      </c>
      <c r="F177" s="3">
        <v>870</v>
      </c>
      <c r="G177" s="10">
        <v>2200</v>
      </c>
      <c r="H177" s="10">
        <v>2200</v>
      </c>
      <c r="I177" s="10">
        <v>2200</v>
      </c>
    </row>
    <row r="178" spans="1:9" ht="31.5" customHeight="1">
      <c r="A178" s="32" t="s">
        <v>5</v>
      </c>
      <c r="B178" s="5" t="s">
        <v>32</v>
      </c>
      <c r="C178" s="5" t="s">
        <v>15</v>
      </c>
      <c r="D178" s="5">
        <v>13</v>
      </c>
      <c r="E178" s="7"/>
      <c r="F178" s="3"/>
      <c r="G178" s="10">
        <f>G179+G184+G182</f>
        <v>4451.6000000000004</v>
      </c>
      <c r="H178" s="10">
        <f>H179+H184</f>
        <v>3407.6</v>
      </c>
      <c r="I178" s="10">
        <f>I179+I184</f>
        <v>3152.6</v>
      </c>
    </row>
    <row r="179" spans="1:9" ht="94.5" customHeight="1">
      <c r="A179" s="32" t="s">
        <v>59</v>
      </c>
      <c r="B179" s="5" t="s">
        <v>32</v>
      </c>
      <c r="C179" s="5" t="s">
        <v>15</v>
      </c>
      <c r="D179" s="5">
        <v>13</v>
      </c>
      <c r="E179" s="7" t="s">
        <v>109</v>
      </c>
      <c r="F179" s="3"/>
      <c r="G179" s="10">
        <f>G180+G181</f>
        <v>3191.2</v>
      </c>
      <c r="H179" s="10">
        <f>H180+H181</f>
        <v>2839.2</v>
      </c>
      <c r="I179" s="10">
        <f>I180+I181</f>
        <v>2839.2</v>
      </c>
    </row>
    <row r="180" spans="1:9" ht="81" customHeight="1">
      <c r="A180" s="32" t="s">
        <v>128</v>
      </c>
      <c r="B180" s="5" t="s">
        <v>32</v>
      </c>
      <c r="C180" s="5" t="s">
        <v>15</v>
      </c>
      <c r="D180" s="5">
        <v>13</v>
      </c>
      <c r="E180" s="7" t="s">
        <v>109</v>
      </c>
      <c r="F180" s="3">
        <v>100</v>
      </c>
      <c r="G180" s="10">
        <v>2689.2</v>
      </c>
      <c r="H180" s="10">
        <v>2689.2</v>
      </c>
      <c r="I180" s="10">
        <v>2689.2</v>
      </c>
    </row>
    <row r="181" spans="1:9" ht="41.25" customHeight="1">
      <c r="A181" s="31" t="s">
        <v>103</v>
      </c>
      <c r="B181" s="5" t="s">
        <v>32</v>
      </c>
      <c r="C181" s="5" t="s">
        <v>15</v>
      </c>
      <c r="D181" s="5">
        <v>13</v>
      </c>
      <c r="E181" s="7" t="s">
        <v>109</v>
      </c>
      <c r="F181" s="3">
        <v>200</v>
      </c>
      <c r="G181" s="10">
        <v>502</v>
      </c>
      <c r="H181" s="10">
        <v>150</v>
      </c>
      <c r="I181" s="10">
        <v>150</v>
      </c>
    </row>
    <row r="182" spans="1:9" ht="51.75" customHeight="1">
      <c r="A182" s="32" t="s">
        <v>158</v>
      </c>
      <c r="B182" s="5" t="s">
        <v>32</v>
      </c>
      <c r="C182" s="5" t="s">
        <v>15</v>
      </c>
      <c r="D182" s="5">
        <v>13</v>
      </c>
      <c r="E182" s="7" t="s">
        <v>258</v>
      </c>
      <c r="F182" s="5"/>
      <c r="G182" s="10">
        <f>G183</f>
        <v>600</v>
      </c>
      <c r="H182" s="10">
        <v>0</v>
      </c>
      <c r="I182" s="10">
        <v>0</v>
      </c>
    </row>
    <row r="183" spans="1:9" ht="87" customHeight="1">
      <c r="A183" s="30" t="s">
        <v>70</v>
      </c>
      <c r="B183" s="5" t="s">
        <v>32</v>
      </c>
      <c r="C183" s="5" t="s">
        <v>15</v>
      </c>
      <c r="D183" s="5">
        <v>13</v>
      </c>
      <c r="E183" s="7" t="s">
        <v>258</v>
      </c>
      <c r="F183" s="5">
        <v>100</v>
      </c>
      <c r="G183" s="10">
        <v>600</v>
      </c>
      <c r="H183" s="10">
        <v>0</v>
      </c>
      <c r="I183" s="10">
        <v>0</v>
      </c>
    </row>
    <row r="184" spans="1:9" ht="22.5" customHeight="1">
      <c r="A184" s="31" t="s">
        <v>138</v>
      </c>
      <c r="B184" s="5" t="s">
        <v>32</v>
      </c>
      <c r="C184" s="5" t="s">
        <v>15</v>
      </c>
      <c r="D184" s="5" t="s">
        <v>44</v>
      </c>
      <c r="E184" s="27" t="s">
        <v>139</v>
      </c>
      <c r="F184" s="24"/>
      <c r="G184" s="39">
        <f>G185</f>
        <v>660.4</v>
      </c>
      <c r="H184" s="39">
        <f>H185</f>
        <v>568.4</v>
      </c>
      <c r="I184" s="39">
        <f>I185</f>
        <v>313.39999999999998</v>
      </c>
    </row>
    <row r="185" spans="1:9" ht="41.25" customHeight="1">
      <c r="A185" s="31" t="s">
        <v>103</v>
      </c>
      <c r="B185" s="5" t="s">
        <v>32</v>
      </c>
      <c r="C185" s="5" t="s">
        <v>15</v>
      </c>
      <c r="D185" s="5" t="s">
        <v>44</v>
      </c>
      <c r="E185" s="27" t="s">
        <v>139</v>
      </c>
      <c r="F185" s="24">
        <v>200</v>
      </c>
      <c r="G185" s="39">
        <v>660.4</v>
      </c>
      <c r="H185" s="39">
        <v>568.4</v>
      </c>
      <c r="I185" s="39">
        <v>313.39999999999998</v>
      </c>
    </row>
    <row r="186" spans="1:9" ht="27.75" customHeight="1">
      <c r="A186" s="9" t="s">
        <v>45</v>
      </c>
      <c r="B186" s="5" t="s">
        <v>32</v>
      </c>
      <c r="C186" s="5" t="s">
        <v>16</v>
      </c>
      <c r="D186" s="5"/>
      <c r="E186" s="8"/>
      <c r="F186" s="3"/>
      <c r="G186" s="10">
        <f t="shared" ref="G186:I188" si="59">G187</f>
        <v>864.1</v>
      </c>
      <c r="H186" s="10">
        <f t="shared" si="59"/>
        <v>842</v>
      </c>
      <c r="I186" s="10">
        <f t="shared" si="59"/>
        <v>871.9</v>
      </c>
    </row>
    <row r="187" spans="1:9" ht="27.75" customHeight="1">
      <c r="A187" s="9" t="s">
        <v>41</v>
      </c>
      <c r="B187" s="5" t="s">
        <v>32</v>
      </c>
      <c r="C187" s="5" t="s">
        <v>16</v>
      </c>
      <c r="D187" s="5" t="s">
        <v>17</v>
      </c>
      <c r="E187" s="8"/>
      <c r="F187" s="3"/>
      <c r="G187" s="10">
        <f t="shared" si="59"/>
        <v>864.1</v>
      </c>
      <c r="H187" s="10">
        <f t="shared" si="59"/>
        <v>842</v>
      </c>
      <c r="I187" s="10">
        <f t="shared" si="59"/>
        <v>871.9</v>
      </c>
    </row>
    <row r="188" spans="1:9" ht="51.75" customHeight="1">
      <c r="A188" s="9" t="s">
        <v>227</v>
      </c>
      <c r="B188" s="5" t="s">
        <v>32</v>
      </c>
      <c r="C188" s="5" t="s">
        <v>16</v>
      </c>
      <c r="D188" s="5" t="s">
        <v>17</v>
      </c>
      <c r="E188" s="7" t="s">
        <v>116</v>
      </c>
      <c r="F188" s="3"/>
      <c r="G188" s="10">
        <f t="shared" si="59"/>
        <v>864.1</v>
      </c>
      <c r="H188" s="10">
        <f t="shared" si="59"/>
        <v>842</v>
      </c>
      <c r="I188" s="10">
        <f t="shared" si="59"/>
        <v>871.9</v>
      </c>
    </row>
    <row r="189" spans="1:9" ht="15.75" customHeight="1">
      <c r="A189" s="9" t="s">
        <v>48</v>
      </c>
      <c r="B189" s="5" t="s">
        <v>32</v>
      </c>
      <c r="C189" s="5" t="s">
        <v>16</v>
      </c>
      <c r="D189" s="5" t="s">
        <v>17</v>
      </c>
      <c r="E189" s="7" t="s">
        <v>116</v>
      </c>
      <c r="F189" s="3">
        <v>530</v>
      </c>
      <c r="G189" s="10">
        <v>864.1</v>
      </c>
      <c r="H189" s="10">
        <v>842</v>
      </c>
      <c r="I189" s="10">
        <v>871.9</v>
      </c>
    </row>
    <row r="190" spans="1:9" ht="36" customHeight="1">
      <c r="A190" s="4" t="s">
        <v>34</v>
      </c>
      <c r="B190" s="5" t="s">
        <v>32</v>
      </c>
      <c r="C190" s="5" t="s">
        <v>17</v>
      </c>
      <c r="D190" s="3"/>
      <c r="E190" s="7"/>
      <c r="F190" s="3"/>
      <c r="G190" s="10">
        <f t="shared" ref="G190:I192" si="60">G191</f>
        <v>1450</v>
      </c>
      <c r="H190" s="10">
        <f t="shared" si="60"/>
        <v>50</v>
      </c>
      <c r="I190" s="10">
        <f t="shared" si="60"/>
        <v>50</v>
      </c>
    </row>
    <row r="191" spans="1:9" ht="53.25" customHeight="1">
      <c r="A191" s="4" t="s">
        <v>42</v>
      </c>
      <c r="B191" s="5" t="s">
        <v>32</v>
      </c>
      <c r="C191" s="5" t="s">
        <v>17</v>
      </c>
      <c r="D191" s="5">
        <v>10</v>
      </c>
      <c r="E191" s="7"/>
      <c r="F191" s="3"/>
      <c r="G191" s="10">
        <f t="shared" si="60"/>
        <v>1450</v>
      </c>
      <c r="H191" s="10">
        <f t="shared" si="60"/>
        <v>50</v>
      </c>
      <c r="I191" s="10">
        <f t="shared" si="60"/>
        <v>50</v>
      </c>
    </row>
    <row r="192" spans="1:9" ht="115.5" customHeight="1">
      <c r="A192" s="9" t="s">
        <v>90</v>
      </c>
      <c r="B192" s="5" t="s">
        <v>32</v>
      </c>
      <c r="C192" s="5" t="s">
        <v>17</v>
      </c>
      <c r="D192" s="5">
        <v>10</v>
      </c>
      <c r="E192" s="7" t="s">
        <v>117</v>
      </c>
      <c r="F192" s="3"/>
      <c r="G192" s="10">
        <f t="shared" si="60"/>
        <v>1450</v>
      </c>
      <c r="H192" s="10">
        <f t="shared" si="60"/>
        <v>50</v>
      </c>
      <c r="I192" s="10">
        <f t="shared" si="60"/>
        <v>50</v>
      </c>
    </row>
    <row r="193" spans="1:9" ht="27" customHeight="1">
      <c r="A193" s="28" t="s">
        <v>69</v>
      </c>
      <c r="B193" s="5" t="s">
        <v>32</v>
      </c>
      <c r="C193" s="5" t="s">
        <v>17</v>
      </c>
      <c r="D193" s="5">
        <v>10</v>
      </c>
      <c r="E193" s="46" t="s">
        <v>117</v>
      </c>
      <c r="F193" s="3">
        <v>540</v>
      </c>
      <c r="G193" s="10">
        <v>1450</v>
      </c>
      <c r="H193" s="10">
        <v>50</v>
      </c>
      <c r="I193" s="10">
        <v>50</v>
      </c>
    </row>
    <row r="194" spans="1:9" ht="27" customHeight="1">
      <c r="A194" s="4" t="s">
        <v>35</v>
      </c>
      <c r="B194" s="5" t="s">
        <v>32</v>
      </c>
      <c r="C194" s="5" t="s">
        <v>18</v>
      </c>
      <c r="D194" s="5"/>
      <c r="E194" s="7"/>
      <c r="F194" s="3"/>
      <c r="G194" s="10">
        <f t="shared" ref="G194:I196" si="61">G195</f>
        <v>2750</v>
      </c>
      <c r="H194" s="10">
        <f t="shared" si="61"/>
        <v>2300</v>
      </c>
      <c r="I194" s="10">
        <f t="shared" si="61"/>
        <v>2300</v>
      </c>
    </row>
    <row r="195" spans="1:9" ht="23.25" customHeight="1">
      <c r="A195" s="4" t="s">
        <v>67</v>
      </c>
      <c r="B195" s="5" t="s">
        <v>32</v>
      </c>
      <c r="C195" s="5" t="s">
        <v>18</v>
      </c>
      <c r="D195" s="5" t="s">
        <v>20</v>
      </c>
      <c r="E195" s="7"/>
      <c r="F195" s="3"/>
      <c r="G195" s="10">
        <f t="shared" si="61"/>
        <v>2750</v>
      </c>
      <c r="H195" s="10">
        <f t="shared" si="61"/>
        <v>2300</v>
      </c>
      <c r="I195" s="10">
        <f t="shared" si="61"/>
        <v>2300</v>
      </c>
    </row>
    <row r="196" spans="1:9" ht="115.5" customHeight="1">
      <c r="A196" s="9" t="s">
        <v>90</v>
      </c>
      <c r="B196" s="5" t="s">
        <v>32</v>
      </c>
      <c r="C196" s="5" t="s">
        <v>18</v>
      </c>
      <c r="D196" s="5" t="s">
        <v>20</v>
      </c>
      <c r="E196" s="7" t="s">
        <v>117</v>
      </c>
      <c r="F196" s="3"/>
      <c r="G196" s="10">
        <f t="shared" si="61"/>
        <v>2750</v>
      </c>
      <c r="H196" s="10">
        <f t="shared" si="61"/>
        <v>2300</v>
      </c>
      <c r="I196" s="10">
        <f t="shared" si="61"/>
        <v>2300</v>
      </c>
    </row>
    <row r="197" spans="1:9" ht="26.25" customHeight="1">
      <c r="A197" s="28" t="s">
        <v>69</v>
      </c>
      <c r="B197" s="45" t="s">
        <v>32</v>
      </c>
      <c r="C197" s="45" t="s">
        <v>18</v>
      </c>
      <c r="D197" s="45" t="s">
        <v>20</v>
      </c>
      <c r="E197" s="46" t="s">
        <v>117</v>
      </c>
      <c r="F197" s="53">
        <v>540</v>
      </c>
      <c r="G197" s="29">
        <v>2750</v>
      </c>
      <c r="H197" s="29">
        <v>2300</v>
      </c>
      <c r="I197" s="29">
        <v>2300</v>
      </c>
    </row>
    <row r="198" spans="1:9" ht="23.25" customHeight="1">
      <c r="A198" s="4" t="s">
        <v>155</v>
      </c>
      <c r="B198" s="45" t="s">
        <v>32</v>
      </c>
      <c r="C198" s="5" t="s">
        <v>21</v>
      </c>
      <c r="D198" s="5"/>
      <c r="E198" s="46"/>
      <c r="F198" s="53"/>
      <c r="G198" s="29">
        <f>G199+G202</f>
        <v>1280</v>
      </c>
      <c r="H198" s="29">
        <f>H199+H202</f>
        <v>830</v>
      </c>
      <c r="I198" s="29">
        <f>I199+I202</f>
        <v>830</v>
      </c>
    </row>
    <row r="199" spans="1:9" ht="27" customHeight="1">
      <c r="A199" s="4" t="s">
        <v>156</v>
      </c>
      <c r="B199" s="45" t="s">
        <v>32</v>
      </c>
      <c r="C199" s="5" t="s">
        <v>21</v>
      </c>
      <c r="D199" s="5" t="s">
        <v>16</v>
      </c>
      <c r="E199" s="46"/>
      <c r="F199" s="53"/>
      <c r="G199" s="29">
        <f t="shared" ref="G199:I200" si="62">G200</f>
        <v>1000</v>
      </c>
      <c r="H199" s="29">
        <f t="shared" si="62"/>
        <v>600</v>
      </c>
      <c r="I199" s="29">
        <f t="shared" si="62"/>
        <v>600</v>
      </c>
    </row>
    <row r="200" spans="1:9" ht="119.25" customHeight="1">
      <c r="A200" s="9" t="s">
        <v>90</v>
      </c>
      <c r="B200" s="45" t="s">
        <v>32</v>
      </c>
      <c r="C200" s="5" t="s">
        <v>21</v>
      </c>
      <c r="D200" s="5" t="s">
        <v>16</v>
      </c>
      <c r="E200" s="7" t="s">
        <v>117</v>
      </c>
      <c r="F200" s="3"/>
      <c r="G200" s="29">
        <f t="shared" si="62"/>
        <v>1000</v>
      </c>
      <c r="H200" s="29">
        <f t="shared" si="62"/>
        <v>600</v>
      </c>
      <c r="I200" s="29">
        <f t="shared" si="62"/>
        <v>600</v>
      </c>
    </row>
    <row r="201" spans="1:9" ht="24.75" customHeight="1">
      <c r="A201" s="9" t="s">
        <v>69</v>
      </c>
      <c r="B201" s="45" t="s">
        <v>32</v>
      </c>
      <c r="C201" s="5" t="s">
        <v>21</v>
      </c>
      <c r="D201" s="5" t="s">
        <v>16</v>
      </c>
      <c r="E201" s="46" t="s">
        <v>117</v>
      </c>
      <c r="F201" s="53">
        <v>540</v>
      </c>
      <c r="G201" s="29">
        <v>1000</v>
      </c>
      <c r="H201" s="29">
        <v>600</v>
      </c>
      <c r="I201" s="29">
        <v>600</v>
      </c>
    </row>
    <row r="202" spans="1:9" ht="24" customHeight="1">
      <c r="A202" s="4" t="s">
        <v>154</v>
      </c>
      <c r="B202" s="45" t="s">
        <v>32</v>
      </c>
      <c r="C202" s="5" t="s">
        <v>21</v>
      </c>
      <c r="D202" s="5" t="s">
        <v>17</v>
      </c>
      <c r="E202" s="46"/>
      <c r="F202" s="53"/>
      <c r="G202" s="29">
        <f t="shared" ref="G202:I203" si="63">G203</f>
        <v>280</v>
      </c>
      <c r="H202" s="29">
        <f t="shared" si="63"/>
        <v>230</v>
      </c>
      <c r="I202" s="29">
        <f t="shared" si="63"/>
        <v>230</v>
      </c>
    </row>
    <row r="203" spans="1:9" ht="117.75" customHeight="1">
      <c r="A203" s="9" t="s">
        <v>90</v>
      </c>
      <c r="B203" s="45" t="s">
        <v>32</v>
      </c>
      <c r="C203" s="5" t="s">
        <v>21</v>
      </c>
      <c r="D203" s="5" t="s">
        <v>17</v>
      </c>
      <c r="E203" s="7" t="s">
        <v>117</v>
      </c>
      <c r="F203" s="3"/>
      <c r="G203" s="29">
        <f t="shared" si="63"/>
        <v>280</v>
      </c>
      <c r="H203" s="29">
        <f t="shared" si="63"/>
        <v>230</v>
      </c>
      <c r="I203" s="29">
        <f t="shared" si="63"/>
        <v>230</v>
      </c>
    </row>
    <row r="204" spans="1:9" ht="21" customHeight="1">
      <c r="A204" s="9" t="s">
        <v>69</v>
      </c>
      <c r="B204" s="45" t="s">
        <v>32</v>
      </c>
      <c r="C204" s="5" t="s">
        <v>21</v>
      </c>
      <c r="D204" s="5" t="s">
        <v>17</v>
      </c>
      <c r="E204" s="46" t="s">
        <v>117</v>
      </c>
      <c r="F204" s="53">
        <v>540</v>
      </c>
      <c r="G204" s="29">
        <v>280</v>
      </c>
      <c r="H204" s="29">
        <v>230</v>
      </c>
      <c r="I204" s="29">
        <v>230</v>
      </c>
    </row>
    <row r="205" spans="1:9" ht="21" customHeight="1">
      <c r="A205" s="4" t="s">
        <v>78</v>
      </c>
      <c r="B205" s="45" t="s">
        <v>32</v>
      </c>
      <c r="C205" s="45" t="s">
        <v>22</v>
      </c>
      <c r="D205" s="5"/>
      <c r="E205" s="46"/>
      <c r="F205" s="53"/>
      <c r="G205" s="29">
        <f>G206+G209</f>
        <v>7347</v>
      </c>
      <c r="H205" s="29">
        <f>H206+H209</f>
        <v>3847</v>
      </c>
      <c r="I205" s="29">
        <f>I206+I209</f>
        <v>3847</v>
      </c>
    </row>
    <row r="206" spans="1:9" ht="19.5" customHeight="1">
      <c r="A206" s="34" t="s">
        <v>10</v>
      </c>
      <c r="B206" s="45" t="s">
        <v>32</v>
      </c>
      <c r="C206" s="45" t="s">
        <v>22</v>
      </c>
      <c r="D206" s="45" t="s">
        <v>15</v>
      </c>
      <c r="E206" s="46"/>
      <c r="F206" s="53"/>
      <c r="G206" s="29">
        <f t="shared" ref="G206:I207" si="64">G207</f>
        <v>7317</v>
      </c>
      <c r="H206" s="29">
        <f t="shared" si="64"/>
        <v>3817</v>
      </c>
      <c r="I206" s="29">
        <f t="shared" si="64"/>
        <v>3817</v>
      </c>
    </row>
    <row r="207" spans="1:9" ht="113.25" customHeight="1">
      <c r="A207" s="9" t="s">
        <v>90</v>
      </c>
      <c r="B207" s="5" t="s">
        <v>32</v>
      </c>
      <c r="C207" s="5" t="s">
        <v>22</v>
      </c>
      <c r="D207" s="5" t="s">
        <v>15</v>
      </c>
      <c r="E207" s="7" t="s">
        <v>117</v>
      </c>
      <c r="F207" s="3"/>
      <c r="G207" s="10">
        <f t="shared" si="64"/>
        <v>7317</v>
      </c>
      <c r="H207" s="10">
        <f t="shared" si="64"/>
        <v>3817</v>
      </c>
      <c r="I207" s="10">
        <f t="shared" si="64"/>
        <v>3817</v>
      </c>
    </row>
    <row r="208" spans="1:9" ht="35.25" customHeight="1">
      <c r="A208" s="9" t="s">
        <v>69</v>
      </c>
      <c r="B208" s="5" t="s">
        <v>32</v>
      </c>
      <c r="C208" s="5" t="s">
        <v>22</v>
      </c>
      <c r="D208" s="5" t="s">
        <v>15</v>
      </c>
      <c r="E208" s="7" t="s">
        <v>117</v>
      </c>
      <c r="F208" s="3">
        <v>540</v>
      </c>
      <c r="G208" s="10">
        <v>7317</v>
      </c>
      <c r="H208" s="10">
        <v>3817</v>
      </c>
      <c r="I208" s="10">
        <v>3817</v>
      </c>
    </row>
    <row r="209" spans="1:9" ht="33.75" customHeight="1">
      <c r="A209" s="4" t="s">
        <v>80</v>
      </c>
      <c r="B209" s="5" t="s">
        <v>32</v>
      </c>
      <c r="C209" s="5" t="s">
        <v>22</v>
      </c>
      <c r="D209" s="5" t="s">
        <v>18</v>
      </c>
      <c r="E209" s="7"/>
      <c r="F209" s="3"/>
      <c r="G209" s="10">
        <f t="shared" ref="G209:I210" si="65">G210</f>
        <v>30</v>
      </c>
      <c r="H209" s="10">
        <f t="shared" si="65"/>
        <v>30</v>
      </c>
      <c r="I209" s="10">
        <f t="shared" si="65"/>
        <v>30</v>
      </c>
    </row>
    <row r="210" spans="1:9" ht="117" customHeight="1">
      <c r="A210" s="9" t="s">
        <v>90</v>
      </c>
      <c r="B210" s="5" t="s">
        <v>32</v>
      </c>
      <c r="C210" s="5" t="s">
        <v>22</v>
      </c>
      <c r="D210" s="5" t="s">
        <v>18</v>
      </c>
      <c r="E210" s="7" t="s">
        <v>117</v>
      </c>
      <c r="F210" s="3"/>
      <c r="G210" s="10">
        <f t="shared" si="65"/>
        <v>30</v>
      </c>
      <c r="H210" s="10">
        <f t="shared" si="65"/>
        <v>30</v>
      </c>
      <c r="I210" s="10">
        <f t="shared" si="65"/>
        <v>30</v>
      </c>
    </row>
    <row r="211" spans="1:9" ht="21.75" customHeight="1">
      <c r="A211" s="9" t="s">
        <v>69</v>
      </c>
      <c r="B211" s="5" t="s">
        <v>32</v>
      </c>
      <c r="C211" s="5" t="s">
        <v>22</v>
      </c>
      <c r="D211" s="5" t="s">
        <v>18</v>
      </c>
      <c r="E211" s="7" t="s">
        <v>117</v>
      </c>
      <c r="F211" s="3">
        <v>540</v>
      </c>
      <c r="G211" s="10">
        <v>30</v>
      </c>
      <c r="H211" s="10">
        <v>30</v>
      </c>
      <c r="I211" s="10">
        <v>30</v>
      </c>
    </row>
    <row r="212" spans="1:9" ht="36" customHeight="1">
      <c r="A212" s="20" t="s">
        <v>58</v>
      </c>
      <c r="B212" s="5" t="s">
        <v>32</v>
      </c>
      <c r="C212" s="5">
        <v>13</v>
      </c>
      <c r="D212" s="5"/>
      <c r="E212" s="21"/>
      <c r="F212" s="22"/>
      <c r="G212" s="10">
        <f>G214</f>
        <v>6</v>
      </c>
      <c r="H212" s="10">
        <f>H214</f>
        <v>10</v>
      </c>
      <c r="I212" s="10">
        <f>I214</f>
        <v>10</v>
      </c>
    </row>
    <row r="213" spans="1:9" ht="39.75" customHeight="1">
      <c r="A213" s="20" t="s">
        <v>82</v>
      </c>
      <c r="B213" s="5" t="s">
        <v>32</v>
      </c>
      <c r="C213" s="5">
        <v>13</v>
      </c>
      <c r="D213" s="5" t="s">
        <v>15</v>
      </c>
      <c r="E213" s="21"/>
      <c r="F213" s="22"/>
      <c r="G213" s="10">
        <f t="shared" ref="G213:I214" si="66">G214</f>
        <v>6</v>
      </c>
      <c r="H213" s="10">
        <f t="shared" si="66"/>
        <v>10</v>
      </c>
      <c r="I213" s="10">
        <f t="shared" si="66"/>
        <v>10</v>
      </c>
    </row>
    <row r="214" spans="1:9" ht="19.5" customHeight="1">
      <c r="A214" s="20" t="s">
        <v>66</v>
      </c>
      <c r="B214" s="5" t="s">
        <v>32</v>
      </c>
      <c r="C214" s="5">
        <v>13</v>
      </c>
      <c r="D214" s="5" t="s">
        <v>15</v>
      </c>
      <c r="E214" s="3" t="s">
        <v>118</v>
      </c>
      <c r="F214" s="22"/>
      <c r="G214" s="10">
        <f t="shared" si="66"/>
        <v>6</v>
      </c>
      <c r="H214" s="10">
        <f t="shared" si="66"/>
        <v>10</v>
      </c>
      <c r="I214" s="10">
        <f t="shared" si="66"/>
        <v>10</v>
      </c>
    </row>
    <row r="215" spans="1:9" ht="24" customHeight="1">
      <c r="A215" s="20" t="s">
        <v>74</v>
      </c>
      <c r="B215" s="5" t="s">
        <v>32</v>
      </c>
      <c r="C215" s="5">
        <v>13</v>
      </c>
      <c r="D215" s="5" t="s">
        <v>15</v>
      </c>
      <c r="E215" s="3" t="s">
        <v>118</v>
      </c>
      <c r="F215" s="5">
        <v>730</v>
      </c>
      <c r="G215" s="10">
        <v>6</v>
      </c>
      <c r="H215" s="10">
        <v>10</v>
      </c>
      <c r="I215" s="10">
        <v>10</v>
      </c>
    </row>
    <row r="216" spans="1:9" ht="29.25" customHeight="1">
      <c r="A216" s="9" t="s">
        <v>38</v>
      </c>
      <c r="B216" s="5" t="s">
        <v>32</v>
      </c>
      <c r="C216" s="5">
        <v>14</v>
      </c>
      <c r="D216" s="5"/>
      <c r="E216" s="8"/>
      <c r="F216" s="5"/>
      <c r="G216" s="10">
        <f>G217</f>
        <v>2273.6</v>
      </c>
      <c r="H216" s="10">
        <f>H217</f>
        <v>2087.3000000000002</v>
      </c>
      <c r="I216" s="10">
        <f>I217</f>
        <v>2123.3000000000002</v>
      </c>
    </row>
    <row r="217" spans="1:9" ht="31.5" customHeight="1">
      <c r="A217" s="9" t="s">
        <v>83</v>
      </c>
      <c r="B217" s="5" t="s">
        <v>32</v>
      </c>
      <c r="C217" s="5">
        <v>14</v>
      </c>
      <c r="D217" s="5" t="s">
        <v>15</v>
      </c>
      <c r="E217" s="8"/>
      <c r="F217" s="3"/>
      <c r="G217" s="10">
        <f>G218+G220</f>
        <v>2273.6</v>
      </c>
      <c r="H217" s="10">
        <f>H218+H220</f>
        <v>2087.3000000000002</v>
      </c>
      <c r="I217" s="10">
        <f>I218+I220</f>
        <v>2123.3000000000002</v>
      </c>
    </row>
    <row r="218" spans="1:9" ht="58.5" customHeight="1">
      <c r="A218" s="9" t="s">
        <v>127</v>
      </c>
      <c r="B218" s="7" t="s">
        <v>32</v>
      </c>
      <c r="C218" s="7" t="s">
        <v>55</v>
      </c>
      <c r="D218" s="7" t="s">
        <v>15</v>
      </c>
      <c r="E218" s="7" t="s">
        <v>120</v>
      </c>
      <c r="F218" s="7"/>
      <c r="G218" s="10">
        <f>G219</f>
        <v>1352.6</v>
      </c>
      <c r="H218" s="10">
        <f>H219</f>
        <v>1085.3</v>
      </c>
      <c r="I218" s="10">
        <f>I219</f>
        <v>1085.3</v>
      </c>
    </row>
    <row r="219" spans="1:9" ht="22.5" customHeight="1">
      <c r="A219" s="9" t="s">
        <v>14</v>
      </c>
      <c r="B219" s="7" t="s">
        <v>32</v>
      </c>
      <c r="C219" s="7" t="s">
        <v>55</v>
      </c>
      <c r="D219" s="7" t="s">
        <v>15</v>
      </c>
      <c r="E219" s="7" t="s">
        <v>120</v>
      </c>
      <c r="F219" s="7" t="s">
        <v>64</v>
      </c>
      <c r="G219" s="10">
        <v>1352.6</v>
      </c>
      <c r="H219" s="10">
        <v>1085.3</v>
      </c>
      <c r="I219" s="10">
        <v>1085.3</v>
      </c>
    </row>
    <row r="220" spans="1:9" ht="54" customHeight="1">
      <c r="A220" s="9" t="s">
        <v>119</v>
      </c>
      <c r="B220" s="5" t="s">
        <v>32</v>
      </c>
      <c r="C220" s="5">
        <v>14</v>
      </c>
      <c r="D220" s="5" t="s">
        <v>15</v>
      </c>
      <c r="E220" s="7" t="s">
        <v>120</v>
      </c>
      <c r="F220" s="5"/>
      <c r="G220" s="10">
        <f>G221</f>
        <v>921</v>
      </c>
      <c r="H220" s="10">
        <f>H221</f>
        <v>1002</v>
      </c>
      <c r="I220" s="10">
        <f>I221</f>
        <v>1038</v>
      </c>
    </row>
    <row r="221" spans="1:9" ht="24.75" customHeight="1">
      <c r="A221" s="9" t="s">
        <v>14</v>
      </c>
      <c r="B221" s="5" t="s">
        <v>32</v>
      </c>
      <c r="C221" s="5">
        <v>14</v>
      </c>
      <c r="D221" s="5" t="s">
        <v>15</v>
      </c>
      <c r="E221" s="7" t="s">
        <v>120</v>
      </c>
      <c r="F221" s="5">
        <v>510</v>
      </c>
      <c r="G221" s="10">
        <v>921</v>
      </c>
      <c r="H221" s="10">
        <v>1002</v>
      </c>
      <c r="I221" s="10">
        <v>1038</v>
      </c>
    </row>
    <row r="222" spans="1:9" ht="53.25" customHeight="1">
      <c r="A222" s="9" t="s">
        <v>186</v>
      </c>
      <c r="B222" s="5">
        <v>167</v>
      </c>
      <c r="C222" s="5"/>
      <c r="D222" s="5"/>
      <c r="E222" s="7"/>
      <c r="F222" s="5"/>
      <c r="G222" s="10">
        <f>G230+G223+G228</f>
        <v>2881.1899999999996</v>
      </c>
      <c r="H222" s="10">
        <f t="shared" ref="H222:I222" si="67">H230+H223+H228</f>
        <v>2600</v>
      </c>
      <c r="I222" s="10">
        <f t="shared" si="67"/>
        <v>2600</v>
      </c>
    </row>
    <row r="223" spans="1:9" ht="39.75" customHeight="1">
      <c r="A223" s="9" t="s">
        <v>3</v>
      </c>
      <c r="B223" s="5">
        <v>167</v>
      </c>
      <c r="C223" s="5" t="s">
        <v>15</v>
      </c>
      <c r="D223" s="5" t="s">
        <v>18</v>
      </c>
      <c r="E223" s="7"/>
      <c r="F223" s="5"/>
      <c r="G223" s="10">
        <f t="shared" ref="G223:I225" si="68">G224</f>
        <v>1600.1</v>
      </c>
      <c r="H223" s="10">
        <f t="shared" si="68"/>
        <v>1300</v>
      </c>
      <c r="I223" s="10">
        <f t="shared" si="68"/>
        <v>1300</v>
      </c>
    </row>
    <row r="224" spans="1:9" ht="39" customHeight="1">
      <c r="A224" s="9" t="s">
        <v>60</v>
      </c>
      <c r="B224" s="5">
        <v>167</v>
      </c>
      <c r="C224" s="5" t="s">
        <v>15</v>
      </c>
      <c r="D224" s="5" t="s">
        <v>18</v>
      </c>
      <c r="E224" s="7" t="s">
        <v>104</v>
      </c>
      <c r="F224" s="5"/>
      <c r="G224" s="10">
        <f t="shared" si="68"/>
        <v>1600.1</v>
      </c>
      <c r="H224" s="10">
        <f t="shared" si="68"/>
        <v>1300</v>
      </c>
      <c r="I224" s="10">
        <f t="shared" si="68"/>
        <v>1300</v>
      </c>
    </row>
    <row r="225" spans="1:9" ht="40.5" customHeight="1">
      <c r="A225" s="9" t="s">
        <v>61</v>
      </c>
      <c r="B225" s="5">
        <v>167</v>
      </c>
      <c r="C225" s="5" t="s">
        <v>15</v>
      </c>
      <c r="D225" s="5" t="s">
        <v>18</v>
      </c>
      <c r="E225" s="7" t="s">
        <v>105</v>
      </c>
      <c r="F225" s="5"/>
      <c r="G225" s="10">
        <f>G226+G227</f>
        <v>1600.1</v>
      </c>
      <c r="H225" s="10">
        <f t="shared" si="68"/>
        <v>1300</v>
      </c>
      <c r="I225" s="10">
        <f t="shared" si="68"/>
        <v>1300</v>
      </c>
    </row>
    <row r="226" spans="1:9" ht="35.25" customHeight="1">
      <c r="A226" s="31" t="s">
        <v>103</v>
      </c>
      <c r="B226" s="5">
        <v>167</v>
      </c>
      <c r="C226" s="5" t="s">
        <v>15</v>
      </c>
      <c r="D226" s="5" t="s">
        <v>18</v>
      </c>
      <c r="E226" s="7" t="s">
        <v>105</v>
      </c>
      <c r="F226" s="5">
        <v>200</v>
      </c>
      <c r="G226" s="10">
        <v>1580.1</v>
      </c>
      <c r="H226" s="10">
        <v>1300</v>
      </c>
      <c r="I226" s="10">
        <v>1300</v>
      </c>
    </row>
    <row r="227" spans="1:9" ht="30" customHeight="1">
      <c r="A227" s="32" t="s">
        <v>62</v>
      </c>
      <c r="B227" s="5">
        <v>167</v>
      </c>
      <c r="C227" s="5" t="s">
        <v>15</v>
      </c>
      <c r="D227" s="5" t="s">
        <v>18</v>
      </c>
      <c r="E227" s="7" t="s">
        <v>105</v>
      </c>
      <c r="F227" s="5">
        <v>850</v>
      </c>
      <c r="G227" s="10">
        <v>20</v>
      </c>
      <c r="H227" s="10">
        <v>0</v>
      </c>
      <c r="I227" s="10">
        <v>0</v>
      </c>
    </row>
    <row r="228" spans="1:9" ht="53.25" customHeight="1">
      <c r="A228" s="31" t="s">
        <v>181</v>
      </c>
      <c r="B228" s="5">
        <v>167</v>
      </c>
      <c r="C228" s="5" t="s">
        <v>15</v>
      </c>
      <c r="D228" s="5">
        <v>13</v>
      </c>
      <c r="E228" s="27" t="s">
        <v>182</v>
      </c>
      <c r="F228" s="24"/>
      <c r="G228" s="39">
        <f>G229</f>
        <v>1000</v>
      </c>
      <c r="H228" s="39">
        <f>H229</f>
        <v>500</v>
      </c>
      <c r="I228" s="39">
        <f>I229</f>
        <v>500</v>
      </c>
    </row>
    <row r="229" spans="1:9" ht="53.25" customHeight="1">
      <c r="A229" s="31" t="s">
        <v>103</v>
      </c>
      <c r="B229" s="5">
        <v>167</v>
      </c>
      <c r="C229" s="5" t="s">
        <v>15</v>
      </c>
      <c r="D229" s="5">
        <v>13</v>
      </c>
      <c r="E229" s="27" t="s">
        <v>182</v>
      </c>
      <c r="F229" s="24">
        <v>200</v>
      </c>
      <c r="G229" s="39">
        <v>1000</v>
      </c>
      <c r="H229" s="39">
        <v>500</v>
      </c>
      <c r="I229" s="39">
        <v>500</v>
      </c>
    </row>
    <row r="230" spans="1:9" ht="24.75" customHeight="1">
      <c r="A230" s="4" t="s">
        <v>35</v>
      </c>
      <c r="B230" s="5">
        <v>167</v>
      </c>
      <c r="C230" s="5" t="s">
        <v>18</v>
      </c>
      <c r="D230" s="5"/>
      <c r="E230" s="7"/>
      <c r="F230" s="5"/>
      <c r="G230" s="10">
        <f t="shared" ref="G230:I231" si="69">G231</f>
        <v>281.08999999999997</v>
      </c>
      <c r="H230" s="10">
        <f t="shared" si="69"/>
        <v>800</v>
      </c>
      <c r="I230" s="10">
        <f t="shared" si="69"/>
        <v>800</v>
      </c>
    </row>
    <row r="231" spans="1:9" ht="49.5" customHeight="1">
      <c r="A231" s="50" t="s">
        <v>148</v>
      </c>
      <c r="B231" s="5">
        <v>167</v>
      </c>
      <c r="C231" s="47" t="s">
        <v>18</v>
      </c>
      <c r="D231" s="47">
        <v>12</v>
      </c>
      <c r="E231" s="48" t="s">
        <v>149</v>
      </c>
      <c r="F231" s="55"/>
      <c r="G231" s="49">
        <f t="shared" si="69"/>
        <v>281.08999999999997</v>
      </c>
      <c r="H231" s="49">
        <f t="shared" si="69"/>
        <v>800</v>
      </c>
      <c r="I231" s="49">
        <f t="shared" si="69"/>
        <v>800</v>
      </c>
    </row>
    <row r="232" spans="1:9" ht="40.5" customHeight="1">
      <c r="A232" s="50" t="s">
        <v>103</v>
      </c>
      <c r="B232" s="5">
        <v>167</v>
      </c>
      <c r="C232" s="47" t="s">
        <v>18</v>
      </c>
      <c r="D232" s="47">
        <v>12</v>
      </c>
      <c r="E232" s="48" t="s">
        <v>149</v>
      </c>
      <c r="F232" s="55">
        <v>200</v>
      </c>
      <c r="G232" s="49">
        <v>281.08999999999997</v>
      </c>
      <c r="H232" s="49">
        <v>800</v>
      </c>
      <c r="I232" s="49">
        <v>800</v>
      </c>
    </row>
    <row r="233" spans="1:9" ht="36.75" customHeight="1">
      <c r="A233" s="31" t="s">
        <v>173</v>
      </c>
      <c r="B233" s="5">
        <v>303</v>
      </c>
      <c r="C233" s="17"/>
      <c r="D233" s="17"/>
      <c r="E233" s="27"/>
      <c r="F233" s="17"/>
      <c r="G233" s="19">
        <f>G234+G264+G335+G279+G298+G318</f>
        <v>159274.04100000003</v>
      </c>
      <c r="H233" s="19">
        <f>H234+H264+H335+H279+H298+H318</f>
        <v>32222.7</v>
      </c>
      <c r="I233" s="19">
        <f>I234+I264+I335+I279+I298+I318</f>
        <v>28673.599999999999</v>
      </c>
    </row>
    <row r="234" spans="1:9" ht="18" customHeight="1">
      <c r="A234" s="9" t="s">
        <v>33</v>
      </c>
      <c r="B234" s="5">
        <v>303</v>
      </c>
      <c r="C234" s="5" t="s">
        <v>15</v>
      </c>
      <c r="D234" s="5"/>
      <c r="E234" s="7"/>
      <c r="F234" s="5"/>
      <c r="G234" s="10">
        <f>G238+G235+G250+G244+G247</f>
        <v>32675.383000000002</v>
      </c>
      <c r="H234" s="10">
        <f>H238+H235+H250+H244+H247</f>
        <v>19648.2</v>
      </c>
      <c r="I234" s="10">
        <f>I238+I235+I250+I244+I247</f>
        <v>17849.599999999999</v>
      </c>
    </row>
    <row r="235" spans="1:9" ht="30" customHeight="1">
      <c r="A235" s="36" t="s">
        <v>145</v>
      </c>
      <c r="B235" s="5">
        <v>303</v>
      </c>
      <c r="C235" s="5" t="s">
        <v>15</v>
      </c>
      <c r="D235" s="5" t="s">
        <v>16</v>
      </c>
      <c r="E235" s="7"/>
      <c r="F235" s="5"/>
      <c r="G235" s="10">
        <f t="shared" ref="G235:I236" si="70">G236</f>
        <v>1672.2</v>
      </c>
      <c r="H235" s="10">
        <f t="shared" si="70"/>
        <v>1422.2</v>
      </c>
      <c r="I235" s="10">
        <f t="shared" si="70"/>
        <v>1422.2</v>
      </c>
    </row>
    <row r="236" spans="1:9" ht="18" customHeight="1">
      <c r="A236" s="9" t="s">
        <v>146</v>
      </c>
      <c r="B236" s="5">
        <v>303</v>
      </c>
      <c r="C236" s="5" t="s">
        <v>15</v>
      </c>
      <c r="D236" s="5" t="s">
        <v>16</v>
      </c>
      <c r="E236" s="7" t="s">
        <v>147</v>
      </c>
      <c r="F236" s="5"/>
      <c r="G236" s="10">
        <f t="shared" si="70"/>
        <v>1672.2</v>
      </c>
      <c r="H236" s="10">
        <f t="shared" si="70"/>
        <v>1422.2</v>
      </c>
      <c r="I236" s="10">
        <f t="shared" si="70"/>
        <v>1422.2</v>
      </c>
    </row>
    <row r="237" spans="1:9" ht="76.5" customHeight="1">
      <c r="A237" s="31" t="s">
        <v>70</v>
      </c>
      <c r="B237" s="5">
        <v>303</v>
      </c>
      <c r="C237" s="5" t="s">
        <v>15</v>
      </c>
      <c r="D237" s="5" t="s">
        <v>16</v>
      </c>
      <c r="E237" s="7" t="s">
        <v>147</v>
      </c>
      <c r="F237" s="5">
        <v>100</v>
      </c>
      <c r="G237" s="10">
        <v>1672.2</v>
      </c>
      <c r="H237" s="10">
        <v>1422.2</v>
      </c>
      <c r="I237" s="10">
        <v>1422.2</v>
      </c>
    </row>
    <row r="238" spans="1:9" ht="39.75" customHeight="1">
      <c r="A238" s="9" t="s">
        <v>3</v>
      </c>
      <c r="B238" s="5">
        <v>303</v>
      </c>
      <c r="C238" s="5" t="s">
        <v>15</v>
      </c>
      <c r="D238" s="5" t="s">
        <v>18</v>
      </c>
      <c r="E238" s="7"/>
      <c r="F238" s="5"/>
      <c r="G238" s="10">
        <f t="shared" ref="G238:I239" si="71">G239</f>
        <v>17686.2</v>
      </c>
      <c r="H238" s="10">
        <f t="shared" si="71"/>
        <v>15166.3</v>
      </c>
      <c r="I238" s="10">
        <f t="shared" si="71"/>
        <v>14166.3</v>
      </c>
    </row>
    <row r="239" spans="1:9" ht="39.75" customHeight="1">
      <c r="A239" s="9" t="s">
        <v>60</v>
      </c>
      <c r="B239" s="5">
        <v>303</v>
      </c>
      <c r="C239" s="5" t="s">
        <v>15</v>
      </c>
      <c r="D239" s="5" t="s">
        <v>18</v>
      </c>
      <c r="E239" s="7" t="s">
        <v>104</v>
      </c>
      <c r="F239" s="5"/>
      <c r="G239" s="10">
        <f t="shared" si="71"/>
        <v>17686.2</v>
      </c>
      <c r="H239" s="10">
        <f t="shared" si="71"/>
        <v>15166.3</v>
      </c>
      <c r="I239" s="10">
        <f t="shared" si="71"/>
        <v>14166.3</v>
      </c>
    </row>
    <row r="240" spans="1:9" ht="37.5" customHeight="1">
      <c r="A240" s="9" t="s">
        <v>61</v>
      </c>
      <c r="B240" s="5">
        <v>303</v>
      </c>
      <c r="C240" s="5" t="s">
        <v>15</v>
      </c>
      <c r="D240" s="5" t="s">
        <v>18</v>
      </c>
      <c r="E240" s="7" t="s">
        <v>105</v>
      </c>
      <c r="F240" s="5"/>
      <c r="G240" s="10">
        <f>G242+G243+G241</f>
        <v>17686.2</v>
      </c>
      <c r="H240" s="10">
        <f>H242+H243+H241</f>
        <v>15166.3</v>
      </c>
      <c r="I240" s="10">
        <f>I242+I243+I241</f>
        <v>14166.3</v>
      </c>
    </row>
    <row r="241" spans="1:9" ht="93.75" customHeight="1">
      <c r="A241" s="31" t="s">
        <v>70</v>
      </c>
      <c r="B241" s="5">
        <v>303</v>
      </c>
      <c r="C241" s="5" t="s">
        <v>15</v>
      </c>
      <c r="D241" s="5" t="s">
        <v>18</v>
      </c>
      <c r="E241" s="7" t="s">
        <v>105</v>
      </c>
      <c r="F241" s="5">
        <v>100</v>
      </c>
      <c r="G241" s="10">
        <v>14781.4</v>
      </c>
      <c r="H241" s="10">
        <v>12481.4</v>
      </c>
      <c r="I241" s="10">
        <v>12481.4</v>
      </c>
    </row>
    <row r="242" spans="1:9" ht="32.25" customHeight="1">
      <c r="A242" s="31" t="s">
        <v>103</v>
      </c>
      <c r="B242" s="5">
        <v>303</v>
      </c>
      <c r="C242" s="5" t="s">
        <v>15</v>
      </c>
      <c r="D242" s="5" t="s">
        <v>18</v>
      </c>
      <c r="E242" s="7" t="s">
        <v>105</v>
      </c>
      <c r="F242" s="5">
        <v>200</v>
      </c>
      <c r="G242" s="10">
        <v>2749.5</v>
      </c>
      <c r="H242" s="10">
        <v>2529.6</v>
      </c>
      <c r="I242" s="10">
        <v>1529.6</v>
      </c>
    </row>
    <row r="243" spans="1:9" ht="21" customHeight="1">
      <c r="A243" s="32" t="s">
        <v>62</v>
      </c>
      <c r="B243" s="5">
        <v>303</v>
      </c>
      <c r="C243" s="5" t="s">
        <v>15</v>
      </c>
      <c r="D243" s="5" t="s">
        <v>18</v>
      </c>
      <c r="E243" s="7" t="s">
        <v>105</v>
      </c>
      <c r="F243" s="5">
        <v>850</v>
      </c>
      <c r="G243" s="19">
        <v>155.30000000000001</v>
      </c>
      <c r="H243" s="19">
        <v>155.30000000000001</v>
      </c>
      <c r="I243" s="19">
        <v>155.30000000000001</v>
      </c>
    </row>
    <row r="244" spans="1:9" ht="21" customHeight="1">
      <c r="A244" s="59" t="s">
        <v>143</v>
      </c>
      <c r="B244" s="5">
        <v>303</v>
      </c>
      <c r="C244" s="47" t="s">
        <v>15</v>
      </c>
      <c r="D244" s="47" t="s">
        <v>21</v>
      </c>
      <c r="E244" s="48"/>
      <c r="F244" s="47"/>
      <c r="G244" s="49">
        <f t="shared" ref="G244:I245" si="72">G245</f>
        <v>52.6</v>
      </c>
      <c r="H244" s="49">
        <f t="shared" si="72"/>
        <v>2.7</v>
      </c>
      <c r="I244" s="49">
        <f t="shared" si="72"/>
        <v>2.1</v>
      </c>
    </row>
    <row r="245" spans="1:9" ht="63" customHeight="1">
      <c r="A245" s="60" t="s">
        <v>184</v>
      </c>
      <c r="B245" s="5">
        <v>303</v>
      </c>
      <c r="C245" s="47" t="s">
        <v>15</v>
      </c>
      <c r="D245" s="47" t="s">
        <v>21</v>
      </c>
      <c r="E245" s="48" t="s">
        <v>185</v>
      </c>
      <c r="F245" s="47"/>
      <c r="G245" s="49">
        <f t="shared" si="72"/>
        <v>52.6</v>
      </c>
      <c r="H245" s="49">
        <f t="shared" si="72"/>
        <v>2.7</v>
      </c>
      <c r="I245" s="49">
        <f t="shared" si="72"/>
        <v>2.1</v>
      </c>
    </row>
    <row r="246" spans="1:9" ht="45" customHeight="1">
      <c r="A246" s="50" t="s">
        <v>103</v>
      </c>
      <c r="B246" s="5">
        <v>303</v>
      </c>
      <c r="C246" s="47" t="s">
        <v>15</v>
      </c>
      <c r="D246" s="47" t="s">
        <v>21</v>
      </c>
      <c r="E246" s="48" t="s">
        <v>185</v>
      </c>
      <c r="F246" s="47">
        <v>200</v>
      </c>
      <c r="G246" s="49">
        <v>52.6</v>
      </c>
      <c r="H246" s="49">
        <v>2.7</v>
      </c>
      <c r="I246" s="49">
        <v>2.1</v>
      </c>
    </row>
    <row r="247" spans="1:9" ht="45" customHeight="1">
      <c r="A247" s="50" t="s">
        <v>211</v>
      </c>
      <c r="B247" s="5">
        <v>303</v>
      </c>
      <c r="C247" s="47" t="s">
        <v>15</v>
      </c>
      <c r="D247" s="47" t="s">
        <v>23</v>
      </c>
      <c r="E247" s="48"/>
      <c r="F247" s="47"/>
      <c r="G247" s="49">
        <f t="shared" ref="G247:I248" si="73">G248</f>
        <v>1500</v>
      </c>
      <c r="H247" s="49">
        <f t="shared" si="73"/>
        <v>0</v>
      </c>
      <c r="I247" s="49">
        <f t="shared" si="73"/>
        <v>0</v>
      </c>
    </row>
    <row r="248" spans="1:9" ht="45" customHeight="1">
      <c r="A248" s="50" t="s">
        <v>214</v>
      </c>
      <c r="B248" s="5">
        <v>303</v>
      </c>
      <c r="C248" s="47" t="s">
        <v>15</v>
      </c>
      <c r="D248" s="47" t="s">
        <v>23</v>
      </c>
      <c r="E248" s="48" t="s">
        <v>215</v>
      </c>
      <c r="F248" s="47"/>
      <c r="G248" s="49">
        <f t="shared" si="73"/>
        <v>1500</v>
      </c>
      <c r="H248" s="49">
        <f t="shared" si="73"/>
        <v>0</v>
      </c>
      <c r="I248" s="49">
        <f t="shared" si="73"/>
        <v>0</v>
      </c>
    </row>
    <row r="249" spans="1:9" ht="45" customHeight="1">
      <c r="A249" s="50" t="s">
        <v>103</v>
      </c>
      <c r="B249" s="5">
        <v>303</v>
      </c>
      <c r="C249" s="47" t="s">
        <v>15</v>
      </c>
      <c r="D249" s="47" t="s">
        <v>23</v>
      </c>
      <c r="E249" s="48" t="s">
        <v>215</v>
      </c>
      <c r="F249" s="47">
        <v>200</v>
      </c>
      <c r="G249" s="49">
        <v>1500</v>
      </c>
      <c r="H249" s="49">
        <v>0</v>
      </c>
      <c r="I249" s="49">
        <v>0</v>
      </c>
    </row>
    <row r="250" spans="1:9" ht="28.5" customHeight="1">
      <c r="A250" s="31" t="s">
        <v>5</v>
      </c>
      <c r="B250" s="5">
        <v>303</v>
      </c>
      <c r="C250" s="5" t="s">
        <v>15</v>
      </c>
      <c r="D250" s="5" t="s">
        <v>44</v>
      </c>
      <c r="E250" s="27"/>
      <c r="F250" s="17"/>
      <c r="G250" s="19">
        <f>G251+G254+G261+G259+G257</f>
        <v>11764.383</v>
      </c>
      <c r="H250" s="19">
        <f>H251+H254+H261</f>
        <v>3057</v>
      </c>
      <c r="I250" s="19">
        <f>I251+I254+I261</f>
        <v>2259</v>
      </c>
    </row>
    <row r="251" spans="1:9" ht="29.25" customHeight="1">
      <c r="A251" s="9" t="s">
        <v>47</v>
      </c>
      <c r="B251" s="5">
        <v>303</v>
      </c>
      <c r="C251" s="5" t="s">
        <v>15</v>
      </c>
      <c r="D251" s="5" t="s">
        <v>44</v>
      </c>
      <c r="E251" s="7" t="s">
        <v>121</v>
      </c>
      <c r="F251" s="5"/>
      <c r="G251" s="10">
        <f>G252+G253</f>
        <v>271</v>
      </c>
      <c r="H251" s="10">
        <f>H252+H253</f>
        <v>259</v>
      </c>
      <c r="I251" s="10">
        <f>I252+I253</f>
        <v>259</v>
      </c>
    </row>
    <row r="252" spans="1:9" ht="83.25" customHeight="1">
      <c r="A252" s="31" t="s">
        <v>70</v>
      </c>
      <c r="B252" s="5">
        <v>303</v>
      </c>
      <c r="C252" s="5" t="s">
        <v>15</v>
      </c>
      <c r="D252" s="5" t="s">
        <v>44</v>
      </c>
      <c r="E252" s="7" t="s">
        <v>121</v>
      </c>
      <c r="F252" s="5">
        <v>100</v>
      </c>
      <c r="G252" s="29">
        <v>271</v>
      </c>
      <c r="H252" s="29">
        <v>259</v>
      </c>
      <c r="I252" s="29">
        <v>259</v>
      </c>
    </row>
    <row r="253" spans="1:9" ht="36" customHeight="1">
      <c r="A253" s="31" t="s">
        <v>103</v>
      </c>
      <c r="B253" s="5">
        <v>303</v>
      </c>
      <c r="C253" s="5" t="s">
        <v>15</v>
      </c>
      <c r="D253" s="5" t="s">
        <v>44</v>
      </c>
      <c r="E253" s="7" t="s">
        <v>121</v>
      </c>
      <c r="F253" s="5">
        <v>200</v>
      </c>
      <c r="G253" s="29">
        <v>0</v>
      </c>
      <c r="H253" s="29">
        <v>0</v>
      </c>
      <c r="I253" s="29">
        <v>0</v>
      </c>
    </row>
    <row r="254" spans="1:9" ht="39.75" customHeight="1">
      <c r="A254" s="23" t="s">
        <v>137</v>
      </c>
      <c r="B254" s="5">
        <v>303</v>
      </c>
      <c r="C254" s="5" t="s">
        <v>15</v>
      </c>
      <c r="D254" s="5" t="s">
        <v>44</v>
      </c>
      <c r="E254" s="25" t="s">
        <v>136</v>
      </c>
      <c r="F254" s="24"/>
      <c r="G254" s="26">
        <f>G255+G256</f>
        <v>2641.4700000000003</v>
      </c>
      <c r="H254" s="26">
        <f>H255+H256</f>
        <v>2000</v>
      </c>
      <c r="I254" s="26">
        <f>I255+I256</f>
        <v>2000</v>
      </c>
    </row>
    <row r="255" spans="1:9" ht="31.5" customHeight="1">
      <c r="A255" s="31" t="s">
        <v>70</v>
      </c>
      <c r="B255" s="5">
        <v>303</v>
      </c>
      <c r="C255" s="5" t="s">
        <v>15</v>
      </c>
      <c r="D255" s="5" t="s">
        <v>44</v>
      </c>
      <c r="E255" s="25" t="s">
        <v>136</v>
      </c>
      <c r="F255" s="24">
        <v>100</v>
      </c>
      <c r="G255" s="39">
        <v>2000</v>
      </c>
      <c r="H255" s="39">
        <v>2000</v>
      </c>
      <c r="I255" s="39">
        <v>2000</v>
      </c>
    </row>
    <row r="256" spans="1:9" ht="44.25" customHeight="1">
      <c r="A256" s="31" t="s">
        <v>103</v>
      </c>
      <c r="B256" s="5">
        <v>303</v>
      </c>
      <c r="C256" s="5" t="s">
        <v>15</v>
      </c>
      <c r="D256" s="5" t="s">
        <v>44</v>
      </c>
      <c r="E256" s="25" t="s">
        <v>136</v>
      </c>
      <c r="F256" s="24">
        <v>200</v>
      </c>
      <c r="G256" s="39">
        <v>641.47</v>
      </c>
      <c r="H256" s="39">
        <v>0</v>
      </c>
      <c r="I256" s="39">
        <v>0</v>
      </c>
    </row>
    <row r="257" spans="1:9" ht="44.25" customHeight="1">
      <c r="A257" s="32" t="s">
        <v>158</v>
      </c>
      <c r="B257" s="5">
        <v>303</v>
      </c>
      <c r="C257" s="5" t="s">
        <v>15</v>
      </c>
      <c r="D257" s="5">
        <v>13</v>
      </c>
      <c r="E257" s="7" t="s">
        <v>258</v>
      </c>
      <c r="F257" s="5"/>
      <c r="G257" s="10">
        <f>G258</f>
        <v>600</v>
      </c>
      <c r="H257" s="39">
        <v>0</v>
      </c>
      <c r="I257" s="39">
        <v>0</v>
      </c>
    </row>
    <row r="258" spans="1:9" ht="94.5" customHeight="1">
      <c r="A258" s="30" t="s">
        <v>70</v>
      </c>
      <c r="B258" s="5">
        <v>303</v>
      </c>
      <c r="C258" s="5" t="s">
        <v>15</v>
      </c>
      <c r="D258" s="5">
        <v>13</v>
      </c>
      <c r="E258" s="7" t="s">
        <v>258</v>
      </c>
      <c r="F258" s="5">
        <v>100</v>
      </c>
      <c r="G258" s="10">
        <v>600</v>
      </c>
      <c r="H258" s="39">
        <v>0</v>
      </c>
      <c r="I258" s="39">
        <v>0</v>
      </c>
    </row>
    <row r="259" spans="1:9" ht="44.25" customHeight="1">
      <c r="A259" s="31" t="s">
        <v>164</v>
      </c>
      <c r="B259" s="5">
        <v>303</v>
      </c>
      <c r="C259" s="5" t="s">
        <v>15</v>
      </c>
      <c r="D259" s="5" t="s">
        <v>44</v>
      </c>
      <c r="E259" s="7" t="s">
        <v>163</v>
      </c>
      <c r="F259" s="5"/>
      <c r="G259" s="10">
        <f>G260</f>
        <v>6340.4</v>
      </c>
      <c r="H259" s="10">
        <f t="shared" ref="H259:I259" si="74">H260</f>
        <v>0</v>
      </c>
      <c r="I259" s="10">
        <f t="shared" si="74"/>
        <v>0</v>
      </c>
    </row>
    <row r="260" spans="1:9" ht="44.25" customHeight="1">
      <c r="A260" s="31" t="s">
        <v>103</v>
      </c>
      <c r="B260" s="5">
        <v>303</v>
      </c>
      <c r="C260" s="5" t="s">
        <v>15</v>
      </c>
      <c r="D260" s="5" t="s">
        <v>44</v>
      </c>
      <c r="E260" s="7" t="s">
        <v>163</v>
      </c>
      <c r="F260" s="5">
        <v>200</v>
      </c>
      <c r="G260" s="10">
        <v>6340.4</v>
      </c>
      <c r="H260" s="10">
        <v>0</v>
      </c>
      <c r="I260" s="10">
        <v>0</v>
      </c>
    </row>
    <row r="261" spans="1:9" ht="27.75" customHeight="1">
      <c r="A261" s="31" t="s">
        <v>138</v>
      </c>
      <c r="B261" s="5">
        <v>303</v>
      </c>
      <c r="C261" s="5" t="s">
        <v>15</v>
      </c>
      <c r="D261" s="5" t="s">
        <v>44</v>
      </c>
      <c r="E261" s="27" t="s">
        <v>139</v>
      </c>
      <c r="F261" s="24"/>
      <c r="G261" s="39">
        <f>G262+G263</f>
        <v>1911.5129999999999</v>
      </c>
      <c r="H261" s="39">
        <f>H262+H263</f>
        <v>798</v>
      </c>
      <c r="I261" s="39">
        <f>I262+I263</f>
        <v>0</v>
      </c>
    </row>
    <row r="262" spans="1:9" ht="44.25" customHeight="1">
      <c r="A262" s="31" t="s">
        <v>103</v>
      </c>
      <c r="B262" s="5">
        <v>303</v>
      </c>
      <c r="C262" s="5" t="s">
        <v>15</v>
      </c>
      <c r="D262" s="5" t="s">
        <v>44</v>
      </c>
      <c r="E262" s="27" t="s">
        <v>139</v>
      </c>
      <c r="F262" s="24">
        <v>200</v>
      </c>
      <c r="G262" s="39">
        <v>1495.5129999999999</v>
      </c>
      <c r="H262" s="39">
        <v>798</v>
      </c>
      <c r="I262" s="39">
        <v>0</v>
      </c>
    </row>
    <row r="263" spans="1:9" ht="21" customHeight="1">
      <c r="A263" s="32" t="s">
        <v>62</v>
      </c>
      <c r="B263" s="5">
        <v>303</v>
      </c>
      <c r="C263" s="5" t="s">
        <v>15</v>
      </c>
      <c r="D263" s="5" t="s">
        <v>44</v>
      </c>
      <c r="E263" s="27" t="s">
        <v>139</v>
      </c>
      <c r="F263" s="5">
        <v>850</v>
      </c>
      <c r="G263" s="39">
        <v>416</v>
      </c>
      <c r="H263" s="39">
        <v>0</v>
      </c>
      <c r="I263" s="39">
        <v>0</v>
      </c>
    </row>
    <row r="264" spans="1:9" ht="41.25" customHeight="1">
      <c r="A264" s="4" t="s">
        <v>34</v>
      </c>
      <c r="B264" s="5">
        <v>303</v>
      </c>
      <c r="C264" s="17" t="s">
        <v>17</v>
      </c>
      <c r="D264" s="5"/>
      <c r="E264" s="27"/>
      <c r="F264" s="24"/>
      <c r="G264" s="39">
        <f>G265+G272</f>
        <v>4872.2</v>
      </c>
      <c r="H264" s="39">
        <f>H265+H272</f>
        <v>1890</v>
      </c>
      <c r="I264" s="39">
        <f>I265+I272</f>
        <v>1890</v>
      </c>
    </row>
    <row r="265" spans="1:9" ht="55.5" customHeight="1">
      <c r="A265" s="16" t="s">
        <v>175</v>
      </c>
      <c r="B265" s="5">
        <v>303</v>
      </c>
      <c r="C265" s="17" t="s">
        <v>17</v>
      </c>
      <c r="D265" s="17" t="s">
        <v>53</v>
      </c>
      <c r="E265" s="18"/>
      <c r="F265" s="17"/>
      <c r="G265" s="19">
        <f>G266+G270+G268</f>
        <v>4772.2</v>
      </c>
      <c r="H265" s="19">
        <f>H266+H270</f>
        <v>1790</v>
      </c>
      <c r="I265" s="19">
        <f>I266+I270</f>
        <v>1790</v>
      </c>
    </row>
    <row r="266" spans="1:9" ht="40.5" customHeight="1">
      <c r="A266" s="9" t="s">
        <v>65</v>
      </c>
      <c r="B266" s="5">
        <v>303</v>
      </c>
      <c r="C266" s="5" t="s">
        <v>17</v>
      </c>
      <c r="D266" s="17" t="s">
        <v>53</v>
      </c>
      <c r="E266" s="7" t="s">
        <v>122</v>
      </c>
      <c r="F266" s="5"/>
      <c r="G266" s="10">
        <f>G267</f>
        <v>1422.2</v>
      </c>
      <c r="H266" s="10">
        <f>H267</f>
        <v>1390</v>
      </c>
      <c r="I266" s="10">
        <f>I267</f>
        <v>1390</v>
      </c>
    </row>
    <row r="267" spans="1:9" ht="95.25" customHeight="1">
      <c r="A267" s="31" t="s">
        <v>70</v>
      </c>
      <c r="B267" s="5">
        <v>303</v>
      </c>
      <c r="C267" s="5" t="s">
        <v>17</v>
      </c>
      <c r="D267" s="17" t="s">
        <v>53</v>
      </c>
      <c r="E267" s="7" t="s">
        <v>122</v>
      </c>
      <c r="F267" s="5">
        <v>100</v>
      </c>
      <c r="G267" s="10">
        <v>1422.2</v>
      </c>
      <c r="H267" s="10">
        <v>1390</v>
      </c>
      <c r="I267" s="10">
        <v>1390</v>
      </c>
    </row>
    <row r="268" spans="1:9" ht="52.5" customHeight="1">
      <c r="A268" s="32" t="s">
        <v>158</v>
      </c>
      <c r="B268" s="5">
        <v>303</v>
      </c>
      <c r="C268" s="5" t="s">
        <v>17</v>
      </c>
      <c r="D268" s="17" t="s">
        <v>53</v>
      </c>
      <c r="E268" s="7" t="s">
        <v>258</v>
      </c>
      <c r="F268" s="5"/>
      <c r="G268" s="10">
        <f>G269</f>
        <v>600</v>
      </c>
      <c r="H268" s="10">
        <v>0</v>
      </c>
      <c r="I268" s="10">
        <v>0</v>
      </c>
    </row>
    <row r="269" spans="1:9" ht="84.75" customHeight="1">
      <c r="A269" s="30" t="s">
        <v>70</v>
      </c>
      <c r="B269" s="5">
        <v>303</v>
      </c>
      <c r="C269" s="5" t="s">
        <v>17</v>
      </c>
      <c r="D269" s="17" t="s">
        <v>53</v>
      </c>
      <c r="E269" s="7" t="s">
        <v>258</v>
      </c>
      <c r="F269" s="5">
        <v>100</v>
      </c>
      <c r="G269" s="10">
        <v>600</v>
      </c>
      <c r="H269" s="10">
        <v>0</v>
      </c>
      <c r="I269" s="10">
        <v>0</v>
      </c>
    </row>
    <row r="270" spans="1:9" ht="47.25" customHeight="1">
      <c r="A270" s="31" t="s">
        <v>151</v>
      </c>
      <c r="B270" s="5">
        <v>303</v>
      </c>
      <c r="C270" s="5" t="s">
        <v>17</v>
      </c>
      <c r="D270" s="17" t="s">
        <v>53</v>
      </c>
      <c r="E270" s="7" t="s">
        <v>150</v>
      </c>
      <c r="F270" s="5"/>
      <c r="G270" s="49">
        <f>G271</f>
        <v>2750</v>
      </c>
      <c r="H270" s="49">
        <f>H271</f>
        <v>400</v>
      </c>
      <c r="I270" s="49">
        <f>I271</f>
        <v>400</v>
      </c>
    </row>
    <row r="271" spans="1:9" ht="31.5" customHeight="1">
      <c r="A271" s="31" t="s">
        <v>103</v>
      </c>
      <c r="B271" s="5">
        <v>303</v>
      </c>
      <c r="C271" s="5" t="s">
        <v>17</v>
      </c>
      <c r="D271" s="17" t="s">
        <v>53</v>
      </c>
      <c r="E271" s="7" t="s">
        <v>150</v>
      </c>
      <c r="F271" s="5">
        <v>200</v>
      </c>
      <c r="G271" s="49">
        <v>2750</v>
      </c>
      <c r="H271" s="49">
        <v>400</v>
      </c>
      <c r="I271" s="49">
        <v>400</v>
      </c>
    </row>
    <row r="272" spans="1:9" ht="31.5" customHeight="1">
      <c r="A272" s="31" t="s">
        <v>176</v>
      </c>
      <c r="B272" s="5">
        <v>303</v>
      </c>
      <c r="C272" s="5" t="s">
        <v>17</v>
      </c>
      <c r="D272" s="17">
        <v>14</v>
      </c>
      <c r="E272" s="7"/>
      <c r="F272" s="5"/>
      <c r="G272" s="49">
        <f>G273+G275+G277</f>
        <v>100</v>
      </c>
      <c r="H272" s="49">
        <f>H273+H275+H277</f>
        <v>100</v>
      </c>
      <c r="I272" s="49">
        <f>I273+I275+I277</f>
        <v>100</v>
      </c>
    </row>
    <row r="273" spans="1:9" ht="52.5" customHeight="1">
      <c r="A273" s="31" t="s">
        <v>207</v>
      </c>
      <c r="B273" s="5">
        <v>303</v>
      </c>
      <c r="C273" s="5" t="s">
        <v>17</v>
      </c>
      <c r="D273" s="17">
        <v>14</v>
      </c>
      <c r="E273" s="7" t="s">
        <v>177</v>
      </c>
      <c r="F273" s="5"/>
      <c r="G273" s="10">
        <f>G274</f>
        <v>25</v>
      </c>
      <c r="H273" s="10">
        <f>H274</f>
        <v>25</v>
      </c>
      <c r="I273" s="10">
        <f>I274</f>
        <v>25</v>
      </c>
    </row>
    <row r="274" spans="1:9" ht="31.5" customHeight="1">
      <c r="A274" s="44" t="s">
        <v>103</v>
      </c>
      <c r="B274" s="5">
        <v>303</v>
      </c>
      <c r="C274" s="5" t="s">
        <v>17</v>
      </c>
      <c r="D274" s="17">
        <v>14</v>
      </c>
      <c r="E274" s="7" t="s">
        <v>177</v>
      </c>
      <c r="F274" s="5">
        <v>200</v>
      </c>
      <c r="G274" s="10">
        <v>25</v>
      </c>
      <c r="H274" s="10">
        <v>25</v>
      </c>
      <c r="I274" s="10">
        <v>25</v>
      </c>
    </row>
    <row r="275" spans="1:9" ht="51.75" customHeight="1">
      <c r="A275" s="44" t="s">
        <v>208</v>
      </c>
      <c r="B275" s="5">
        <v>303</v>
      </c>
      <c r="C275" s="5" t="s">
        <v>17</v>
      </c>
      <c r="D275" s="17">
        <v>14</v>
      </c>
      <c r="E275" s="46" t="s">
        <v>153</v>
      </c>
      <c r="F275" s="45"/>
      <c r="G275" s="29">
        <f>G276</f>
        <v>50</v>
      </c>
      <c r="H275" s="29">
        <f>H276</f>
        <v>50</v>
      </c>
      <c r="I275" s="29">
        <f>I276</f>
        <v>50</v>
      </c>
    </row>
    <row r="276" spans="1:9" ht="48.75" customHeight="1">
      <c r="A276" s="44" t="s">
        <v>103</v>
      </c>
      <c r="B276" s="5">
        <v>303</v>
      </c>
      <c r="C276" s="5" t="s">
        <v>17</v>
      </c>
      <c r="D276" s="17">
        <v>14</v>
      </c>
      <c r="E276" s="46" t="s">
        <v>153</v>
      </c>
      <c r="F276" s="45">
        <v>200</v>
      </c>
      <c r="G276" s="29">
        <v>50</v>
      </c>
      <c r="H276" s="29">
        <v>50</v>
      </c>
      <c r="I276" s="29">
        <v>50</v>
      </c>
    </row>
    <row r="277" spans="1:9" ht="81.75" customHeight="1">
      <c r="A277" s="44" t="s">
        <v>209</v>
      </c>
      <c r="B277" s="5">
        <v>303</v>
      </c>
      <c r="C277" s="5" t="s">
        <v>17</v>
      </c>
      <c r="D277" s="17">
        <v>14</v>
      </c>
      <c r="E277" s="46" t="s">
        <v>178</v>
      </c>
      <c r="F277" s="45"/>
      <c r="G277" s="29">
        <f>G278</f>
        <v>25</v>
      </c>
      <c r="H277" s="29">
        <f>H278</f>
        <v>25</v>
      </c>
      <c r="I277" s="29">
        <f>I278</f>
        <v>25</v>
      </c>
    </row>
    <row r="278" spans="1:9" ht="41.25" customHeight="1">
      <c r="A278" s="44" t="s">
        <v>103</v>
      </c>
      <c r="B278" s="5">
        <v>303</v>
      </c>
      <c r="C278" s="5" t="s">
        <v>17</v>
      </c>
      <c r="D278" s="17">
        <v>14</v>
      </c>
      <c r="E278" s="46" t="s">
        <v>178</v>
      </c>
      <c r="F278" s="45">
        <v>200</v>
      </c>
      <c r="G278" s="29">
        <v>25</v>
      </c>
      <c r="H278" s="29">
        <v>25</v>
      </c>
      <c r="I278" s="29">
        <v>25</v>
      </c>
    </row>
    <row r="279" spans="1:9" ht="22.5" customHeight="1">
      <c r="A279" s="4" t="s">
        <v>35</v>
      </c>
      <c r="B279" s="5">
        <v>303</v>
      </c>
      <c r="C279" s="5" t="s">
        <v>18</v>
      </c>
      <c r="D279" s="5"/>
      <c r="E279" s="7"/>
      <c r="F279" s="3"/>
      <c r="G279" s="29">
        <f>G288+G280+G283+G295</f>
        <v>9024.7880000000005</v>
      </c>
      <c r="H279" s="29">
        <f>H288+H280+H283+H295</f>
        <v>6483</v>
      </c>
      <c r="I279" s="29">
        <f>I288+I280+I283+I295</f>
        <v>6546</v>
      </c>
    </row>
    <row r="280" spans="1:9" ht="23.25" customHeight="1">
      <c r="A280" s="4" t="s">
        <v>99</v>
      </c>
      <c r="B280" s="5">
        <v>303</v>
      </c>
      <c r="C280" s="5" t="s">
        <v>18</v>
      </c>
      <c r="D280" s="5" t="s">
        <v>21</v>
      </c>
      <c r="E280" s="7"/>
      <c r="F280" s="3"/>
      <c r="G280" s="10">
        <f t="shared" ref="G280:I281" si="75">G281</f>
        <v>255.3</v>
      </c>
      <c r="H280" s="10">
        <f t="shared" si="75"/>
        <v>177</v>
      </c>
      <c r="I280" s="10">
        <f t="shared" si="75"/>
        <v>177</v>
      </c>
    </row>
    <row r="281" spans="1:9" ht="46.5" customHeight="1">
      <c r="A281" s="4" t="s">
        <v>167</v>
      </c>
      <c r="B281" s="5">
        <v>303</v>
      </c>
      <c r="C281" s="5" t="s">
        <v>18</v>
      </c>
      <c r="D281" s="5" t="s">
        <v>21</v>
      </c>
      <c r="E281" s="7" t="s">
        <v>133</v>
      </c>
      <c r="F281" s="3"/>
      <c r="G281" s="10">
        <f t="shared" si="75"/>
        <v>255.3</v>
      </c>
      <c r="H281" s="10">
        <f t="shared" si="75"/>
        <v>177</v>
      </c>
      <c r="I281" s="10">
        <f t="shared" si="75"/>
        <v>177</v>
      </c>
    </row>
    <row r="282" spans="1:9" ht="43.5" customHeight="1">
      <c r="A282" s="4" t="s">
        <v>103</v>
      </c>
      <c r="B282" s="5">
        <v>303</v>
      </c>
      <c r="C282" s="5" t="s">
        <v>18</v>
      </c>
      <c r="D282" s="5" t="s">
        <v>21</v>
      </c>
      <c r="E282" s="7" t="s">
        <v>133</v>
      </c>
      <c r="F282" s="3">
        <v>200</v>
      </c>
      <c r="G282" s="10">
        <v>255.3</v>
      </c>
      <c r="H282" s="10">
        <v>177</v>
      </c>
      <c r="I282" s="10">
        <v>177</v>
      </c>
    </row>
    <row r="283" spans="1:9" ht="18.75" customHeight="1">
      <c r="A283" s="4" t="s">
        <v>212</v>
      </c>
      <c r="B283" s="5">
        <v>303</v>
      </c>
      <c r="C283" s="5" t="s">
        <v>18</v>
      </c>
      <c r="D283" s="5" t="s">
        <v>22</v>
      </c>
      <c r="E283" s="7"/>
      <c r="F283" s="3"/>
      <c r="G283" s="10">
        <f t="shared" ref="G283:I286" si="76">G284</f>
        <v>1819.529</v>
      </c>
      <c r="H283" s="10">
        <f t="shared" si="76"/>
        <v>800</v>
      </c>
      <c r="I283" s="10">
        <f t="shared" si="76"/>
        <v>800</v>
      </c>
    </row>
    <row r="284" spans="1:9" ht="36.75" customHeight="1">
      <c r="A284" s="4" t="s">
        <v>216</v>
      </c>
      <c r="B284" s="5">
        <v>303</v>
      </c>
      <c r="C284" s="5" t="s">
        <v>18</v>
      </c>
      <c r="D284" s="5" t="s">
        <v>22</v>
      </c>
      <c r="E284" s="7" t="s">
        <v>217</v>
      </c>
      <c r="F284" s="3"/>
      <c r="G284" s="10">
        <f t="shared" si="76"/>
        <v>1819.529</v>
      </c>
      <c r="H284" s="10">
        <f t="shared" si="76"/>
        <v>800</v>
      </c>
      <c r="I284" s="10">
        <f t="shared" si="76"/>
        <v>800</v>
      </c>
    </row>
    <row r="285" spans="1:9" ht="37.5" customHeight="1">
      <c r="A285" s="4" t="s">
        <v>218</v>
      </c>
      <c r="B285" s="5">
        <v>303</v>
      </c>
      <c r="C285" s="5" t="s">
        <v>18</v>
      </c>
      <c r="D285" s="5" t="s">
        <v>22</v>
      </c>
      <c r="E285" s="7" t="s">
        <v>219</v>
      </c>
      <c r="F285" s="3"/>
      <c r="G285" s="10">
        <f t="shared" si="76"/>
        <v>1819.529</v>
      </c>
      <c r="H285" s="10">
        <f t="shared" si="76"/>
        <v>800</v>
      </c>
      <c r="I285" s="10">
        <f t="shared" si="76"/>
        <v>800</v>
      </c>
    </row>
    <row r="286" spans="1:9" ht="43.5" customHeight="1">
      <c r="A286" s="4" t="s">
        <v>220</v>
      </c>
      <c r="B286" s="5">
        <v>303</v>
      </c>
      <c r="C286" s="5" t="s">
        <v>18</v>
      </c>
      <c r="D286" s="5" t="s">
        <v>22</v>
      </c>
      <c r="E286" s="7" t="s">
        <v>221</v>
      </c>
      <c r="F286" s="3"/>
      <c r="G286" s="10">
        <f t="shared" si="76"/>
        <v>1819.529</v>
      </c>
      <c r="H286" s="10">
        <f t="shared" si="76"/>
        <v>800</v>
      </c>
      <c r="I286" s="10">
        <f t="shared" si="76"/>
        <v>800</v>
      </c>
    </row>
    <row r="287" spans="1:9" ht="87.75" customHeight="1">
      <c r="A287" s="4" t="s">
        <v>222</v>
      </c>
      <c r="B287" s="5">
        <v>303</v>
      </c>
      <c r="C287" s="5" t="s">
        <v>18</v>
      </c>
      <c r="D287" s="5" t="s">
        <v>22</v>
      </c>
      <c r="E287" s="7" t="s">
        <v>221</v>
      </c>
      <c r="F287" s="3">
        <v>811</v>
      </c>
      <c r="G287" s="10">
        <v>1819.529</v>
      </c>
      <c r="H287" s="10">
        <v>800</v>
      </c>
      <c r="I287" s="10">
        <v>800</v>
      </c>
    </row>
    <row r="288" spans="1:9" ht="24" customHeight="1">
      <c r="A288" s="4" t="s">
        <v>67</v>
      </c>
      <c r="B288" s="5">
        <v>303</v>
      </c>
      <c r="C288" s="5" t="s">
        <v>18</v>
      </c>
      <c r="D288" s="5" t="s">
        <v>20</v>
      </c>
      <c r="E288" s="46"/>
      <c r="F288" s="45"/>
      <c r="G288" s="29">
        <f>G289+G293+G291</f>
        <v>6344.9589999999998</v>
      </c>
      <c r="H288" s="29">
        <f>H289+H293+H291</f>
        <v>5506</v>
      </c>
      <c r="I288" s="29">
        <f>I289+I293+I291</f>
        <v>5569</v>
      </c>
    </row>
    <row r="289" spans="1:9" ht="68.25" customHeight="1">
      <c r="A289" s="44" t="s">
        <v>171</v>
      </c>
      <c r="B289" s="5">
        <v>303</v>
      </c>
      <c r="C289" s="5" t="s">
        <v>18</v>
      </c>
      <c r="D289" s="5" t="s">
        <v>20</v>
      </c>
      <c r="E289" s="46" t="s">
        <v>172</v>
      </c>
      <c r="F289" s="3"/>
      <c r="G289" s="10">
        <f>G290</f>
        <v>1790</v>
      </c>
      <c r="H289" s="10">
        <f>H290</f>
        <v>1790</v>
      </c>
      <c r="I289" s="10">
        <f>I290</f>
        <v>1790</v>
      </c>
    </row>
    <row r="290" spans="1:9" ht="40.5" customHeight="1">
      <c r="A290" s="44" t="s">
        <v>103</v>
      </c>
      <c r="B290" s="5">
        <v>303</v>
      </c>
      <c r="C290" s="45" t="s">
        <v>18</v>
      </c>
      <c r="D290" s="45" t="s">
        <v>20</v>
      </c>
      <c r="E290" s="46" t="s">
        <v>172</v>
      </c>
      <c r="F290" s="53">
        <v>200</v>
      </c>
      <c r="G290" s="29">
        <v>1790</v>
      </c>
      <c r="H290" s="29">
        <v>1790</v>
      </c>
      <c r="I290" s="29">
        <v>1790</v>
      </c>
    </row>
    <row r="291" spans="1:9" ht="77.25" customHeight="1">
      <c r="A291" s="44" t="s">
        <v>229</v>
      </c>
      <c r="B291" s="5">
        <v>303</v>
      </c>
      <c r="C291" s="45" t="s">
        <v>18</v>
      </c>
      <c r="D291" s="45" t="s">
        <v>20</v>
      </c>
      <c r="E291" s="46" t="s">
        <v>172</v>
      </c>
      <c r="F291" s="53"/>
      <c r="G291" s="29">
        <f>G292</f>
        <v>23.9</v>
      </c>
      <c r="H291" s="29">
        <f>H292</f>
        <v>0</v>
      </c>
      <c r="I291" s="29">
        <f>I292</f>
        <v>0</v>
      </c>
    </row>
    <row r="292" spans="1:9" ht="40.5" customHeight="1">
      <c r="A292" s="44" t="s">
        <v>103</v>
      </c>
      <c r="B292" s="5">
        <v>303</v>
      </c>
      <c r="C292" s="45" t="s">
        <v>18</v>
      </c>
      <c r="D292" s="45" t="s">
        <v>20</v>
      </c>
      <c r="E292" s="46" t="s">
        <v>172</v>
      </c>
      <c r="F292" s="53">
        <v>200</v>
      </c>
      <c r="G292" s="29">
        <v>23.9</v>
      </c>
      <c r="H292" s="29">
        <v>0</v>
      </c>
      <c r="I292" s="29">
        <v>0</v>
      </c>
    </row>
    <row r="293" spans="1:9" ht="54.75" customHeight="1">
      <c r="A293" s="4" t="s">
        <v>68</v>
      </c>
      <c r="B293" s="5">
        <v>303</v>
      </c>
      <c r="C293" s="5" t="s">
        <v>18</v>
      </c>
      <c r="D293" s="5" t="s">
        <v>20</v>
      </c>
      <c r="E293" s="7" t="s">
        <v>123</v>
      </c>
      <c r="F293" s="3"/>
      <c r="G293" s="10">
        <f>G294</f>
        <v>4531.0590000000002</v>
      </c>
      <c r="H293" s="10">
        <f>H294</f>
        <v>3716</v>
      </c>
      <c r="I293" s="10">
        <f>I294</f>
        <v>3779</v>
      </c>
    </row>
    <row r="294" spans="1:9" ht="30.75" customHeight="1">
      <c r="A294" s="44" t="s">
        <v>103</v>
      </c>
      <c r="B294" s="5">
        <v>303</v>
      </c>
      <c r="C294" s="45" t="s">
        <v>18</v>
      </c>
      <c r="D294" s="45" t="s">
        <v>20</v>
      </c>
      <c r="E294" s="46" t="s">
        <v>123</v>
      </c>
      <c r="F294" s="53">
        <v>200</v>
      </c>
      <c r="G294" s="29">
        <v>4531.0590000000002</v>
      </c>
      <c r="H294" s="29">
        <v>3716</v>
      </c>
      <c r="I294" s="29">
        <v>3779</v>
      </c>
    </row>
    <row r="295" spans="1:9" ht="30.75" customHeight="1">
      <c r="A295" s="44" t="s">
        <v>144</v>
      </c>
      <c r="B295" s="5">
        <v>303</v>
      </c>
      <c r="C295" s="47" t="s">
        <v>18</v>
      </c>
      <c r="D295" s="47">
        <v>12</v>
      </c>
      <c r="E295" s="46"/>
      <c r="F295" s="53"/>
      <c r="G295" s="29">
        <f t="shared" ref="G295:I296" si="77">G296</f>
        <v>605</v>
      </c>
      <c r="H295" s="29">
        <f t="shared" si="77"/>
        <v>0</v>
      </c>
      <c r="I295" s="29">
        <f t="shared" si="77"/>
        <v>0</v>
      </c>
    </row>
    <row r="296" spans="1:9" ht="30.75" customHeight="1">
      <c r="A296" s="50" t="s">
        <v>148</v>
      </c>
      <c r="B296" s="5">
        <v>303</v>
      </c>
      <c r="C296" s="47" t="s">
        <v>18</v>
      </c>
      <c r="D296" s="47">
        <v>12</v>
      </c>
      <c r="E296" s="48" t="s">
        <v>149</v>
      </c>
      <c r="F296" s="55"/>
      <c r="G296" s="49">
        <f t="shared" si="77"/>
        <v>605</v>
      </c>
      <c r="H296" s="49">
        <f t="shared" si="77"/>
        <v>0</v>
      </c>
      <c r="I296" s="49">
        <f t="shared" si="77"/>
        <v>0</v>
      </c>
    </row>
    <row r="297" spans="1:9" ht="30.75" customHeight="1">
      <c r="A297" s="50" t="s">
        <v>103</v>
      </c>
      <c r="B297" s="5">
        <v>303</v>
      </c>
      <c r="C297" s="47" t="s">
        <v>18</v>
      </c>
      <c r="D297" s="47">
        <v>12</v>
      </c>
      <c r="E297" s="48" t="s">
        <v>149</v>
      </c>
      <c r="F297" s="55">
        <v>200</v>
      </c>
      <c r="G297" s="49">
        <v>605</v>
      </c>
      <c r="H297" s="49">
        <v>0</v>
      </c>
      <c r="I297" s="49">
        <v>0</v>
      </c>
    </row>
    <row r="298" spans="1:9" ht="21.75" customHeight="1">
      <c r="A298" s="31" t="s">
        <v>155</v>
      </c>
      <c r="B298" s="5">
        <v>303</v>
      </c>
      <c r="C298" s="5" t="s">
        <v>21</v>
      </c>
      <c r="D298" s="5"/>
      <c r="E298" s="7"/>
      <c r="F298" s="3"/>
      <c r="G298" s="10">
        <f>G311+G299</f>
        <v>62398.992000000006</v>
      </c>
      <c r="H298" s="10">
        <f>H311+H299</f>
        <v>2600</v>
      </c>
      <c r="I298" s="10">
        <f>I311+I299</f>
        <v>1593.9</v>
      </c>
    </row>
    <row r="299" spans="1:9" ht="21.75" customHeight="1">
      <c r="A299" s="4" t="s">
        <v>156</v>
      </c>
      <c r="B299" s="5">
        <v>303</v>
      </c>
      <c r="C299" s="8" t="s">
        <v>21</v>
      </c>
      <c r="D299" s="8" t="s">
        <v>16</v>
      </c>
      <c r="E299" s="7"/>
      <c r="F299" s="3"/>
      <c r="G299" s="10">
        <f>G300+G304+G302+G309+G307</f>
        <v>58075.192000000003</v>
      </c>
      <c r="H299" s="10">
        <f>H300+H304</f>
        <v>1000</v>
      </c>
      <c r="I299" s="10">
        <f>I300+I304</f>
        <v>500</v>
      </c>
    </row>
    <row r="300" spans="1:9" ht="54" customHeight="1">
      <c r="A300" s="4" t="s">
        <v>199</v>
      </c>
      <c r="B300" s="5">
        <v>303</v>
      </c>
      <c r="C300" s="8" t="s">
        <v>21</v>
      </c>
      <c r="D300" s="8" t="s">
        <v>16</v>
      </c>
      <c r="E300" s="7" t="s">
        <v>200</v>
      </c>
      <c r="F300" s="3"/>
      <c r="G300" s="10">
        <f>G301</f>
        <v>10960</v>
      </c>
      <c r="H300" s="10">
        <f>H301</f>
        <v>0</v>
      </c>
      <c r="I300" s="10">
        <f>I301</f>
        <v>0</v>
      </c>
    </row>
    <row r="301" spans="1:9" ht="34.5" customHeight="1">
      <c r="A301" s="4" t="s">
        <v>201</v>
      </c>
      <c r="B301" s="5">
        <v>303</v>
      </c>
      <c r="C301" s="8" t="s">
        <v>21</v>
      </c>
      <c r="D301" s="8" t="s">
        <v>16</v>
      </c>
      <c r="E301" s="7" t="s">
        <v>200</v>
      </c>
      <c r="F301" s="3">
        <v>400</v>
      </c>
      <c r="G301" s="10">
        <v>10960</v>
      </c>
      <c r="H301" s="10">
        <v>0</v>
      </c>
      <c r="I301" s="10">
        <v>0</v>
      </c>
    </row>
    <row r="302" spans="1:9" ht="69" customHeight="1">
      <c r="A302" s="4" t="s">
        <v>247</v>
      </c>
      <c r="B302" s="5">
        <v>303</v>
      </c>
      <c r="C302" s="8" t="s">
        <v>21</v>
      </c>
      <c r="D302" s="8" t="s">
        <v>16</v>
      </c>
      <c r="E302" s="7" t="s">
        <v>200</v>
      </c>
      <c r="F302" s="3"/>
      <c r="G302" s="10">
        <f>G303</f>
        <v>47.686</v>
      </c>
      <c r="H302" s="10">
        <f>H303</f>
        <v>0</v>
      </c>
      <c r="I302" s="10">
        <f>I303</f>
        <v>0</v>
      </c>
    </row>
    <row r="303" spans="1:9" ht="34.5" customHeight="1">
      <c r="A303" s="50" t="s">
        <v>103</v>
      </c>
      <c r="B303" s="5">
        <v>303</v>
      </c>
      <c r="C303" s="8" t="s">
        <v>21</v>
      </c>
      <c r="D303" s="8" t="s">
        <v>16</v>
      </c>
      <c r="E303" s="7" t="s">
        <v>200</v>
      </c>
      <c r="F303" s="3">
        <v>200</v>
      </c>
      <c r="G303" s="10">
        <v>47.686</v>
      </c>
      <c r="H303" s="10">
        <v>0</v>
      </c>
      <c r="I303" s="10">
        <v>0</v>
      </c>
    </row>
    <row r="304" spans="1:9" ht="48.75" customHeight="1">
      <c r="A304" s="4" t="s">
        <v>223</v>
      </c>
      <c r="B304" s="5">
        <v>303</v>
      </c>
      <c r="C304" s="8" t="s">
        <v>21</v>
      </c>
      <c r="D304" s="8" t="s">
        <v>16</v>
      </c>
      <c r="E304" s="7" t="s">
        <v>224</v>
      </c>
      <c r="F304" s="3"/>
      <c r="G304" s="10">
        <f>G306+G305</f>
        <v>11067.505999999999</v>
      </c>
      <c r="H304" s="10">
        <f>H306+H305</f>
        <v>1000</v>
      </c>
      <c r="I304" s="10">
        <f>I306+I305</f>
        <v>500</v>
      </c>
    </row>
    <row r="305" spans="1:9" ht="48.75" customHeight="1">
      <c r="A305" s="50" t="s">
        <v>103</v>
      </c>
      <c r="B305" s="5">
        <v>303</v>
      </c>
      <c r="C305" s="8" t="s">
        <v>21</v>
      </c>
      <c r="D305" s="8" t="s">
        <v>16</v>
      </c>
      <c r="E305" s="7" t="s">
        <v>224</v>
      </c>
      <c r="F305" s="55">
        <v>200</v>
      </c>
      <c r="G305" s="10">
        <v>1272</v>
      </c>
      <c r="H305" s="10">
        <v>1000</v>
      </c>
      <c r="I305" s="10">
        <v>500</v>
      </c>
    </row>
    <row r="306" spans="1:9" ht="78" customHeight="1">
      <c r="A306" s="4" t="s">
        <v>235</v>
      </c>
      <c r="B306" s="5">
        <v>303</v>
      </c>
      <c r="C306" s="8" t="s">
        <v>21</v>
      </c>
      <c r="D306" s="8" t="s">
        <v>16</v>
      </c>
      <c r="E306" s="7" t="s">
        <v>224</v>
      </c>
      <c r="F306" s="3">
        <v>810</v>
      </c>
      <c r="G306" s="10">
        <v>9795.5059999999994</v>
      </c>
      <c r="H306" s="10">
        <v>0</v>
      </c>
      <c r="I306" s="10">
        <v>0</v>
      </c>
    </row>
    <row r="307" spans="1:9" ht="78" customHeight="1">
      <c r="A307" s="4" t="s">
        <v>261</v>
      </c>
      <c r="B307" s="5">
        <v>303</v>
      </c>
      <c r="C307" s="8" t="s">
        <v>21</v>
      </c>
      <c r="D307" s="8" t="s">
        <v>16</v>
      </c>
      <c r="E307" s="7" t="s">
        <v>263</v>
      </c>
      <c r="F307" s="3"/>
      <c r="G307" s="10">
        <f>G308</f>
        <v>3000</v>
      </c>
      <c r="H307" s="10">
        <v>0</v>
      </c>
      <c r="I307" s="10">
        <v>0</v>
      </c>
    </row>
    <row r="308" spans="1:9" ht="78" customHeight="1">
      <c r="A308" s="4" t="s">
        <v>235</v>
      </c>
      <c r="B308" s="5">
        <v>303</v>
      </c>
      <c r="C308" s="8" t="s">
        <v>21</v>
      </c>
      <c r="D308" s="8" t="s">
        <v>16</v>
      </c>
      <c r="E308" s="7" t="s">
        <v>263</v>
      </c>
      <c r="F308" s="3">
        <v>810</v>
      </c>
      <c r="G308" s="10">
        <v>3000</v>
      </c>
      <c r="H308" s="10">
        <v>0</v>
      </c>
      <c r="I308" s="10">
        <v>0</v>
      </c>
    </row>
    <row r="309" spans="1:9" ht="54.75" customHeight="1">
      <c r="A309" s="4" t="s">
        <v>254</v>
      </c>
      <c r="B309" s="5">
        <v>303</v>
      </c>
      <c r="C309" s="8" t="s">
        <v>21</v>
      </c>
      <c r="D309" s="8" t="s">
        <v>16</v>
      </c>
      <c r="E309" s="7" t="s">
        <v>255</v>
      </c>
      <c r="F309" s="3"/>
      <c r="G309" s="10">
        <f>G310</f>
        <v>33000</v>
      </c>
      <c r="H309" s="10">
        <v>0</v>
      </c>
      <c r="I309" s="10">
        <v>0</v>
      </c>
    </row>
    <row r="310" spans="1:9" ht="37.5" customHeight="1">
      <c r="A310" s="50" t="s">
        <v>103</v>
      </c>
      <c r="B310" s="5">
        <v>303</v>
      </c>
      <c r="C310" s="8" t="s">
        <v>21</v>
      </c>
      <c r="D310" s="8" t="s">
        <v>16</v>
      </c>
      <c r="E310" s="7" t="s">
        <v>255</v>
      </c>
      <c r="F310" s="3">
        <v>200</v>
      </c>
      <c r="G310" s="10">
        <v>33000</v>
      </c>
      <c r="H310" s="10">
        <v>0</v>
      </c>
      <c r="I310" s="10">
        <v>0</v>
      </c>
    </row>
    <row r="311" spans="1:9" ht="22.5" customHeight="1">
      <c r="A311" s="31" t="s">
        <v>154</v>
      </c>
      <c r="B311" s="5">
        <v>303</v>
      </c>
      <c r="C311" s="5" t="s">
        <v>21</v>
      </c>
      <c r="D311" s="5" t="s">
        <v>17</v>
      </c>
      <c r="E311" s="7"/>
      <c r="F311" s="3"/>
      <c r="G311" s="10">
        <f>G312+G314+G316</f>
        <v>4323.8</v>
      </c>
      <c r="H311" s="10">
        <f>H312+H314</f>
        <v>1600</v>
      </c>
      <c r="I311" s="10">
        <f>I312+I314</f>
        <v>1093.9000000000001</v>
      </c>
    </row>
    <row r="312" spans="1:9" ht="22.5" customHeight="1">
      <c r="A312" s="31" t="s">
        <v>179</v>
      </c>
      <c r="B312" s="5">
        <v>303</v>
      </c>
      <c r="C312" s="5" t="s">
        <v>21</v>
      </c>
      <c r="D312" s="5" t="s">
        <v>17</v>
      </c>
      <c r="E312" s="7" t="s">
        <v>180</v>
      </c>
      <c r="F312" s="3"/>
      <c r="G312" s="10">
        <f>G313</f>
        <v>300</v>
      </c>
      <c r="H312" s="10">
        <f>H313</f>
        <v>300</v>
      </c>
      <c r="I312" s="10">
        <f>I313</f>
        <v>300</v>
      </c>
    </row>
    <row r="313" spans="1:9" ht="39" customHeight="1">
      <c r="A313" s="31" t="s">
        <v>103</v>
      </c>
      <c r="B313" s="5">
        <v>303</v>
      </c>
      <c r="C313" s="5" t="s">
        <v>21</v>
      </c>
      <c r="D313" s="5" t="s">
        <v>17</v>
      </c>
      <c r="E313" s="7" t="s">
        <v>180</v>
      </c>
      <c r="F313" s="3">
        <v>200</v>
      </c>
      <c r="G313" s="10">
        <v>300</v>
      </c>
      <c r="H313" s="10">
        <v>300</v>
      </c>
      <c r="I313" s="10">
        <v>300</v>
      </c>
    </row>
    <row r="314" spans="1:9" ht="30.75" customHeight="1">
      <c r="A314" s="31" t="s">
        <v>232</v>
      </c>
      <c r="B314" s="5">
        <v>303</v>
      </c>
      <c r="C314" s="5" t="s">
        <v>21</v>
      </c>
      <c r="D314" s="5" t="s">
        <v>17</v>
      </c>
      <c r="E314" s="7" t="s">
        <v>233</v>
      </c>
      <c r="F314" s="3"/>
      <c r="G314" s="10">
        <f>G315</f>
        <v>1923.8</v>
      </c>
      <c r="H314" s="10">
        <f>H315</f>
        <v>1300</v>
      </c>
      <c r="I314" s="10">
        <f>I315</f>
        <v>793.9</v>
      </c>
    </row>
    <row r="315" spans="1:9" ht="39" customHeight="1">
      <c r="A315" s="31" t="s">
        <v>103</v>
      </c>
      <c r="B315" s="5">
        <v>303</v>
      </c>
      <c r="C315" s="5" t="s">
        <v>21</v>
      </c>
      <c r="D315" s="5" t="s">
        <v>17</v>
      </c>
      <c r="E315" s="7" t="s">
        <v>233</v>
      </c>
      <c r="F315" s="3">
        <v>200</v>
      </c>
      <c r="G315" s="10">
        <v>1923.8</v>
      </c>
      <c r="H315" s="10">
        <v>1300</v>
      </c>
      <c r="I315" s="10">
        <v>793.9</v>
      </c>
    </row>
    <row r="316" spans="1:9" ht="84" customHeight="1">
      <c r="A316" s="31" t="s">
        <v>261</v>
      </c>
      <c r="B316" s="5">
        <v>303</v>
      </c>
      <c r="C316" s="5" t="s">
        <v>21</v>
      </c>
      <c r="D316" s="5" t="s">
        <v>17</v>
      </c>
      <c r="E316" s="7" t="s">
        <v>264</v>
      </c>
      <c r="F316" s="3"/>
      <c r="G316" s="10">
        <f>G317</f>
        <v>2100</v>
      </c>
      <c r="H316" s="10">
        <v>0</v>
      </c>
      <c r="I316" s="10">
        <v>0</v>
      </c>
    </row>
    <row r="317" spans="1:9" ht="39" customHeight="1">
      <c r="A317" s="31" t="s">
        <v>103</v>
      </c>
      <c r="B317" s="5">
        <v>303</v>
      </c>
      <c r="C317" s="5" t="s">
        <v>21</v>
      </c>
      <c r="D317" s="5" t="s">
        <v>17</v>
      </c>
      <c r="E317" s="7" t="s">
        <v>264</v>
      </c>
      <c r="F317" s="3">
        <v>200</v>
      </c>
      <c r="G317" s="10">
        <v>2100</v>
      </c>
      <c r="H317" s="10">
        <v>0</v>
      </c>
      <c r="I317" s="10"/>
    </row>
    <row r="318" spans="1:9" ht="20.25" customHeight="1">
      <c r="A318" s="9" t="s">
        <v>36</v>
      </c>
      <c r="B318" s="5">
        <v>303</v>
      </c>
      <c r="C318" s="5" t="s">
        <v>23</v>
      </c>
      <c r="D318" s="5"/>
      <c r="E318" s="7"/>
      <c r="F318" s="3"/>
      <c r="G318" s="10">
        <f>G331+G319+G326</f>
        <v>37426.042000000001</v>
      </c>
      <c r="H318" s="10">
        <f>H331+H319+H326</f>
        <v>94.1</v>
      </c>
      <c r="I318" s="10">
        <f>I331+I319+I326</f>
        <v>94.1</v>
      </c>
    </row>
    <row r="319" spans="1:9" ht="20.25" customHeight="1">
      <c r="A319" s="9" t="s">
        <v>7</v>
      </c>
      <c r="B319" s="5">
        <v>303</v>
      </c>
      <c r="C319" s="5" t="s">
        <v>23</v>
      </c>
      <c r="D319" s="5" t="s">
        <v>16</v>
      </c>
      <c r="E319" s="7"/>
      <c r="F319" s="3"/>
      <c r="G319" s="10">
        <f>G322+G320+G324</f>
        <v>9111.6419999999998</v>
      </c>
      <c r="H319" s="10">
        <f>H322+H320</f>
        <v>0</v>
      </c>
      <c r="I319" s="10">
        <f>I322+I320</f>
        <v>0</v>
      </c>
    </row>
    <row r="320" spans="1:9" ht="98.25" customHeight="1">
      <c r="A320" s="32" t="s">
        <v>244</v>
      </c>
      <c r="B320" s="5">
        <v>303</v>
      </c>
      <c r="C320" s="5" t="s">
        <v>23</v>
      </c>
      <c r="D320" s="5" t="s">
        <v>16</v>
      </c>
      <c r="E320" s="7" t="s">
        <v>245</v>
      </c>
      <c r="F320" s="5"/>
      <c r="G320" s="10">
        <f>G321</f>
        <v>7273.2</v>
      </c>
      <c r="H320" s="10">
        <f>H321</f>
        <v>0</v>
      </c>
      <c r="I320" s="10">
        <f>I321</f>
        <v>0</v>
      </c>
    </row>
    <row r="321" spans="1:9" ht="42.75" customHeight="1">
      <c r="A321" s="31" t="s">
        <v>103</v>
      </c>
      <c r="B321" s="5">
        <v>303</v>
      </c>
      <c r="C321" s="5" t="s">
        <v>23</v>
      </c>
      <c r="D321" s="5" t="s">
        <v>16</v>
      </c>
      <c r="E321" s="7" t="s">
        <v>245</v>
      </c>
      <c r="F321" s="5">
        <v>200</v>
      </c>
      <c r="G321" s="10">
        <v>7273.2</v>
      </c>
      <c r="H321" s="10">
        <v>0</v>
      </c>
      <c r="I321" s="10">
        <v>0</v>
      </c>
    </row>
    <row r="322" spans="1:9" ht="66.75" customHeight="1">
      <c r="A322" s="31" t="s">
        <v>230</v>
      </c>
      <c r="B322" s="5">
        <v>303</v>
      </c>
      <c r="C322" s="5" t="s">
        <v>23</v>
      </c>
      <c r="D322" s="5" t="s">
        <v>16</v>
      </c>
      <c r="E322" s="7" t="s">
        <v>231</v>
      </c>
      <c r="F322" s="5"/>
      <c r="G322" s="10">
        <f>G323</f>
        <v>838.44200000000001</v>
      </c>
      <c r="H322" s="10">
        <f>H323</f>
        <v>0</v>
      </c>
      <c r="I322" s="10">
        <f>I323</f>
        <v>0</v>
      </c>
    </row>
    <row r="323" spans="1:9" ht="32.25" customHeight="1">
      <c r="A323" s="31" t="s">
        <v>103</v>
      </c>
      <c r="B323" s="5">
        <v>303</v>
      </c>
      <c r="C323" s="5" t="s">
        <v>23</v>
      </c>
      <c r="D323" s="5" t="s">
        <v>16</v>
      </c>
      <c r="E323" s="7" t="s">
        <v>231</v>
      </c>
      <c r="F323" s="5">
        <v>200</v>
      </c>
      <c r="G323" s="10">
        <v>838.44200000000001</v>
      </c>
      <c r="H323" s="10">
        <v>0</v>
      </c>
      <c r="I323" s="10">
        <v>0</v>
      </c>
    </row>
    <row r="324" spans="1:9" ht="83.25" customHeight="1">
      <c r="A324" s="31" t="s">
        <v>261</v>
      </c>
      <c r="B324" s="5">
        <v>303</v>
      </c>
      <c r="C324" s="5" t="s">
        <v>23</v>
      </c>
      <c r="D324" s="5" t="s">
        <v>16</v>
      </c>
      <c r="E324" s="7" t="s">
        <v>265</v>
      </c>
      <c r="F324" s="5"/>
      <c r="G324" s="10">
        <f>G325</f>
        <v>1000</v>
      </c>
      <c r="H324" s="10">
        <v>0</v>
      </c>
      <c r="I324" s="10">
        <v>0</v>
      </c>
    </row>
    <row r="325" spans="1:9" ht="32.25" customHeight="1">
      <c r="A325" s="31" t="s">
        <v>103</v>
      </c>
      <c r="B325" s="5">
        <v>303</v>
      </c>
      <c r="C325" s="5" t="s">
        <v>23</v>
      </c>
      <c r="D325" s="5" t="s">
        <v>16</v>
      </c>
      <c r="E325" s="7" t="s">
        <v>265</v>
      </c>
      <c r="F325" s="5">
        <v>200</v>
      </c>
      <c r="G325" s="10">
        <v>1000</v>
      </c>
      <c r="H325" s="10">
        <v>0</v>
      </c>
      <c r="I325" s="10">
        <v>0</v>
      </c>
    </row>
    <row r="326" spans="1:9" ht="32.25" customHeight="1">
      <c r="A326" s="31" t="s">
        <v>135</v>
      </c>
      <c r="B326" s="5">
        <v>303</v>
      </c>
      <c r="C326" s="5" t="s">
        <v>23</v>
      </c>
      <c r="D326" s="5" t="s">
        <v>17</v>
      </c>
      <c r="E326" s="7"/>
      <c r="F326" s="5"/>
      <c r="G326" s="10">
        <f>G327+G329</f>
        <v>27977.599999999999</v>
      </c>
      <c r="H326" s="10">
        <f t="shared" ref="H326:I326" si="78">H327+H329</f>
        <v>0</v>
      </c>
      <c r="I326" s="10">
        <f t="shared" si="78"/>
        <v>0</v>
      </c>
    </row>
    <row r="327" spans="1:9" ht="67.5" customHeight="1">
      <c r="A327" s="31" t="s">
        <v>248</v>
      </c>
      <c r="B327" s="5">
        <v>303</v>
      </c>
      <c r="C327" s="5" t="s">
        <v>23</v>
      </c>
      <c r="D327" s="5" t="s">
        <v>17</v>
      </c>
      <c r="E327" s="7" t="s">
        <v>249</v>
      </c>
      <c r="F327" s="5"/>
      <c r="G327" s="10">
        <f>G328</f>
        <v>4978.5</v>
      </c>
      <c r="H327" s="10">
        <f t="shared" ref="H327:I327" si="79">H328</f>
        <v>0</v>
      </c>
      <c r="I327" s="10">
        <f t="shared" si="79"/>
        <v>0</v>
      </c>
    </row>
    <row r="328" spans="1:9" ht="32.25" customHeight="1">
      <c r="A328" s="31" t="s">
        <v>103</v>
      </c>
      <c r="B328" s="5">
        <v>303</v>
      </c>
      <c r="C328" s="5" t="s">
        <v>23</v>
      </c>
      <c r="D328" s="5" t="s">
        <v>17</v>
      </c>
      <c r="E328" s="7" t="s">
        <v>249</v>
      </c>
      <c r="F328" s="5">
        <v>200</v>
      </c>
      <c r="G328" s="10">
        <v>4978.5</v>
      </c>
      <c r="H328" s="10">
        <v>0</v>
      </c>
      <c r="I328" s="10">
        <v>0</v>
      </c>
    </row>
    <row r="329" spans="1:9" ht="104.25" customHeight="1">
      <c r="A329" s="31" t="s">
        <v>250</v>
      </c>
      <c r="B329" s="5">
        <v>303</v>
      </c>
      <c r="C329" s="5" t="s">
        <v>23</v>
      </c>
      <c r="D329" s="5" t="s">
        <v>17</v>
      </c>
      <c r="E329" s="7" t="s">
        <v>251</v>
      </c>
      <c r="F329" s="5"/>
      <c r="G329" s="10">
        <f>G330</f>
        <v>22999.1</v>
      </c>
      <c r="H329" s="10">
        <f t="shared" ref="H329:I329" si="80">H330</f>
        <v>0</v>
      </c>
      <c r="I329" s="10">
        <f t="shared" si="80"/>
        <v>0</v>
      </c>
    </row>
    <row r="330" spans="1:9" ht="32.25" customHeight="1">
      <c r="A330" s="31" t="s">
        <v>103</v>
      </c>
      <c r="B330" s="5">
        <v>303</v>
      </c>
      <c r="C330" s="5" t="s">
        <v>23</v>
      </c>
      <c r="D330" s="5" t="s">
        <v>17</v>
      </c>
      <c r="E330" s="7" t="s">
        <v>251</v>
      </c>
      <c r="F330" s="5">
        <v>200</v>
      </c>
      <c r="G330" s="10">
        <v>22999.1</v>
      </c>
      <c r="H330" s="10">
        <v>0</v>
      </c>
      <c r="I330" s="10">
        <v>0</v>
      </c>
    </row>
    <row r="331" spans="1:9" ht="22.5" customHeight="1">
      <c r="A331" s="28" t="s">
        <v>9</v>
      </c>
      <c r="B331" s="5">
        <v>303</v>
      </c>
      <c r="C331" s="5" t="s">
        <v>23</v>
      </c>
      <c r="D331" s="5" t="s">
        <v>20</v>
      </c>
      <c r="E331" s="7"/>
      <c r="F331" s="3"/>
      <c r="G331" s="10">
        <f>G332</f>
        <v>336.8</v>
      </c>
      <c r="H331" s="10">
        <f>H332</f>
        <v>94.1</v>
      </c>
      <c r="I331" s="10">
        <f>I332</f>
        <v>94.1</v>
      </c>
    </row>
    <row r="332" spans="1:9" ht="48.75" customHeight="1">
      <c r="A332" s="9" t="s">
        <v>89</v>
      </c>
      <c r="B332" s="5">
        <v>303</v>
      </c>
      <c r="C332" s="5" t="s">
        <v>23</v>
      </c>
      <c r="D332" s="5" t="s">
        <v>20</v>
      </c>
      <c r="E332" s="7" t="s">
        <v>124</v>
      </c>
      <c r="F332" s="5"/>
      <c r="G332" s="10">
        <f>G333+G334</f>
        <v>336.8</v>
      </c>
      <c r="H332" s="10">
        <f>H333+H334</f>
        <v>94.1</v>
      </c>
      <c r="I332" s="10">
        <f>I333+I334</f>
        <v>94.1</v>
      </c>
    </row>
    <row r="333" spans="1:9" ht="85.5" customHeight="1">
      <c r="A333" s="31" t="s">
        <v>70</v>
      </c>
      <c r="B333" s="5">
        <v>303</v>
      </c>
      <c r="C333" s="24" t="s">
        <v>23</v>
      </c>
      <c r="D333" s="24" t="s">
        <v>20</v>
      </c>
      <c r="E333" s="7" t="s">
        <v>124</v>
      </c>
      <c r="F333" s="24">
        <v>100</v>
      </c>
      <c r="G333" s="39">
        <v>310.8</v>
      </c>
      <c r="H333" s="39">
        <v>94.1</v>
      </c>
      <c r="I333" s="39">
        <v>94.1</v>
      </c>
    </row>
    <row r="334" spans="1:9" ht="36" customHeight="1">
      <c r="A334" s="31" t="s">
        <v>103</v>
      </c>
      <c r="B334" s="5">
        <v>303</v>
      </c>
      <c r="C334" s="24" t="s">
        <v>23</v>
      </c>
      <c r="D334" s="24" t="s">
        <v>20</v>
      </c>
      <c r="E334" s="7" t="s">
        <v>124</v>
      </c>
      <c r="F334" s="24">
        <v>200</v>
      </c>
      <c r="G334" s="39">
        <v>26</v>
      </c>
      <c r="H334" s="39">
        <v>0</v>
      </c>
      <c r="I334" s="39">
        <v>0</v>
      </c>
    </row>
    <row r="335" spans="1:9">
      <c r="A335" s="9" t="s">
        <v>37</v>
      </c>
      <c r="B335" s="5">
        <v>303</v>
      </c>
      <c r="C335" s="5">
        <v>10</v>
      </c>
      <c r="D335" s="5"/>
      <c r="E335" s="8"/>
      <c r="F335" s="3"/>
      <c r="G335" s="10">
        <f>G336+G339</f>
        <v>12876.635999999999</v>
      </c>
      <c r="H335" s="10">
        <f>H336+H339</f>
        <v>1507.4</v>
      </c>
      <c r="I335" s="10">
        <f>I336+I339</f>
        <v>700</v>
      </c>
    </row>
    <row r="336" spans="1:9">
      <c r="A336" s="4" t="s">
        <v>12</v>
      </c>
      <c r="B336" s="5">
        <v>303</v>
      </c>
      <c r="C336" s="5">
        <v>10</v>
      </c>
      <c r="D336" s="5" t="s">
        <v>15</v>
      </c>
      <c r="E336" s="8"/>
      <c r="F336" s="3"/>
      <c r="G336" s="10">
        <f t="shared" ref="G336:I337" si="81">G337</f>
        <v>700</v>
      </c>
      <c r="H336" s="10">
        <f t="shared" si="81"/>
        <v>700</v>
      </c>
      <c r="I336" s="10">
        <f t="shared" si="81"/>
        <v>700</v>
      </c>
    </row>
    <row r="337" spans="1:9">
      <c r="A337" s="9" t="s">
        <v>75</v>
      </c>
      <c r="B337" s="5">
        <v>303</v>
      </c>
      <c r="C337" s="5">
        <v>10</v>
      </c>
      <c r="D337" s="5" t="s">
        <v>15</v>
      </c>
      <c r="E337" s="7" t="s">
        <v>125</v>
      </c>
      <c r="F337" s="3"/>
      <c r="G337" s="10">
        <f t="shared" si="81"/>
        <v>700</v>
      </c>
      <c r="H337" s="10">
        <f t="shared" si="81"/>
        <v>700</v>
      </c>
      <c r="I337" s="10">
        <f t="shared" si="81"/>
        <v>700</v>
      </c>
    </row>
    <row r="338" spans="1:9" ht="31.5">
      <c r="A338" s="9" t="s">
        <v>56</v>
      </c>
      <c r="B338" s="5">
        <v>303</v>
      </c>
      <c r="C338" s="5">
        <v>10</v>
      </c>
      <c r="D338" s="5" t="s">
        <v>15</v>
      </c>
      <c r="E338" s="7" t="s">
        <v>125</v>
      </c>
      <c r="F338" s="3">
        <v>300</v>
      </c>
      <c r="G338" s="10">
        <v>700</v>
      </c>
      <c r="H338" s="10">
        <v>700</v>
      </c>
      <c r="I338" s="10">
        <v>700</v>
      </c>
    </row>
    <row r="339" spans="1:9">
      <c r="A339" s="4" t="s">
        <v>40</v>
      </c>
      <c r="B339" s="5">
        <v>303</v>
      </c>
      <c r="C339" s="5">
        <v>10</v>
      </c>
      <c r="D339" s="5" t="s">
        <v>17</v>
      </c>
      <c r="E339" s="7"/>
      <c r="F339" s="3"/>
      <c r="G339" s="10">
        <f>G344+G342+G340+G347</f>
        <v>12176.635999999999</v>
      </c>
      <c r="H339" s="10">
        <f>H344+H342</f>
        <v>807.4</v>
      </c>
      <c r="I339" s="10">
        <f>I344+I342</f>
        <v>0</v>
      </c>
    </row>
    <row r="340" spans="1:9" ht="53.25" customHeight="1">
      <c r="A340" s="4" t="s">
        <v>252</v>
      </c>
      <c r="B340" s="5">
        <v>303</v>
      </c>
      <c r="C340" s="5">
        <v>10</v>
      </c>
      <c r="D340" s="5" t="s">
        <v>17</v>
      </c>
      <c r="E340" s="7" t="s">
        <v>253</v>
      </c>
      <c r="F340" s="3"/>
      <c r="G340" s="10">
        <f>G341</f>
        <v>1200</v>
      </c>
      <c r="H340" s="10">
        <f t="shared" ref="H340:I340" si="82">H341</f>
        <v>0</v>
      </c>
      <c r="I340" s="10">
        <f t="shared" si="82"/>
        <v>0</v>
      </c>
    </row>
    <row r="341" spans="1:9" ht="33.75" customHeight="1">
      <c r="A341" s="4" t="s">
        <v>56</v>
      </c>
      <c r="B341" s="5">
        <v>303</v>
      </c>
      <c r="C341" s="5">
        <v>10</v>
      </c>
      <c r="D341" s="5" t="s">
        <v>17</v>
      </c>
      <c r="E341" s="7" t="s">
        <v>253</v>
      </c>
      <c r="F341" s="3">
        <v>300</v>
      </c>
      <c r="G341" s="10">
        <v>1200</v>
      </c>
      <c r="H341" s="10">
        <v>0</v>
      </c>
      <c r="I341" s="10">
        <v>0</v>
      </c>
    </row>
    <row r="342" spans="1:9" ht="126">
      <c r="A342" s="4" t="s">
        <v>241</v>
      </c>
      <c r="B342" s="5">
        <v>303</v>
      </c>
      <c r="C342" s="5">
        <v>10</v>
      </c>
      <c r="D342" s="5" t="s">
        <v>17</v>
      </c>
      <c r="E342" s="7" t="s">
        <v>242</v>
      </c>
      <c r="F342" s="3"/>
      <c r="G342" s="10">
        <f>G343</f>
        <v>2262.0239999999999</v>
      </c>
      <c r="H342" s="10">
        <f>H343</f>
        <v>0</v>
      </c>
      <c r="I342" s="10">
        <f>I343</f>
        <v>0</v>
      </c>
    </row>
    <row r="343" spans="1:9" ht="28.5" customHeight="1">
      <c r="A343" s="4" t="s">
        <v>56</v>
      </c>
      <c r="B343" s="5">
        <v>303</v>
      </c>
      <c r="C343" s="5">
        <v>10</v>
      </c>
      <c r="D343" s="5" t="s">
        <v>17</v>
      </c>
      <c r="E343" s="7" t="s">
        <v>243</v>
      </c>
      <c r="F343" s="3">
        <v>300</v>
      </c>
      <c r="G343" s="10">
        <v>2262.0239999999999</v>
      </c>
      <c r="H343" s="10">
        <v>0</v>
      </c>
      <c r="I343" s="10">
        <v>0</v>
      </c>
    </row>
    <row r="344" spans="1:9" ht="63">
      <c r="A344" s="9" t="s">
        <v>165</v>
      </c>
      <c r="B344" s="5">
        <v>303</v>
      </c>
      <c r="C344" s="5">
        <v>10</v>
      </c>
      <c r="D344" s="5" t="s">
        <v>17</v>
      </c>
      <c r="E344" s="7" t="s">
        <v>166</v>
      </c>
      <c r="F344" s="3"/>
      <c r="G344" s="10">
        <f>G345+G346</f>
        <v>1134.6119999999999</v>
      </c>
      <c r="H344" s="10">
        <f>H345+H346</f>
        <v>807.4</v>
      </c>
      <c r="I344" s="10">
        <f>I345+I346</f>
        <v>0</v>
      </c>
    </row>
    <row r="345" spans="1:9" ht="31.5">
      <c r="A345" s="9" t="s">
        <v>103</v>
      </c>
      <c r="B345" s="5">
        <v>303</v>
      </c>
      <c r="C345" s="5" t="s">
        <v>53</v>
      </c>
      <c r="D345" s="5" t="s">
        <v>17</v>
      </c>
      <c r="E345" s="7" t="s">
        <v>166</v>
      </c>
      <c r="F345" s="5">
        <v>200</v>
      </c>
      <c r="G345" s="10">
        <v>3.6</v>
      </c>
      <c r="H345" s="10">
        <v>0</v>
      </c>
      <c r="I345" s="10">
        <v>0</v>
      </c>
    </row>
    <row r="346" spans="1:9" ht="30" customHeight="1">
      <c r="A346" s="9" t="s">
        <v>56</v>
      </c>
      <c r="B346" s="5">
        <v>303</v>
      </c>
      <c r="C346" s="5" t="s">
        <v>53</v>
      </c>
      <c r="D346" s="5" t="s">
        <v>17</v>
      </c>
      <c r="E346" s="7" t="s">
        <v>166</v>
      </c>
      <c r="F346" s="5">
        <v>300</v>
      </c>
      <c r="G346" s="10">
        <v>1131.0119999999999</v>
      </c>
      <c r="H346" s="10">
        <v>807.4</v>
      </c>
      <c r="I346" s="10">
        <v>0</v>
      </c>
    </row>
    <row r="347" spans="1:9" ht="48" customHeight="1">
      <c r="A347" s="9" t="s">
        <v>259</v>
      </c>
      <c r="B347" s="5">
        <v>303</v>
      </c>
      <c r="C347" s="5" t="s">
        <v>53</v>
      </c>
      <c r="D347" s="5" t="s">
        <v>17</v>
      </c>
      <c r="E347" s="7" t="s">
        <v>260</v>
      </c>
      <c r="F347" s="5"/>
      <c r="G347" s="10">
        <f>G348</f>
        <v>7580</v>
      </c>
      <c r="H347" s="10">
        <f t="shared" ref="H347:I347" si="83">H348</f>
        <v>0</v>
      </c>
      <c r="I347" s="10">
        <f t="shared" si="83"/>
        <v>0</v>
      </c>
    </row>
    <row r="348" spans="1:9" ht="30" customHeight="1">
      <c r="A348" s="9" t="s">
        <v>56</v>
      </c>
      <c r="B348" s="5">
        <v>303</v>
      </c>
      <c r="C348" s="5" t="s">
        <v>53</v>
      </c>
      <c r="D348" s="5" t="s">
        <v>17</v>
      </c>
      <c r="E348" s="7" t="s">
        <v>260</v>
      </c>
      <c r="F348" s="5">
        <v>300</v>
      </c>
      <c r="G348" s="10">
        <v>7580</v>
      </c>
      <c r="H348" s="10">
        <v>0</v>
      </c>
      <c r="I348" s="10">
        <v>0</v>
      </c>
    </row>
    <row r="349" spans="1:9" ht="31.5">
      <c r="A349" s="9" t="s">
        <v>174</v>
      </c>
      <c r="B349" s="5">
        <v>305</v>
      </c>
      <c r="C349" s="5"/>
      <c r="D349" s="5"/>
      <c r="E349" s="7"/>
      <c r="F349" s="3"/>
      <c r="G349" s="10">
        <f>G350+G365+G403+G399+G388+G373+G369+G377</f>
        <v>1085.2</v>
      </c>
      <c r="H349" s="10">
        <v>1085.2</v>
      </c>
      <c r="I349" s="10">
        <v>1085.2</v>
      </c>
    </row>
    <row r="350" spans="1:9">
      <c r="A350" s="9" t="s">
        <v>33</v>
      </c>
      <c r="B350" s="5">
        <v>305</v>
      </c>
      <c r="C350" s="5" t="s">
        <v>15</v>
      </c>
      <c r="D350" s="5"/>
      <c r="E350" s="8"/>
      <c r="F350" s="3"/>
      <c r="G350" s="10">
        <f>G351+G360+G357</f>
        <v>1085.2</v>
      </c>
      <c r="H350" s="10">
        <f>H351+H360+H357</f>
        <v>1085.2</v>
      </c>
      <c r="I350" s="10">
        <f>I351+I360+I357</f>
        <v>1085.2</v>
      </c>
    </row>
    <row r="351" spans="1:9">
      <c r="A351" s="9" t="s">
        <v>4</v>
      </c>
      <c r="B351" s="5">
        <v>305</v>
      </c>
      <c r="C351" s="5" t="s">
        <v>15</v>
      </c>
      <c r="D351" s="5" t="s">
        <v>19</v>
      </c>
      <c r="E351" s="8"/>
      <c r="F351" s="3"/>
      <c r="G351" s="10">
        <f t="shared" ref="G351:I352" si="84">G352</f>
        <v>1085.2</v>
      </c>
      <c r="H351" s="10">
        <f t="shared" si="84"/>
        <v>1085.2</v>
      </c>
      <c r="I351" s="10">
        <f t="shared" si="84"/>
        <v>1085.2</v>
      </c>
    </row>
    <row r="352" spans="1:9" ht="31.5">
      <c r="A352" s="9" t="s">
        <v>60</v>
      </c>
      <c r="B352" s="5">
        <v>305</v>
      </c>
      <c r="C352" s="5" t="s">
        <v>15</v>
      </c>
      <c r="D352" s="5" t="s">
        <v>19</v>
      </c>
      <c r="E352" s="7" t="s">
        <v>104</v>
      </c>
      <c r="F352" s="3"/>
      <c r="G352" s="10">
        <f t="shared" si="84"/>
        <v>1085.2</v>
      </c>
      <c r="H352" s="10">
        <f t="shared" si="84"/>
        <v>1085.2</v>
      </c>
      <c r="I352" s="10">
        <f t="shared" si="84"/>
        <v>1085.2</v>
      </c>
    </row>
    <row r="353" spans="1:9" ht="31.5">
      <c r="A353" s="9" t="s">
        <v>183</v>
      </c>
      <c r="B353" s="5">
        <v>305</v>
      </c>
      <c r="C353" s="5" t="s">
        <v>15</v>
      </c>
      <c r="D353" s="5" t="s">
        <v>19</v>
      </c>
      <c r="E353" s="7" t="s">
        <v>202</v>
      </c>
      <c r="F353" s="3"/>
      <c r="G353" s="10">
        <f>G354+G355</f>
        <v>1085.2</v>
      </c>
      <c r="H353" s="10">
        <f>H354+H355</f>
        <v>1085.2</v>
      </c>
      <c r="I353" s="10">
        <f>I354+I355</f>
        <v>1085.2</v>
      </c>
    </row>
    <row r="354" spans="1:9" ht="78.75">
      <c r="A354" s="31" t="s">
        <v>70</v>
      </c>
      <c r="B354" s="5">
        <v>305</v>
      </c>
      <c r="C354" s="5" t="s">
        <v>15</v>
      </c>
      <c r="D354" s="5" t="s">
        <v>19</v>
      </c>
      <c r="E354" s="7" t="s">
        <v>202</v>
      </c>
      <c r="F354" s="3">
        <v>100</v>
      </c>
      <c r="G354" s="10">
        <v>920.2</v>
      </c>
      <c r="H354" s="10">
        <v>920.2</v>
      </c>
      <c r="I354" s="10">
        <v>920.2</v>
      </c>
    </row>
    <row r="355" spans="1:9" ht="31.5">
      <c r="A355" s="31" t="s">
        <v>103</v>
      </c>
      <c r="B355" s="5">
        <v>305</v>
      </c>
      <c r="C355" s="5" t="s">
        <v>15</v>
      </c>
      <c r="D355" s="5" t="s">
        <v>19</v>
      </c>
      <c r="E355" s="7" t="s">
        <v>202</v>
      </c>
      <c r="F355" s="3">
        <v>200</v>
      </c>
      <c r="G355" s="10">
        <v>165</v>
      </c>
      <c r="H355" s="10">
        <v>165</v>
      </c>
      <c r="I355" s="10">
        <v>165</v>
      </c>
    </row>
    <row r="356" spans="1:9">
      <c r="A356" s="9" t="s">
        <v>50</v>
      </c>
      <c r="B356" s="4"/>
      <c r="C356" s="4"/>
      <c r="D356" s="4"/>
      <c r="E356" s="4"/>
      <c r="F356" s="4"/>
      <c r="G356" s="10">
        <f>G11+G35+G76+G167+G233+G349+G222</f>
        <v>602848.62399999995</v>
      </c>
      <c r="H356" s="10">
        <f>H11+H35+H76+H167+H233+H349+H222</f>
        <v>397145.60000000009</v>
      </c>
      <c r="I356" s="10">
        <f>I11+I35+I76+I167+I233+I349+I222</f>
        <v>394062.50000000006</v>
      </c>
    </row>
  </sheetData>
  <mergeCells count="1">
    <mergeCell ref="A7:I7"/>
  </mergeCells>
  <phoneticPr fontId="5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9"/>
  <sheetViews>
    <sheetView workbookViewId="0">
      <selection activeCell="G6" sqref="G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51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1"/>
      <c r="C1" s="11"/>
      <c r="D1" s="11"/>
      <c r="G1" s="12" t="s">
        <v>95</v>
      </c>
    </row>
    <row r="2" spans="1:8">
      <c r="B2" s="11"/>
      <c r="C2" s="11"/>
      <c r="D2" s="11"/>
      <c r="G2" s="12" t="s">
        <v>96</v>
      </c>
    </row>
    <row r="3" spans="1:8">
      <c r="B3" s="11"/>
      <c r="C3" s="11"/>
      <c r="D3" s="11"/>
      <c r="G3" s="12" t="s">
        <v>97</v>
      </c>
    </row>
    <row r="4" spans="1:8">
      <c r="B4" s="11"/>
      <c r="C4" s="11"/>
      <c r="D4" s="11"/>
      <c r="G4" s="12" t="s">
        <v>98</v>
      </c>
    </row>
    <row r="5" spans="1:8">
      <c r="B5" s="11"/>
      <c r="C5" s="11"/>
      <c r="D5" s="11"/>
      <c r="G5" s="12" t="s">
        <v>266</v>
      </c>
    </row>
    <row r="6" spans="1:8" ht="12" customHeight="1">
      <c r="A6" s="2"/>
      <c r="B6" s="2"/>
      <c r="C6" s="2"/>
      <c r="D6" s="2"/>
      <c r="E6" s="2"/>
      <c r="F6" s="52"/>
    </row>
    <row r="7" spans="1:8" ht="67.5" customHeight="1">
      <c r="A7" s="64" t="s">
        <v>210</v>
      </c>
      <c r="B7" s="65"/>
      <c r="C7" s="65"/>
      <c r="D7" s="65"/>
      <c r="E7" s="65"/>
      <c r="F7" s="65"/>
      <c r="G7" s="65"/>
      <c r="H7" s="65"/>
    </row>
    <row r="8" spans="1:8" ht="12.75" customHeight="1">
      <c r="A8" s="2"/>
      <c r="B8" s="2"/>
      <c r="C8" s="2"/>
      <c r="D8" s="2"/>
      <c r="E8" s="2"/>
      <c r="F8" s="52"/>
    </row>
    <row r="9" spans="1:8" ht="31.5">
      <c r="A9" s="3" t="s">
        <v>0</v>
      </c>
      <c r="B9" s="3" t="s">
        <v>1</v>
      </c>
      <c r="C9" s="3" t="s">
        <v>2</v>
      </c>
      <c r="D9" s="3" t="s">
        <v>25</v>
      </c>
      <c r="E9" s="3" t="s">
        <v>26</v>
      </c>
      <c r="F9" s="10" t="s">
        <v>157</v>
      </c>
      <c r="G9" s="3" t="s">
        <v>168</v>
      </c>
      <c r="H9" s="3" t="s">
        <v>203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54">
        <v>7</v>
      </c>
      <c r="G10" s="3">
        <v>8</v>
      </c>
      <c r="H10" s="3">
        <v>9</v>
      </c>
    </row>
    <row r="11" spans="1:8" ht="21.75" customHeight="1">
      <c r="A11" s="4" t="s">
        <v>33</v>
      </c>
      <c r="B11" s="5" t="s">
        <v>15</v>
      </c>
      <c r="C11" s="3"/>
      <c r="D11" s="3"/>
      <c r="E11" s="3"/>
      <c r="F11" s="10">
        <f>F12+F15+F24+F36+F39+F21+F33</f>
        <v>49485.382999999994</v>
      </c>
      <c r="G11" s="10">
        <f t="shared" ref="G11:H11" si="0">G12+G15+G24+G36+G39+G21+G33</f>
        <v>33264.1</v>
      </c>
      <c r="H11" s="10">
        <f t="shared" si="0"/>
        <v>31210.499999999996</v>
      </c>
    </row>
    <row r="12" spans="1:8" ht="33" customHeight="1">
      <c r="A12" s="4" t="str">
        <f>Лист2!A235</f>
        <v>Функционирование высшего должностного лица муниципального образования</v>
      </c>
      <c r="B12" s="5" t="str">
        <f>Лист2!C235</f>
        <v>01</v>
      </c>
      <c r="C12" s="5" t="str">
        <f>Лист2!D235</f>
        <v>02</v>
      </c>
      <c r="D12" s="5"/>
      <c r="E12" s="5"/>
      <c r="F12" s="41">
        <f>F13</f>
        <v>1672.2</v>
      </c>
      <c r="G12" s="41">
        <f t="shared" ref="G12:H13" si="1">G13</f>
        <v>1422.2</v>
      </c>
      <c r="H12" s="41">
        <f t="shared" si="1"/>
        <v>1422.2</v>
      </c>
    </row>
    <row r="13" spans="1:8" ht="24.75" customHeight="1">
      <c r="A13" s="4" t="str">
        <f>Лист2!A236</f>
        <v>Глава муниципального образования</v>
      </c>
      <c r="B13" s="5" t="str">
        <f>Лист2!C236</f>
        <v>01</v>
      </c>
      <c r="C13" s="5" t="str">
        <f>Лист2!D236</f>
        <v>02</v>
      </c>
      <c r="D13" s="8" t="str">
        <f>Лист2!E236</f>
        <v>01 2 00 10120</v>
      </c>
      <c r="E13" s="5"/>
      <c r="F13" s="41">
        <f>F14</f>
        <v>1672.2</v>
      </c>
      <c r="G13" s="41">
        <f t="shared" si="1"/>
        <v>1422.2</v>
      </c>
      <c r="H13" s="41">
        <f t="shared" si="1"/>
        <v>1422.2</v>
      </c>
    </row>
    <row r="14" spans="1:8" ht="93.75" customHeight="1">
      <c r="A14" s="4" t="str">
        <f>Лист2!A237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" s="5" t="str">
        <f>Лист2!C237</f>
        <v>01</v>
      </c>
      <c r="C14" s="5" t="str">
        <f>Лист2!D237</f>
        <v>02</v>
      </c>
      <c r="D14" s="8" t="str">
        <f>Лист2!E237</f>
        <v>01 2 00 10120</v>
      </c>
      <c r="E14" s="8">
        <f>Лист2!F237</f>
        <v>100</v>
      </c>
      <c r="F14" s="41">
        <f>Лист2!G237</f>
        <v>1672.2</v>
      </c>
      <c r="G14" s="41">
        <f>Лист2!H237</f>
        <v>1422.2</v>
      </c>
      <c r="H14" s="41">
        <f>Лист2!I237</f>
        <v>1422.2</v>
      </c>
    </row>
    <row r="15" spans="1:8" ht="72" customHeight="1">
      <c r="A15" s="35" t="s">
        <v>84</v>
      </c>
      <c r="B15" s="5" t="s">
        <v>15</v>
      </c>
      <c r="C15" s="5" t="s">
        <v>18</v>
      </c>
      <c r="D15" s="3"/>
      <c r="E15" s="3"/>
      <c r="F15" s="10">
        <f>F16</f>
        <v>19286.3</v>
      </c>
      <c r="G15" s="10">
        <f t="shared" ref="G15:H16" si="2">G16</f>
        <v>16466.3</v>
      </c>
      <c r="H15" s="10">
        <f t="shared" si="2"/>
        <v>15466.3</v>
      </c>
    </row>
    <row r="16" spans="1:8" ht="39.75" customHeight="1">
      <c r="A16" s="9" t="s">
        <v>60</v>
      </c>
      <c r="B16" s="5" t="s">
        <v>15</v>
      </c>
      <c r="C16" s="5" t="s">
        <v>18</v>
      </c>
      <c r="D16" s="7" t="s">
        <v>104</v>
      </c>
      <c r="E16" s="3"/>
      <c r="F16" s="10">
        <f>F17</f>
        <v>19286.3</v>
      </c>
      <c r="G16" s="10">
        <f t="shared" si="2"/>
        <v>16466.3</v>
      </c>
      <c r="H16" s="10">
        <f t="shared" si="2"/>
        <v>15466.3</v>
      </c>
    </row>
    <row r="17" spans="1:8" ht="37.5" customHeight="1">
      <c r="A17" s="9" t="s">
        <v>61</v>
      </c>
      <c r="B17" s="5" t="s">
        <v>15</v>
      </c>
      <c r="C17" s="5" t="s">
        <v>18</v>
      </c>
      <c r="D17" s="7" t="s">
        <v>105</v>
      </c>
      <c r="E17" s="3"/>
      <c r="F17" s="10">
        <f>F18+F19+F20</f>
        <v>19286.3</v>
      </c>
      <c r="G17" s="10">
        <f t="shared" ref="G17:H17" si="3">G18+G19+G20</f>
        <v>16466.3</v>
      </c>
      <c r="H17" s="10">
        <f t="shared" si="3"/>
        <v>15466.3</v>
      </c>
    </row>
    <row r="18" spans="1:8" ht="82.5" customHeight="1">
      <c r="A18" s="30" t="s">
        <v>70</v>
      </c>
      <c r="B18" s="5" t="s">
        <v>15</v>
      </c>
      <c r="C18" s="5" t="s">
        <v>18</v>
      </c>
      <c r="D18" s="7" t="s">
        <v>105</v>
      </c>
      <c r="E18" s="3">
        <v>100</v>
      </c>
      <c r="F18" s="10">
        <f>Лист2!G241</f>
        <v>14781.4</v>
      </c>
      <c r="G18" s="10">
        <f>Лист2!H241</f>
        <v>12481.4</v>
      </c>
      <c r="H18" s="10">
        <f>Лист2!I241</f>
        <v>12481.4</v>
      </c>
    </row>
    <row r="19" spans="1:8" ht="33" customHeight="1">
      <c r="A19" s="31" t="s">
        <v>103</v>
      </c>
      <c r="B19" s="5" t="s">
        <v>15</v>
      </c>
      <c r="C19" s="5" t="s">
        <v>18</v>
      </c>
      <c r="D19" s="7" t="s">
        <v>105</v>
      </c>
      <c r="E19" s="3">
        <v>200</v>
      </c>
      <c r="F19" s="10">
        <f>Лист2!G242+Лист2!G226</f>
        <v>4329.6000000000004</v>
      </c>
      <c r="G19" s="10">
        <f>Лист2!H242+Лист2!H226</f>
        <v>3829.6</v>
      </c>
      <c r="H19" s="10">
        <f>Лист2!I242+Лист2!I226</f>
        <v>2829.6</v>
      </c>
    </row>
    <row r="20" spans="1:8" ht="21.75" customHeight="1">
      <c r="A20" s="32" t="s">
        <v>62</v>
      </c>
      <c r="B20" s="5" t="s">
        <v>15</v>
      </c>
      <c r="C20" s="5" t="s">
        <v>18</v>
      </c>
      <c r="D20" s="7" t="s">
        <v>105</v>
      </c>
      <c r="E20" s="3">
        <v>850</v>
      </c>
      <c r="F20" s="10">
        <f>Лист2!G243+Лист2!G227</f>
        <v>175.3</v>
      </c>
      <c r="G20" s="10">
        <f>Лист2!H243+Лист2!H227</f>
        <v>155.30000000000001</v>
      </c>
      <c r="H20" s="10">
        <f>Лист2!I243+Лист2!I227</f>
        <v>155.30000000000001</v>
      </c>
    </row>
    <row r="21" spans="1:8" ht="21.75" customHeight="1">
      <c r="A21" s="32" t="str">
        <f>Лист2!A244</f>
        <v>Судебная система</v>
      </c>
      <c r="B21" s="5" t="str">
        <f>Лист2!C244</f>
        <v>01</v>
      </c>
      <c r="C21" s="5" t="str">
        <f>Лист2!D244</f>
        <v>05</v>
      </c>
      <c r="D21" s="5"/>
      <c r="E21" s="5"/>
      <c r="F21" s="5">
        <f>Лист2!G244</f>
        <v>52.6</v>
      </c>
      <c r="G21" s="5">
        <f>Лист2!H244</f>
        <v>2.7</v>
      </c>
      <c r="H21" s="5">
        <f>Лист2!I244</f>
        <v>2.1</v>
      </c>
    </row>
    <row r="22" spans="1:8" ht="65.25" customHeight="1">
      <c r="A22" s="32" t="str">
        <f>Лист2!A245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2" s="5" t="str">
        <f>Лист2!C245</f>
        <v>01</v>
      </c>
      <c r="C22" s="5" t="str">
        <f>Лист2!D245</f>
        <v>05</v>
      </c>
      <c r="D22" s="5" t="str">
        <f>Лист2!E245</f>
        <v>01 4 00 51200</v>
      </c>
      <c r="E22" s="5"/>
      <c r="F22" s="5">
        <f>Лист2!G245</f>
        <v>52.6</v>
      </c>
      <c r="G22" s="5">
        <f>Лист2!H245</f>
        <v>2.7</v>
      </c>
      <c r="H22" s="5">
        <f>Лист2!I245</f>
        <v>2.1</v>
      </c>
    </row>
    <row r="23" spans="1:8" ht="34.5" customHeight="1">
      <c r="A23" s="32" t="str">
        <f>Лист2!A246</f>
        <v>Закупка товаров, работ и услуг для обеспечения государственных (муниципальных) нужд</v>
      </c>
      <c r="B23" s="5" t="str">
        <f>Лист2!C246</f>
        <v>01</v>
      </c>
      <c r="C23" s="5" t="str">
        <f>Лист2!D246</f>
        <v>05</v>
      </c>
      <c r="D23" s="5" t="str">
        <f>Лист2!E246</f>
        <v>01 4 00 51200</v>
      </c>
      <c r="E23" s="5">
        <f>Лист2!F246</f>
        <v>200</v>
      </c>
      <c r="F23" s="5">
        <f>Лист2!G246</f>
        <v>52.6</v>
      </c>
      <c r="G23" s="5">
        <f>Лист2!H246</f>
        <v>2.7</v>
      </c>
      <c r="H23" s="5">
        <f>Лист2!I246</f>
        <v>2.1</v>
      </c>
    </row>
    <row r="24" spans="1:8" ht="47.25">
      <c r="A24" s="35" t="s">
        <v>85</v>
      </c>
      <c r="B24" s="5" t="s">
        <v>15</v>
      </c>
      <c r="C24" s="5" t="s">
        <v>19</v>
      </c>
      <c r="D24" s="5"/>
      <c r="E24" s="3"/>
      <c r="F24" s="10">
        <f>F25+F30</f>
        <v>7558.2999999999993</v>
      </c>
      <c r="G24" s="10">
        <f t="shared" ref="G24:H24" si="4">G25+G30</f>
        <v>6208.2999999999993</v>
      </c>
      <c r="H24" s="10">
        <f t="shared" si="4"/>
        <v>6208.2999999999993</v>
      </c>
    </row>
    <row r="25" spans="1:8" ht="31.5">
      <c r="A25" s="9" t="s">
        <v>60</v>
      </c>
      <c r="B25" s="5" t="s">
        <v>15</v>
      </c>
      <c r="C25" s="5" t="s">
        <v>19</v>
      </c>
      <c r="D25" s="7" t="s">
        <v>104</v>
      </c>
      <c r="E25" s="3"/>
      <c r="F25" s="10">
        <f>F26</f>
        <v>6473.0999999999995</v>
      </c>
      <c r="G25" s="10">
        <f t="shared" ref="G25:H25" si="5">G26</f>
        <v>5123.0999999999995</v>
      </c>
      <c r="H25" s="10">
        <f t="shared" si="5"/>
        <v>5123.0999999999995</v>
      </c>
    </row>
    <row r="26" spans="1:8" ht="31.5">
      <c r="A26" s="9" t="s">
        <v>61</v>
      </c>
      <c r="B26" s="5" t="s">
        <v>15</v>
      </c>
      <c r="C26" s="5" t="s">
        <v>19</v>
      </c>
      <c r="D26" s="7" t="s">
        <v>105</v>
      </c>
      <c r="E26" s="3"/>
      <c r="F26" s="10">
        <f>F27+F28+F29</f>
        <v>6473.0999999999995</v>
      </c>
      <c r="G26" s="10">
        <f t="shared" ref="G26:H26" si="6">G27+G28+G29</f>
        <v>5123.0999999999995</v>
      </c>
      <c r="H26" s="10">
        <f t="shared" si="6"/>
        <v>5123.0999999999995</v>
      </c>
    </row>
    <row r="27" spans="1:8" ht="81.75" customHeight="1">
      <c r="A27" s="30" t="s">
        <v>70</v>
      </c>
      <c r="B27" s="5" t="s">
        <v>15</v>
      </c>
      <c r="C27" s="5" t="s">
        <v>19</v>
      </c>
      <c r="D27" s="7" t="s">
        <v>105</v>
      </c>
      <c r="E27" s="3">
        <v>100</v>
      </c>
      <c r="F27" s="10">
        <f>Лист2!G172</f>
        <v>5703.7</v>
      </c>
      <c r="G27" s="10">
        <f>Лист2!H172</f>
        <v>4353.7</v>
      </c>
      <c r="H27" s="10">
        <f>Лист2!I172</f>
        <v>4353.7</v>
      </c>
    </row>
    <row r="28" spans="1:8" ht="33" customHeight="1">
      <c r="A28" s="31" t="s">
        <v>103</v>
      </c>
      <c r="B28" s="5" t="s">
        <v>15</v>
      </c>
      <c r="C28" s="5" t="s">
        <v>19</v>
      </c>
      <c r="D28" s="7" t="s">
        <v>105</v>
      </c>
      <c r="E28" s="3">
        <v>200</v>
      </c>
      <c r="F28" s="10">
        <f>Лист2!G173</f>
        <v>769.4</v>
      </c>
      <c r="G28" s="10">
        <f>Лист2!H173</f>
        <v>769.4</v>
      </c>
      <c r="H28" s="10">
        <f>Лист2!I173</f>
        <v>769.4</v>
      </c>
    </row>
    <row r="29" spans="1:8" ht="20.25" customHeight="1">
      <c r="A29" s="32" t="s">
        <v>62</v>
      </c>
      <c r="B29" s="5" t="s">
        <v>15</v>
      </c>
      <c r="C29" s="5" t="s">
        <v>19</v>
      </c>
      <c r="D29" s="7" t="s">
        <v>105</v>
      </c>
      <c r="E29" s="3">
        <v>850</v>
      </c>
      <c r="F29" s="10">
        <f>Лист2!G174</f>
        <v>0</v>
      </c>
      <c r="G29" s="10">
        <f>Лист2!H174</f>
        <v>0</v>
      </c>
      <c r="H29" s="10">
        <f>Лист2!I174</f>
        <v>0</v>
      </c>
    </row>
    <row r="30" spans="1:8" ht="40.5" customHeight="1">
      <c r="A30" s="32" t="str">
        <f>Лист2!A353</f>
        <v>Руководитель контрольно-счетной палаты муниципального образования и его заместители</v>
      </c>
      <c r="B30" s="5" t="str">
        <f>Лист2!C353</f>
        <v>01</v>
      </c>
      <c r="C30" s="5" t="str">
        <f>Лист2!D353</f>
        <v>06</v>
      </c>
      <c r="D30" s="5" t="str">
        <f>Лист2!E353</f>
        <v>01 2 00 10160</v>
      </c>
      <c r="E30" s="5"/>
      <c r="F30" s="42">
        <f>Лист2!G353</f>
        <v>1085.2</v>
      </c>
      <c r="G30" s="42">
        <f>Лист2!H353</f>
        <v>1085.2</v>
      </c>
      <c r="H30" s="42">
        <f>Лист2!I353</f>
        <v>1085.2</v>
      </c>
    </row>
    <row r="31" spans="1:8" ht="88.5" customHeight="1">
      <c r="A31" s="32" t="str">
        <f>Лист2!A354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1" s="5" t="str">
        <f>Лист2!C354</f>
        <v>01</v>
      </c>
      <c r="C31" s="5" t="str">
        <f>Лист2!D354</f>
        <v>06</v>
      </c>
      <c r="D31" s="5" t="str">
        <f>Лист2!E354</f>
        <v>01 2 00 10160</v>
      </c>
      <c r="E31" s="5">
        <f>Лист2!F354</f>
        <v>100</v>
      </c>
      <c r="F31" s="42">
        <f>Лист2!G354</f>
        <v>920.2</v>
      </c>
      <c r="G31" s="42">
        <f>Лист2!H354</f>
        <v>920.2</v>
      </c>
      <c r="H31" s="42">
        <f>Лист2!I354</f>
        <v>920.2</v>
      </c>
    </row>
    <row r="32" spans="1:8" ht="41.25" customHeight="1">
      <c r="A32" s="32" t="str">
        <f>Лист2!A355</f>
        <v>Закупка товаров, работ и услуг для обеспечения государственных (муниципальных) нужд</v>
      </c>
      <c r="B32" s="5" t="str">
        <f>Лист2!C355</f>
        <v>01</v>
      </c>
      <c r="C32" s="5" t="str">
        <f>Лист2!D355</f>
        <v>06</v>
      </c>
      <c r="D32" s="5" t="str">
        <f>Лист2!E355</f>
        <v>01 2 00 10160</v>
      </c>
      <c r="E32" s="5">
        <f>Лист2!F355</f>
        <v>200</v>
      </c>
      <c r="F32" s="42">
        <f>Лист2!G355</f>
        <v>165</v>
      </c>
      <c r="G32" s="42">
        <f>Лист2!H355</f>
        <v>165</v>
      </c>
      <c r="H32" s="42">
        <f>Лист2!I355</f>
        <v>165</v>
      </c>
    </row>
    <row r="33" spans="1:8" ht="25.5" customHeight="1">
      <c r="A33" s="32" t="str">
        <f>Лист2!A247</f>
        <v>Обеспечение проведения выборов и референдумов</v>
      </c>
      <c r="B33" s="5" t="str">
        <f>Лист2!C247</f>
        <v>01</v>
      </c>
      <c r="C33" s="5" t="str">
        <f>Лист2!D247</f>
        <v>07</v>
      </c>
      <c r="D33" s="5"/>
      <c r="E33" s="5"/>
      <c r="F33" s="41">
        <f>Лист2!G247</f>
        <v>1500</v>
      </c>
      <c r="G33" s="41">
        <f>Лист2!H247</f>
        <v>0</v>
      </c>
      <c r="H33" s="41">
        <f>Лист2!I247</f>
        <v>0</v>
      </c>
    </row>
    <row r="34" spans="1:8" ht="41.25" customHeight="1">
      <c r="A34" s="32" t="str">
        <f>Лист2!A248</f>
        <v>Проведение выборов в представительные органы муниципального образования</v>
      </c>
      <c r="B34" s="5" t="str">
        <f>Лист2!C248</f>
        <v>01</v>
      </c>
      <c r="C34" s="5" t="str">
        <f>Лист2!D248</f>
        <v>07</v>
      </c>
      <c r="D34" s="5" t="str">
        <f>Лист2!E248</f>
        <v>01 3 00 10240</v>
      </c>
      <c r="E34" s="5"/>
      <c r="F34" s="41">
        <f>Лист2!G248</f>
        <v>1500</v>
      </c>
      <c r="G34" s="41">
        <f>Лист2!H248</f>
        <v>0</v>
      </c>
      <c r="H34" s="41">
        <f>Лист2!I248</f>
        <v>0</v>
      </c>
    </row>
    <row r="35" spans="1:8" ht="41.25" customHeight="1">
      <c r="A35" s="32" t="str">
        <f>Лист2!A249</f>
        <v>Закупка товаров, работ и услуг для обеспечения государственных (муниципальных) нужд</v>
      </c>
      <c r="B35" s="5" t="str">
        <f>Лист2!C249</f>
        <v>01</v>
      </c>
      <c r="C35" s="5" t="str">
        <f>Лист2!D249</f>
        <v>07</v>
      </c>
      <c r="D35" s="5" t="str">
        <f>Лист2!E249</f>
        <v>01 3 00 10240</v>
      </c>
      <c r="E35" s="5">
        <f>Лист2!F249</f>
        <v>200</v>
      </c>
      <c r="F35" s="41">
        <f>Лист2!G249</f>
        <v>1500</v>
      </c>
      <c r="G35" s="41">
        <f>Лист2!H249</f>
        <v>0</v>
      </c>
      <c r="H35" s="41">
        <f>Лист2!I249</f>
        <v>0</v>
      </c>
    </row>
    <row r="36" spans="1:8" ht="16.5" customHeight="1">
      <c r="A36" s="4" t="s">
        <v>129</v>
      </c>
      <c r="B36" s="5" t="s">
        <v>15</v>
      </c>
      <c r="C36" s="5">
        <v>11</v>
      </c>
      <c r="D36" s="7"/>
      <c r="E36" s="3"/>
      <c r="F36" s="10">
        <f>F37</f>
        <v>2200</v>
      </c>
      <c r="G36" s="10">
        <f t="shared" ref="G36:H37" si="7">G37</f>
        <v>2200</v>
      </c>
      <c r="H36" s="10">
        <f t="shared" si="7"/>
        <v>2200</v>
      </c>
    </row>
    <row r="37" spans="1:8" ht="19.5" customHeight="1">
      <c r="A37" s="4" t="s">
        <v>130</v>
      </c>
      <c r="B37" s="5" t="s">
        <v>15</v>
      </c>
      <c r="C37" s="5">
        <v>11</v>
      </c>
      <c r="D37" s="7" t="s">
        <v>132</v>
      </c>
      <c r="E37" s="3"/>
      <c r="F37" s="10">
        <f>F38</f>
        <v>2200</v>
      </c>
      <c r="G37" s="10">
        <f t="shared" si="7"/>
        <v>2200</v>
      </c>
      <c r="H37" s="10">
        <f t="shared" si="7"/>
        <v>2200</v>
      </c>
    </row>
    <row r="38" spans="1:8" ht="17.25" customHeight="1">
      <c r="A38" s="30" t="s">
        <v>131</v>
      </c>
      <c r="B38" s="5" t="s">
        <v>15</v>
      </c>
      <c r="C38" s="5">
        <v>11</v>
      </c>
      <c r="D38" s="7" t="s">
        <v>132</v>
      </c>
      <c r="E38" s="3">
        <v>870</v>
      </c>
      <c r="F38" s="10">
        <f>Лист2!G177</f>
        <v>2200</v>
      </c>
      <c r="G38" s="10">
        <f>Лист2!H177</f>
        <v>2200</v>
      </c>
      <c r="H38" s="10">
        <f>Лист2!I177</f>
        <v>2200</v>
      </c>
    </row>
    <row r="39" spans="1:8" ht="17.25" customHeight="1">
      <c r="A39" s="32" t="s">
        <v>5</v>
      </c>
      <c r="B39" s="5" t="s">
        <v>15</v>
      </c>
      <c r="C39" s="5">
        <v>13</v>
      </c>
      <c r="D39" s="7"/>
      <c r="E39" s="3"/>
      <c r="F39" s="10">
        <f>F40+F44+F47+F54+F57+F52+F50</f>
        <v>17215.983</v>
      </c>
      <c r="G39" s="10">
        <f t="shared" ref="G39:H39" si="8">G40+G44+G47+G54+G57</f>
        <v>6964.6</v>
      </c>
      <c r="H39" s="10">
        <f t="shared" si="8"/>
        <v>5911.5999999999995</v>
      </c>
    </row>
    <row r="40" spans="1:8" ht="17.25" customHeight="1">
      <c r="A40" s="9" t="s">
        <v>47</v>
      </c>
      <c r="B40" s="5" t="s">
        <v>15</v>
      </c>
      <c r="C40" s="5">
        <v>13</v>
      </c>
      <c r="D40" s="7" t="s">
        <v>121</v>
      </c>
      <c r="E40" s="3"/>
      <c r="F40" s="10">
        <f>F41</f>
        <v>271</v>
      </c>
      <c r="G40" s="10">
        <f t="shared" ref="G40:H40" si="9">G41</f>
        <v>259</v>
      </c>
      <c r="H40" s="10">
        <f t="shared" si="9"/>
        <v>259</v>
      </c>
    </row>
    <row r="41" spans="1:8" ht="87" customHeight="1">
      <c r="A41" s="31" t="s">
        <v>70</v>
      </c>
      <c r="B41" s="5" t="s">
        <v>15</v>
      </c>
      <c r="C41" s="5">
        <v>13</v>
      </c>
      <c r="D41" s="7" t="s">
        <v>121</v>
      </c>
      <c r="E41" s="5"/>
      <c r="F41" s="10">
        <f>F42+F43</f>
        <v>271</v>
      </c>
      <c r="G41" s="10">
        <f t="shared" ref="G41:H41" si="10">G42+G43</f>
        <v>259</v>
      </c>
      <c r="H41" s="10">
        <f t="shared" si="10"/>
        <v>259</v>
      </c>
    </row>
    <row r="42" spans="1:8" ht="36.75" customHeight="1">
      <c r="A42" s="31" t="s">
        <v>103</v>
      </c>
      <c r="B42" s="5" t="s">
        <v>15</v>
      </c>
      <c r="C42" s="5">
        <v>13</v>
      </c>
      <c r="D42" s="7" t="s">
        <v>121</v>
      </c>
      <c r="E42" s="5">
        <v>100</v>
      </c>
      <c r="F42" s="29">
        <f>Лист2!G252</f>
        <v>271</v>
      </c>
      <c r="G42" s="29">
        <f>Лист2!H252</f>
        <v>259</v>
      </c>
      <c r="H42" s="29">
        <f>Лист2!I252</f>
        <v>259</v>
      </c>
    </row>
    <row r="43" spans="1:8" ht="96" customHeight="1">
      <c r="A43" s="32" t="s">
        <v>59</v>
      </c>
      <c r="B43" s="5" t="s">
        <v>15</v>
      </c>
      <c r="C43" s="5">
        <v>13</v>
      </c>
      <c r="D43" s="7" t="s">
        <v>121</v>
      </c>
      <c r="E43" s="5">
        <v>200</v>
      </c>
      <c r="F43" s="29">
        <f>Лист2!G253</f>
        <v>0</v>
      </c>
      <c r="G43" s="29">
        <f>Лист2!H253</f>
        <v>0</v>
      </c>
      <c r="H43" s="29">
        <f>Лист2!I253</f>
        <v>0</v>
      </c>
    </row>
    <row r="44" spans="1:8" ht="33.75" customHeight="1">
      <c r="A44" s="32" t="str">
        <f>Лист2!A254</f>
        <v>Учреждения по обеспечению хозяйственного обслуживания</v>
      </c>
      <c r="B44" s="5" t="str">
        <f>Лист2!C254</f>
        <v>01</v>
      </c>
      <c r="C44" s="5" t="str">
        <f>Лист2!D254</f>
        <v>13</v>
      </c>
      <c r="D44" s="5" t="str">
        <f>Лист2!E254</f>
        <v>02 5 00 10810</v>
      </c>
      <c r="E44" s="5"/>
      <c r="F44" s="41">
        <f>Лист2!G254</f>
        <v>2641.4700000000003</v>
      </c>
      <c r="G44" s="41">
        <f>Лист2!H254</f>
        <v>2000</v>
      </c>
      <c r="H44" s="41">
        <f>Лист2!I254</f>
        <v>2000</v>
      </c>
    </row>
    <row r="45" spans="1:8" ht="86.25" customHeight="1">
      <c r="A45" s="32" t="str">
        <f>Лист2!A255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5" s="5" t="str">
        <f>Лист2!C255</f>
        <v>01</v>
      </c>
      <c r="C45" s="5" t="str">
        <f>Лист2!D255</f>
        <v>13</v>
      </c>
      <c r="D45" s="5" t="str">
        <f>Лист2!E255</f>
        <v>02 5 00 10810</v>
      </c>
      <c r="E45" s="5">
        <f>Лист2!F255</f>
        <v>100</v>
      </c>
      <c r="F45" s="41">
        <f>Лист2!G255</f>
        <v>2000</v>
      </c>
      <c r="G45" s="41">
        <f>Лист2!H255</f>
        <v>2000</v>
      </c>
      <c r="H45" s="41">
        <f>Лист2!I255</f>
        <v>2000</v>
      </c>
    </row>
    <row r="46" spans="1:8" ht="43.5" customHeight="1">
      <c r="A46" s="32" t="str">
        <f>Лист2!A256</f>
        <v>Закупка товаров, работ и услуг для обеспечения государственных (муниципальных) нужд</v>
      </c>
      <c r="B46" s="5" t="str">
        <f>Лист2!C256</f>
        <v>01</v>
      </c>
      <c r="C46" s="5" t="str">
        <f>Лист2!D256</f>
        <v>13</v>
      </c>
      <c r="D46" s="5" t="str">
        <f>Лист2!E256</f>
        <v>02 5 00 10810</v>
      </c>
      <c r="E46" s="5">
        <f>Лист2!F256</f>
        <v>200</v>
      </c>
      <c r="F46" s="41">
        <f>Лист2!G256</f>
        <v>641.47</v>
      </c>
      <c r="G46" s="41">
        <f>Лист2!H256</f>
        <v>0</v>
      </c>
      <c r="H46" s="41">
        <f>Лист2!I256</f>
        <v>0</v>
      </c>
    </row>
    <row r="47" spans="1:8" ht="99" customHeight="1">
      <c r="A47" s="32" t="str">
        <f>Лист2!A179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47" s="5" t="s">
        <v>15</v>
      </c>
      <c r="C47" s="5">
        <v>13</v>
      </c>
      <c r="D47" s="7" t="s">
        <v>109</v>
      </c>
      <c r="E47" s="3"/>
      <c r="F47" s="10">
        <f>F48+F49</f>
        <v>3191.2</v>
      </c>
      <c r="G47" s="10">
        <f t="shared" ref="G47:H47" si="11">G48+G49</f>
        <v>2839.2</v>
      </c>
      <c r="H47" s="10">
        <f t="shared" si="11"/>
        <v>2839.2</v>
      </c>
    </row>
    <row r="48" spans="1:8" ht="87.75" customHeight="1">
      <c r="A48" s="32" t="str">
        <f>Лист2!A180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48" s="5" t="s">
        <v>15</v>
      </c>
      <c r="C48" s="5">
        <v>13</v>
      </c>
      <c r="D48" s="7" t="s">
        <v>109</v>
      </c>
      <c r="E48" s="3">
        <v>100</v>
      </c>
      <c r="F48" s="10">
        <f>Лист2!G180</f>
        <v>2689.2</v>
      </c>
      <c r="G48" s="10">
        <f>Лист2!H180</f>
        <v>2689.2</v>
      </c>
      <c r="H48" s="10">
        <f>Лист2!I180</f>
        <v>2689.2</v>
      </c>
    </row>
    <row r="49" spans="1:8" ht="42.75" customHeight="1">
      <c r="A49" s="32" t="str">
        <f>Лист2!A181</f>
        <v>Закупка товаров, работ и услуг для обеспечения государственных (муниципальных) нужд</v>
      </c>
      <c r="B49" s="5" t="s">
        <v>15</v>
      </c>
      <c r="C49" s="5">
        <v>13</v>
      </c>
      <c r="D49" s="7" t="s">
        <v>109</v>
      </c>
      <c r="E49" s="3">
        <v>200</v>
      </c>
      <c r="F49" s="10">
        <f>Лист2!G181</f>
        <v>502</v>
      </c>
      <c r="G49" s="10">
        <f>Лист2!H181</f>
        <v>150</v>
      </c>
      <c r="H49" s="10">
        <f>Лист2!I181</f>
        <v>150</v>
      </c>
    </row>
    <row r="50" spans="1:8" ht="54" customHeight="1">
      <c r="A50" s="32" t="str">
        <f>Лист2!A182</f>
        <v>Субсидия на софинансирование части расходов местных бюджетов по оплате труда работников муниципальных учреждений</v>
      </c>
      <c r="B50" s="5" t="str">
        <f>Лист2!C257</f>
        <v>01</v>
      </c>
      <c r="C50" s="5">
        <f>Лист2!D257</f>
        <v>13</v>
      </c>
      <c r="D50" s="5" t="str">
        <f>Лист2!E257</f>
        <v>02 5 00 S0430</v>
      </c>
      <c r="E50" s="5"/>
      <c r="F50" s="41">
        <f>F51</f>
        <v>1200</v>
      </c>
      <c r="G50" s="41">
        <f>Лист2!H257</f>
        <v>0</v>
      </c>
      <c r="H50" s="41">
        <f>Лист2!I257</f>
        <v>0</v>
      </c>
    </row>
    <row r="51" spans="1:8" ht="91.5" customHeight="1">
      <c r="A51" s="32" t="str">
        <f>Лист2!A183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1" s="5" t="str">
        <f>Лист2!C258</f>
        <v>01</v>
      </c>
      <c r="C51" s="5">
        <f>Лист2!D258</f>
        <v>13</v>
      </c>
      <c r="D51" s="5" t="str">
        <f>Лист2!E258</f>
        <v>02 5 00 S0430</v>
      </c>
      <c r="E51" s="5">
        <v>100</v>
      </c>
      <c r="F51" s="41">
        <f>Лист2!G258+Лист2!G183</f>
        <v>1200</v>
      </c>
      <c r="G51" s="41">
        <f>Лист2!H258</f>
        <v>0</v>
      </c>
      <c r="H51" s="41">
        <f>Лист2!I258</f>
        <v>0</v>
      </c>
    </row>
    <row r="52" spans="1:8" ht="48" customHeight="1">
      <c r="A52" s="32" t="str">
        <f>Лист2!A259</f>
        <v>Обеспечение расчетов за топливно-энергетические ресурсы, потребляемые муниципальными учреждениями</v>
      </c>
      <c r="B52" s="5" t="str">
        <f>Лист2!C259</f>
        <v>01</v>
      </c>
      <c r="C52" s="5" t="str">
        <f>Лист2!D259</f>
        <v>13</v>
      </c>
      <c r="D52" s="5" t="str">
        <f>Лист2!E259</f>
        <v>92 9 00 S1190</v>
      </c>
      <c r="E52" s="5"/>
      <c r="F52" s="41">
        <f>Лист2!G259</f>
        <v>6340.4</v>
      </c>
      <c r="G52" s="41">
        <f>Лист2!H259</f>
        <v>0</v>
      </c>
      <c r="H52" s="41">
        <f>Лист2!I259</f>
        <v>0</v>
      </c>
    </row>
    <row r="53" spans="1:8" ht="42.75" customHeight="1">
      <c r="A53" s="32" t="str">
        <f>Лист2!A260</f>
        <v>Закупка товаров, работ и услуг для обеспечения государственных (муниципальных) нужд</v>
      </c>
      <c r="B53" s="5" t="str">
        <f>Лист2!C260</f>
        <v>01</v>
      </c>
      <c r="C53" s="5" t="str">
        <f>Лист2!D260</f>
        <v>13</v>
      </c>
      <c r="D53" s="5" t="str">
        <f>Лист2!E260</f>
        <v>92 9 00 S1190</v>
      </c>
      <c r="E53" s="5">
        <f>Лист2!F260</f>
        <v>200</v>
      </c>
      <c r="F53" s="41">
        <f>Лист2!G260</f>
        <v>6340.4</v>
      </c>
      <c r="G53" s="41">
        <f>Лист2!H260</f>
        <v>0</v>
      </c>
      <c r="H53" s="41">
        <f>Лист2!I260</f>
        <v>0</v>
      </c>
    </row>
    <row r="54" spans="1:8" ht="19.5" customHeight="1">
      <c r="A54" s="32" t="str">
        <f>Лист2!A261</f>
        <v>Прочие выплаты по обязательствам государства</v>
      </c>
      <c r="B54" s="5" t="str">
        <f>Лист2!C261</f>
        <v>01</v>
      </c>
      <c r="C54" s="5" t="str">
        <f>Лист2!D261</f>
        <v>13</v>
      </c>
      <c r="D54" s="5" t="str">
        <f>Лист2!E261</f>
        <v>99 9 00 14710</v>
      </c>
      <c r="E54" s="5"/>
      <c r="F54" s="41">
        <f>F55+F56</f>
        <v>2571.913</v>
      </c>
      <c r="G54" s="41">
        <f t="shared" ref="G54:H54" si="12">G55+G56</f>
        <v>1366.4</v>
      </c>
      <c r="H54" s="41">
        <f t="shared" si="12"/>
        <v>313.39999999999998</v>
      </c>
    </row>
    <row r="55" spans="1:8" ht="42" customHeight="1">
      <c r="A55" s="32" t="str">
        <f>Лист2!A262</f>
        <v>Закупка товаров, работ и услуг для обеспечения государственных (муниципальных) нужд</v>
      </c>
      <c r="B55" s="5" t="str">
        <f>Лист2!C262</f>
        <v>01</v>
      </c>
      <c r="C55" s="5" t="str">
        <f>Лист2!D262</f>
        <v>13</v>
      </c>
      <c r="D55" s="5" t="str">
        <f>Лист2!E262</f>
        <v>99 9 00 14710</v>
      </c>
      <c r="E55" s="5">
        <f>Лист2!F262</f>
        <v>200</v>
      </c>
      <c r="F55" s="41">
        <f>Лист2!G262+Лист2!G185</f>
        <v>2155.913</v>
      </c>
      <c r="G55" s="41">
        <f>Лист2!H262+Лист2!H185</f>
        <v>1366.4</v>
      </c>
      <c r="H55" s="41">
        <f>Лист2!I262+Лист2!I185</f>
        <v>313.39999999999998</v>
      </c>
    </row>
    <row r="56" spans="1:8" ht="26.25" customHeight="1">
      <c r="A56" s="32" t="str">
        <f>Лист2!A263</f>
        <v>Уплата налогов, сборов и иных платежей</v>
      </c>
      <c r="B56" s="5" t="str">
        <f>Лист2!C263</f>
        <v>01</v>
      </c>
      <c r="C56" s="5" t="str">
        <f>Лист2!D263</f>
        <v>13</v>
      </c>
      <c r="D56" s="5" t="str">
        <f>Лист2!E263</f>
        <v>99 9 00 14710</v>
      </c>
      <c r="E56" s="5">
        <f>Лист2!F263</f>
        <v>850</v>
      </c>
      <c r="F56" s="41">
        <f>Лист2!G263</f>
        <v>416</v>
      </c>
      <c r="G56" s="41">
        <f>Лист2!H263</f>
        <v>0</v>
      </c>
      <c r="H56" s="41">
        <f>Лист2!I263</f>
        <v>0</v>
      </c>
    </row>
    <row r="57" spans="1:8" ht="39.75" customHeight="1">
      <c r="A57" s="32" t="str">
        <f>Лист2!A228</f>
        <v>Информационные услуги в части размещения печатных материалов в газете "Наши вести"</v>
      </c>
      <c r="B57" s="5" t="str">
        <f>Лист2!C228</f>
        <v>01</v>
      </c>
      <c r="C57" s="5">
        <f>Лист2!D228</f>
        <v>13</v>
      </c>
      <c r="D57" s="5" t="str">
        <f>Лист2!E228</f>
        <v>99 9 00 98710</v>
      </c>
      <c r="E57" s="5"/>
      <c r="F57" s="42">
        <f>Лист2!G228</f>
        <v>1000</v>
      </c>
      <c r="G57" s="42">
        <f>Лист2!H228</f>
        <v>500</v>
      </c>
      <c r="H57" s="42">
        <f>Лист2!I228</f>
        <v>500</v>
      </c>
    </row>
    <row r="58" spans="1:8" ht="36.75" customHeight="1">
      <c r="A58" s="32" t="str">
        <f>Лист2!A229</f>
        <v>Закупка товаров, работ и услуг для обеспечения государственных (муниципальных) нужд</v>
      </c>
      <c r="B58" s="5" t="str">
        <f>Лист2!C229</f>
        <v>01</v>
      </c>
      <c r="C58" s="5">
        <f>Лист2!D229</f>
        <v>13</v>
      </c>
      <c r="D58" s="5" t="str">
        <f>Лист2!E229</f>
        <v>99 9 00 98710</v>
      </c>
      <c r="E58" s="5">
        <f>Лист2!F229</f>
        <v>200</v>
      </c>
      <c r="F58" s="42">
        <f>Лист2!G229</f>
        <v>1000</v>
      </c>
      <c r="G58" s="42">
        <f>Лист2!H229</f>
        <v>500</v>
      </c>
      <c r="H58" s="42">
        <f>Лист2!I229</f>
        <v>500</v>
      </c>
    </row>
    <row r="59" spans="1:8" ht="23.25" customHeight="1">
      <c r="A59" s="4" t="str">
        <f>Лист1!A19</f>
        <v>Национальная оборона</v>
      </c>
      <c r="B59" s="3" t="str">
        <f>Лист1!B19</f>
        <v>02</v>
      </c>
      <c r="C59" s="5"/>
      <c r="D59" s="5"/>
      <c r="E59" s="5"/>
      <c r="F59" s="41">
        <f>F60</f>
        <v>864.1</v>
      </c>
      <c r="G59" s="41">
        <f t="shared" ref="G59:H61" si="13">G60</f>
        <v>842</v>
      </c>
      <c r="H59" s="41">
        <f t="shared" si="13"/>
        <v>871.9</v>
      </c>
    </row>
    <row r="60" spans="1:8" ht="21" customHeight="1">
      <c r="A60" s="4" t="s">
        <v>41</v>
      </c>
      <c r="B60" s="5" t="s">
        <v>16</v>
      </c>
      <c r="C60" s="5" t="s">
        <v>17</v>
      </c>
      <c r="D60" s="5"/>
      <c r="E60" s="5"/>
      <c r="F60" s="10">
        <f>F61</f>
        <v>864.1</v>
      </c>
      <c r="G60" s="10">
        <f t="shared" si="13"/>
        <v>842</v>
      </c>
      <c r="H60" s="10">
        <f t="shared" si="13"/>
        <v>871.9</v>
      </c>
    </row>
    <row r="61" spans="1:8" ht="47.25">
      <c r="A61" s="4" t="str">
        <f>Лист2!A188</f>
        <v>Осуществление первичного воинского учета органами местного самоуправления поселений, муниципальных и городских округов</v>
      </c>
      <c r="B61" s="5" t="s">
        <v>16</v>
      </c>
      <c r="C61" s="5" t="s">
        <v>17</v>
      </c>
      <c r="D61" s="7" t="s">
        <v>116</v>
      </c>
      <c r="E61" s="5"/>
      <c r="F61" s="10">
        <f>F62</f>
        <v>864.1</v>
      </c>
      <c r="G61" s="10">
        <f t="shared" si="13"/>
        <v>842</v>
      </c>
      <c r="H61" s="10">
        <f t="shared" si="13"/>
        <v>871.9</v>
      </c>
    </row>
    <row r="62" spans="1:8" ht="22.5" customHeight="1">
      <c r="A62" s="4" t="s">
        <v>48</v>
      </c>
      <c r="B62" s="7" t="s">
        <v>16</v>
      </c>
      <c r="C62" s="7" t="s">
        <v>17</v>
      </c>
      <c r="D62" s="7" t="s">
        <v>116</v>
      </c>
      <c r="E62" s="3">
        <v>530</v>
      </c>
      <c r="F62" s="10">
        <f>Лист2!G189</f>
        <v>864.1</v>
      </c>
      <c r="G62" s="10">
        <f>Лист2!H189</f>
        <v>842</v>
      </c>
      <c r="H62" s="10">
        <f>Лист2!I189</f>
        <v>871.9</v>
      </c>
    </row>
    <row r="63" spans="1:8" ht="31.5">
      <c r="A63" s="4" t="s">
        <v>34</v>
      </c>
      <c r="B63" s="5" t="s">
        <v>17</v>
      </c>
      <c r="C63" s="3"/>
      <c r="D63" s="3"/>
      <c r="E63" s="3"/>
      <c r="F63" s="10">
        <f>F64+F73</f>
        <v>6322.2</v>
      </c>
      <c r="G63" s="10">
        <f t="shared" ref="G63:H63" si="14">G64+G73</f>
        <v>1940</v>
      </c>
      <c r="H63" s="10">
        <f t="shared" si="14"/>
        <v>1940</v>
      </c>
    </row>
    <row r="64" spans="1:8" ht="48.75" customHeight="1">
      <c r="A64" s="4" t="str">
        <f>Лист2!A265</f>
        <v>Защита населения и территории от чрезвычайных ситуаций природного и техногенного характера, пожарная безопасность</v>
      </c>
      <c r="B64" s="5" t="str">
        <f>Лист2!C265</f>
        <v>03</v>
      </c>
      <c r="C64" s="5" t="str">
        <f>Лист2!D265</f>
        <v>10</v>
      </c>
      <c r="D64" s="5"/>
      <c r="E64" s="5"/>
      <c r="F64" s="41">
        <f>F65+F69+F71+F67</f>
        <v>6222.2</v>
      </c>
      <c r="G64" s="41">
        <f t="shared" ref="G64:H64" si="15">G65+G69+G71</f>
        <v>1840</v>
      </c>
      <c r="H64" s="41">
        <f t="shared" si="15"/>
        <v>1840</v>
      </c>
    </row>
    <row r="65" spans="1:8" ht="36" customHeight="1">
      <c r="A65" s="4" t="str">
        <f>Лист2!A266</f>
        <v>Учреждения по обеспечению национальной безопасности и правоохранительной деятельности</v>
      </c>
      <c r="B65" s="5" t="str">
        <f>Лист2!C266</f>
        <v>03</v>
      </c>
      <c r="C65" s="5" t="str">
        <f>Лист2!D266</f>
        <v>10</v>
      </c>
      <c r="D65" s="5" t="str">
        <f>Лист2!E266</f>
        <v>02 5 00 10860</v>
      </c>
      <c r="E65" s="5"/>
      <c r="F65" s="41">
        <f>Лист2!G266</f>
        <v>1422.2</v>
      </c>
      <c r="G65" s="41">
        <f>Лист2!H266</f>
        <v>1390</v>
      </c>
      <c r="H65" s="41">
        <f>Лист2!I266</f>
        <v>1390</v>
      </c>
    </row>
    <row r="66" spans="1:8" ht="83.25" customHeight="1">
      <c r="A66" s="4" t="str">
        <f>Лист2!A267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6" s="5" t="str">
        <f>Лист2!C267</f>
        <v>03</v>
      </c>
      <c r="C66" s="5" t="str">
        <f>Лист2!D267</f>
        <v>10</v>
      </c>
      <c r="D66" s="5" t="str">
        <f>Лист2!E267</f>
        <v>02 5 00 10860</v>
      </c>
      <c r="E66" s="5">
        <f>Лист2!F267</f>
        <v>100</v>
      </c>
      <c r="F66" s="41">
        <f>Лист2!G267</f>
        <v>1422.2</v>
      </c>
      <c r="G66" s="41">
        <f>Лист2!H267</f>
        <v>1390</v>
      </c>
      <c r="H66" s="41">
        <f>Лист2!I267</f>
        <v>1390</v>
      </c>
    </row>
    <row r="67" spans="1:8" ht="54.75" customHeight="1">
      <c r="A67" s="4" t="str">
        <f>Лист2!A268</f>
        <v>Субсидия на софинансирование части расходов местных бюджетов по оплате труда работников муниципальных учреждений</v>
      </c>
      <c r="B67" s="5" t="str">
        <f>Лист2!C268</f>
        <v>03</v>
      </c>
      <c r="C67" s="5" t="str">
        <f>Лист2!D268</f>
        <v>10</v>
      </c>
      <c r="D67" s="5" t="str">
        <f>Лист2!E268</f>
        <v>02 5 00 S0430</v>
      </c>
      <c r="E67" s="5"/>
      <c r="F67" s="41">
        <f>Лист2!G268</f>
        <v>600</v>
      </c>
      <c r="G67" s="41">
        <f>Лист2!H268</f>
        <v>0</v>
      </c>
      <c r="H67" s="41">
        <f>Лист2!I268</f>
        <v>0</v>
      </c>
    </row>
    <row r="68" spans="1:8" ht="83.25" customHeight="1">
      <c r="A68" s="4" t="str">
        <f>Лист2!A269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68" s="5" t="str">
        <f>Лист2!C269</f>
        <v>03</v>
      </c>
      <c r="C68" s="5" t="str">
        <f>Лист2!D269</f>
        <v>10</v>
      </c>
      <c r="D68" s="5" t="str">
        <f>Лист2!E269</f>
        <v>02 5 00 S0430</v>
      </c>
      <c r="E68" s="5">
        <f>Лист2!F269</f>
        <v>100</v>
      </c>
      <c r="F68" s="41">
        <f>Лист2!G269</f>
        <v>600</v>
      </c>
      <c r="G68" s="41">
        <f>Лист2!H269</f>
        <v>0</v>
      </c>
      <c r="H68" s="41">
        <f>Лист2!I269</f>
        <v>0</v>
      </c>
    </row>
    <row r="69" spans="1:8" ht="30" customHeight="1">
      <c r="A69" s="4" t="str">
        <f>Лист2!A270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69" s="5" t="str">
        <f>Лист2!C270</f>
        <v>03</v>
      </c>
      <c r="C69" s="5" t="str">
        <f>Лист2!D270</f>
        <v>10</v>
      </c>
      <c r="D69" s="5" t="str">
        <f>Лист2!E270</f>
        <v>94 2 00 12010</v>
      </c>
      <c r="E69" s="5"/>
      <c r="F69" s="41">
        <f>Лист2!G270</f>
        <v>2750</v>
      </c>
      <c r="G69" s="41">
        <f>Лист2!H270</f>
        <v>400</v>
      </c>
      <c r="H69" s="41">
        <f>Лист2!I270</f>
        <v>400</v>
      </c>
    </row>
    <row r="70" spans="1:8" ht="44.25" customHeight="1">
      <c r="A70" s="4" t="str">
        <f>Лист2!A271</f>
        <v>Закупка товаров, работ и услуг для обеспечения государственных (муниципальных) нужд</v>
      </c>
      <c r="B70" s="5" t="str">
        <f>Лист2!C271</f>
        <v>03</v>
      </c>
      <c r="C70" s="5" t="str">
        <f>Лист2!D271</f>
        <v>10</v>
      </c>
      <c r="D70" s="5" t="str">
        <f>Лист2!E271</f>
        <v>94 2 00 12010</v>
      </c>
      <c r="E70" s="5">
        <f>Лист2!F271</f>
        <v>200</v>
      </c>
      <c r="F70" s="41">
        <f>Лист2!G271</f>
        <v>2750</v>
      </c>
      <c r="G70" s="41">
        <f>Лист2!H271</f>
        <v>400</v>
      </c>
      <c r="H70" s="41">
        <f>Лист2!I271</f>
        <v>400</v>
      </c>
    </row>
    <row r="71" spans="1:8" ht="51" customHeight="1">
      <c r="A71" s="4" t="str">
        <f>Лист2!A191</f>
        <v>Защита населения и территорий от чрезвычайных ситуаций природного и техногенного характера, гражданская оборона</v>
      </c>
      <c r="B71" s="5" t="str">
        <f>Лист2!C192</f>
        <v>03</v>
      </c>
      <c r="C71" s="5">
        <f>Лист2!D192</f>
        <v>10</v>
      </c>
      <c r="D71" s="5" t="str">
        <f>Лист2!E192</f>
        <v>98 5 00 60510</v>
      </c>
      <c r="E71" s="5"/>
      <c r="F71" s="41">
        <f>Лист2!G192</f>
        <v>1450</v>
      </c>
      <c r="G71" s="41">
        <f>Лист2!H192</f>
        <v>50</v>
      </c>
      <c r="H71" s="41">
        <f>Лист2!I192</f>
        <v>50</v>
      </c>
    </row>
    <row r="72" spans="1:8" ht="108.75" customHeight="1">
      <c r="A72" s="4" t="str">
        <f>Лист2!A192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72" s="5" t="str">
        <f>Лист2!C193</f>
        <v>03</v>
      </c>
      <c r="C72" s="5">
        <f>Лист2!D193</f>
        <v>10</v>
      </c>
      <c r="D72" s="5" t="str">
        <f>Лист2!E193</f>
        <v>98 5 00 60510</v>
      </c>
      <c r="E72" s="5">
        <f>Лист2!F193</f>
        <v>540</v>
      </c>
      <c r="F72" s="41">
        <f>Лист2!G193</f>
        <v>1450</v>
      </c>
      <c r="G72" s="41">
        <f>Лист2!H193</f>
        <v>50</v>
      </c>
      <c r="H72" s="41">
        <f>Лист2!I193</f>
        <v>50</v>
      </c>
    </row>
    <row r="73" spans="1:8" ht="30" customHeight="1">
      <c r="A73" s="4" t="str">
        <f>Лист2!A272</f>
        <v>Другие вопросы в области национальной безопасности и правоохранительной деятельности</v>
      </c>
      <c r="B73" s="5" t="str">
        <f>Лист2!C272</f>
        <v>03</v>
      </c>
      <c r="C73" s="5">
        <f>Лист2!D272</f>
        <v>14</v>
      </c>
      <c r="D73" s="5"/>
      <c r="E73" s="5"/>
      <c r="F73" s="41">
        <f>Лист2!G272</f>
        <v>100</v>
      </c>
      <c r="G73" s="41">
        <f>Лист2!H272</f>
        <v>100</v>
      </c>
      <c r="H73" s="41">
        <f>Лист2!I272</f>
        <v>100</v>
      </c>
    </row>
    <row r="74" spans="1:8" ht="55.5" customHeight="1">
      <c r="A74" s="4" t="str">
        <f>Лист2!A273</f>
        <v>МП "Профилактика преступлений и иных правонарушений в Волчихинском районе Алтайского ркая на 2022-2024 годы"</v>
      </c>
      <c r="B74" s="5" t="str">
        <f>Лист2!C273</f>
        <v>03</v>
      </c>
      <c r="C74" s="5">
        <f>Лист2!D273</f>
        <v>14</v>
      </c>
      <c r="D74" s="5" t="str">
        <f>Лист2!E273</f>
        <v>10 0 00 60990</v>
      </c>
      <c r="E74" s="5"/>
      <c r="F74" s="41">
        <f>Лист2!G273</f>
        <v>25</v>
      </c>
      <c r="G74" s="41">
        <f>Лист2!H273</f>
        <v>25</v>
      </c>
      <c r="H74" s="41">
        <f>Лист2!I273</f>
        <v>25</v>
      </c>
    </row>
    <row r="75" spans="1:8" ht="30" customHeight="1">
      <c r="A75" s="4" t="str">
        <f>Лист2!A274</f>
        <v>Закупка товаров, работ и услуг для обеспечения государственных (муниципальных) нужд</v>
      </c>
      <c r="B75" s="5" t="str">
        <f>Лист2!C274</f>
        <v>03</v>
      </c>
      <c r="C75" s="5">
        <f>Лист2!D274</f>
        <v>14</v>
      </c>
      <c r="D75" s="5" t="str">
        <f>Лист2!E274</f>
        <v>10 0 00 60990</v>
      </c>
      <c r="E75" s="5">
        <f>Лист2!F274</f>
        <v>200</v>
      </c>
      <c r="F75" s="41">
        <f>Лист2!G274</f>
        <v>25</v>
      </c>
      <c r="G75" s="41">
        <f>Лист2!H274</f>
        <v>25</v>
      </c>
      <c r="H75" s="41">
        <f>Лист2!I274</f>
        <v>25</v>
      </c>
    </row>
    <row r="76" spans="1:8" ht="54" customHeight="1">
      <c r="A76" s="4" t="str">
        <f>Лист2!A275</f>
        <v>МП "Профилактика терроризма и экстремизма на территории муниципального образования Волчихинский район на 2022-2024 годы"</v>
      </c>
      <c r="B76" s="5" t="str">
        <f>Лист2!C275</f>
        <v>03</v>
      </c>
      <c r="C76" s="5">
        <f>Лист2!D275</f>
        <v>14</v>
      </c>
      <c r="D76" s="5" t="str">
        <f>Лист2!E275</f>
        <v>40 0 00 60990</v>
      </c>
      <c r="E76" s="5"/>
      <c r="F76" s="42">
        <f>Лист2!G275</f>
        <v>50</v>
      </c>
      <c r="G76" s="42">
        <f>Лист2!H275</f>
        <v>50</v>
      </c>
      <c r="H76" s="42">
        <f>Лист2!I275</f>
        <v>50</v>
      </c>
    </row>
    <row r="77" spans="1:8" ht="30" customHeight="1">
      <c r="A77" s="4" t="str">
        <f>Лист2!A276</f>
        <v>Закупка товаров, работ и услуг для обеспечения государственных (муниципальных) нужд</v>
      </c>
      <c r="B77" s="5" t="str">
        <f>Лист2!C276</f>
        <v>03</v>
      </c>
      <c r="C77" s="5">
        <f>Лист2!D276</f>
        <v>14</v>
      </c>
      <c r="D77" s="5" t="str">
        <f>Лист2!E276</f>
        <v>40 0 00 60990</v>
      </c>
      <c r="E77" s="5">
        <f>Лист2!F276</f>
        <v>200</v>
      </c>
      <c r="F77" s="42">
        <f>Лист2!G276</f>
        <v>50</v>
      </c>
      <c r="G77" s="42">
        <f>Лист2!H276</f>
        <v>50</v>
      </c>
      <c r="H77" s="42">
        <f>Лист2!I276</f>
        <v>50</v>
      </c>
    </row>
    <row r="78" spans="1:8" ht="78.75" customHeight="1">
      <c r="A78" s="4" t="str">
        <f>Лист2!A277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2022-2024 годы</v>
      </c>
      <c r="B78" s="5" t="str">
        <f>Лист2!C277</f>
        <v>03</v>
      </c>
      <c r="C78" s="5">
        <f>Лист2!D277</f>
        <v>14</v>
      </c>
      <c r="D78" s="5" t="str">
        <f>Лист2!E277</f>
        <v>67 0 00 60990</v>
      </c>
      <c r="E78" s="5"/>
      <c r="F78" s="42">
        <f>Лист2!G277</f>
        <v>25</v>
      </c>
      <c r="G78" s="42">
        <f>Лист2!H277</f>
        <v>25</v>
      </c>
      <c r="H78" s="42">
        <f>Лист2!I277</f>
        <v>25</v>
      </c>
    </row>
    <row r="79" spans="1:8" ht="30" customHeight="1">
      <c r="A79" s="4" t="str">
        <f>Лист2!A278</f>
        <v>Закупка товаров, работ и услуг для обеспечения государственных (муниципальных) нужд</v>
      </c>
      <c r="B79" s="5" t="str">
        <f>Лист2!C278</f>
        <v>03</v>
      </c>
      <c r="C79" s="5">
        <f>Лист2!D278</f>
        <v>14</v>
      </c>
      <c r="D79" s="5" t="str">
        <f>Лист2!E278</f>
        <v>67 0 00 60990</v>
      </c>
      <c r="E79" s="5">
        <f>Лист2!F278</f>
        <v>200</v>
      </c>
      <c r="F79" s="42">
        <f>Лист2!G278</f>
        <v>25</v>
      </c>
      <c r="G79" s="42">
        <f>Лист2!H278</f>
        <v>25</v>
      </c>
      <c r="H79" s="42">
        <f>Лист2!I278</f>
        <v>25</v>
      </c>
    </row>
    <row r="80" spans="1:8" ht="22.5" customHeight="1">
      <c r="A80" s="4" t="s">
        <v>35</v>
      </c>
      <c r="B80" s="5" t="s">
        <v>18</v>
      </c>
      <c r="C80" s="5"/>
      <c r="D80" s="3"/>
      <c r="E80" s="5"/>
      <c r="F80" s="10">
        <f>F89+F81+F98+F84</f>
        <v>12055.877999999999</v>
      </c>
      <c r="G80" s="10">
        <f t="shared" ref="G80:H80" si="16">G89+G81+G98+G84</f>
        <v>9583</v>
      </c>
      <c r="H80" s="10">
        <f t="shared" si="16"/>
        <v>9646</v>
      </c>
    </row>
    <row r="81" spans="1:8" ht="22.5" customHeight="1">
      <c r="A81" s="4" t="str">
        <f>Лист2!A280</f>
        <v>Сельское хозяйство и рыболовство</v>
      </c>
      <c r="B81" s="5" t="str">
        <f>Лист2!C280</f>
        <v>04</v>
      </c>
      <c r="C81" s="5" t="str">
        <f>Лист2!D280</f>
        <v>05</v>
      </c>
      <c r="D81" s="5"/>
      <c r="E81" s="5"/>
      <c r="F81" s="41">
        <f>Лист2!G280</f>
        <v>255.3</v>
      </c>
      <c r="G81" s="41">
        <f>Лист2!H280</f>
        <v>177</v>
      </c>
      <c r="H81" s="41">
        <f>Лист2!I280</f>
        <v>177</v>
      </c>
    </row>
    <row r="82" spans="1:8" ht="52.5" customHeight="1">
      <c r="A82" s="4" t="str">
        <f>Лист2!A281</f>
        <v>Субвенция на исполнение государственных полномочий по обращению с животными без владельцев</v>
      </c>
      <c r="B82" s="5" t="str">
        <f>Лист2!C281</f>
        <v>04</v>
      </c>
      <c r="C82" s="5" t="str">
        <f>Лист2!D281</f>
        <v>05</v>
      </c>
      <c r="D82" s="5" t="str">
        <f>Лист2!E281</f>
        <v>91 4 00 70400</v>
      </c>
      <c r="E82" s="5"/>
      <c r="F82" s="41">
        <f>Лист2!G281</f>
        <v>255.3</v>
      </c>
      <c r="G82" s="41">
        <f>Лист2!H281</f>
        <v>177</v>
      </c>
      <c r="H82" s="41">
        <f>Лист2!I281</f>
        <v>177</v>
      </c>
    </row>
    <row r="83" spans="1:8" ht="33" customHeight="1">
      <c r="A83" s="4" t="str">
        <f>Лист2!A282</f>
        <v>Закупка товаров, работ и услуг для обеспечения государственных (муниципальных) нужд</v>
      </c>
      <c r="B83" s="5" t="str">
        <f>Лист2!C282</f>
        <v>04</v>
      </c>
      <c r="C83" s="5" t="str">
        <f>Лист2!D282</f>
        <v>05</v>
      </c>
      <c r="D83" s="5" t="str">
        <f>Лист2!E282</f>
        <v>91 4 00 70400</v>
      </c>
      <c r="E83" s="5">
        <f>Лист2!F282</f>
        <v>200</v>
      </c>
      <c r="F83" s="41">
        <f>Лист2!G282</f>
        <v>255.3</v>
      </c>
      <c r="G83" s="41">
        <f>Лист2!H282</f>
        <v>177</v>
      </c>
      <c r="H83" s="41">
        <f>Лист2!I282</f>
        <v>177</v>
      </c>
    </row>
    <row r="84" spans="1:8" ht="20.25" customHeight="1">
      <c r="A84" s="4" t="str">
        <f>Лист2!A283</f>
        <v>Транспорт</v>
      </c>
      <c r="B84" s="5" t="str">
        <f>Лист2!C283</f>
        <v>04</v>
      </c>
      <c r="C84" s="5" t="str">
        <f>Лист2!D283</f>
        <v>08</v>
      </c>
      <c r="D84" s="5"/>
      <c r="E84" s="5"/>
      <c r="F84" s="42">
        <f>Лист2!G283</f>
        <v>1819.529</v>
      </c>
      <c r="G84" s="42">
        <f>Лист2!H283</f>
        <v>800</v>
      </c>
      <c r="H84" s="42">
        <f>Лист2!I283</f>
        <v>800</v>
      </c>
    </row>
    <row r="85" spans="1:8" ht="24.75" customHeight="1">
      <c r="A85" s="4" t="str">
        <f>Лист2!A284</f>
        <v>Иные вопросы в области национальной экономики</v>
      </c>
      <c r="B85" s="5" t="str">
        <f>Лист2!C284</f>
        <v>04</v>
      </c>
      <c r="C85" s="5" t="str">
        <f>Лист2!D284</f>
        <v>08</v>
      </c>
      <c r="D85" s="5" t="str">
        <f>Лист2!E284</f>
        <v>91 0 00 00000</v>
      </c>
      <c r="E85" s="5"/>
      <c r="F85" s="42">
        <f>Лист2!G284</f>
        <v>1819.529</v>
      </c>
      <c r="G85" s="42">
        <f>Лист2!H284</f>
        <v>800</v>
      </c>
      <c r="H85" s="42">
        <f>Лист2!I284</f>
        <v>800</v>
      </c>
    </row>
    <row r="86" spans="1:8" ht="33" customHeight="1">
      <c r="A86" s="4" t="str">
        <f>Лист2!A285</f>
        <v>Мероприятия в сфере транспорта и дорожного хозяйства</v>
      </c>
      <c r="B86" s="5" t="str">
        <f>Лист2!C285</f>
        <v>04</v>
      </c>
      <c r="C86" s="5" t="str">
        <f>Лист2!D285</f>
        <v>08</v>
      </c>
      <c r="D86" s="5" t="str">
        <f>Лист2!E285</f>
        <v>91 2 00 00000</v>
      </c>
      <c r="E86" s="5"/>
      <c r="F86" s="42">
        <f>Лист2!G285</f>
        <v>1819.529</v>
      </c>
      <c r="G86" s="42">
        <f>Лист2!H285</f>
        <v>800</v>
      </c>
      <c r="H86" s="42">
        <f>Лист2!I285</f>
        <v>800</v>
      </c>
    </row>
    <row r="87" spans="1:8" ht="39.75" customHeight="1">
      <c r="A87" s="4" t="str">
        <f>Лист2!A286</f>
        <v>Расходы на осуществление маршрутов регулярных перевозок на территории Волчихинского района</v>
      </c>
      <c r="B87" s="5" t="str">
        <f>Лист2!C286</f>
        <v>04</v>
      </c>
      <c r="C87" s="5" t="str">
        <f>Лист2!D286</f>
        <v>08</v>
      </c>
      <c r="D87" s="5" t="str">
        <f>Лист2!E286</f>
        <v>91 2 00 60990</v>
      </c>
      <c r="E87" s="5"/>
      <c r="F87" s="42">
        <f>Лист2!G286</f>
        <v>1819.529</v>
      </c>
      <c r="G87" s="42">
        <f>Лист2!H286</f>
        <v>800</v>
      </c>
      <c r="H87" s="42">
        <f>Лист2!I286</f>
        <v>800</v>
      </c>
    </row>
    <row r="88" spans="1:8" ht="70.5" customHeight="1">
      <c r="A88" s="4" t="str">
        <f>Лист2!A287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B88" s="5" t="str">
        <f>Лист2!C287</f>
        <v>04</v>
      </c>
      <c r="C88" s="5" t="str">
        <f>Лист2!D287</f>
        <v>08</v>
      </c>
      <c r="D88" s="5" t="str">
        <f>Лист2!E287</f>
        <v>91 2 00 60990</v>
      </c>
      <c r="E88" s="5">
        <f>Лист2!F287</f>
        <v>811</v>
      </c>
      <c r="F88" s="42">
        <f>Лист2!G287</f>
        <v>1819.529</v>
      </c>
      <c r="G88" s="42">
        <f>Лист2!H287</f>
        <v>800</v>
      </c>
      <c r="H88" s="42">
        <f>Лист2!I287</f>
        <v>800</v>
      </c>
    </row>
    <row r="89" spans="1:8" ht="30" customHeight="1">
      <c r="A89" s="4" t="str">
        <f>Лист2!A288</f>
        <v>Дорожное хозяйство (дорожные фонды)</v>
      </c>
      <c r="B89" s="5" t="str">
        <f>Лист2!C288</f>
        <v>04</v>
      </c>
      <c r="C89" s="5" t="str">
        <f>Лист2!D288</f>
        <v>09</v>
      </c>
      <c r="D89" s="5"/>
      <c r="E89" s="5"/>
      <c r="F89" s="41">
        <f>Лист2!G288+F96</f>
        <v>9094.9589999999989</v>
      </c>
      <c r="G89" s="41">
        <f>Лист2!H288+G96</f>
        <v>7806</v>
      </c>
      <c r="H89" s="41">
        <f>Лист2!I288+H96</f>
        <v>7869</v>
      </c>
    </row>
    <row r="90" spans="1:8" ht="68.25" customHeight="1">
      <c r="A90" s="4" t="str">
        <f>Лист2!A289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0" s="5" t="str">
        <f>Лист2!C289</f>
        <v>04</v>
      </c>
      <c r="C90" s="5" t="str">
        <f>Лист2!D289</f>
        <v>09</v>
      </c>
      <c r="D90" s="5" t="str">
        <f>Лист2!E289</f>
        <v>91 2 00 S1030</v>
      </c>
      <c r="E90" s="5"/>
      <c r="F90" s="41">
        <f>Лист2!G289</f>
        <v>1790</v>
      </c>
      <c r="G90" s="41">
        <f>Лист2!H289</f>
        <v>1790</v>
      </c>
      <c r="H90" s="41">
        <f>Лист2!I289</f>
        <v>1790</v>
      </c>
    </row>
    <row r="91" spans="1:8" ht="33" customHeight="1">
      <c r="A91" s="4" t="str">
        <f>Лист2!A290</f>
        <v>Закупка товаров, работ и услуг для обеспечения государственных (муниципальных) нужд</v>
      </c>
      <c r="B91" s="5" t="str">
        <f>Лист2!C290</f>
        <v>04</v>
      </c>
      <c r="C91" s="5" t="str">
        <f>Лист2!D290</f>
        <v>09</v>
      </c>
      <c r="D91" s="5" t="str">
        <f>Лист2!E290</f>
        <v>91 2 00 S1030</v>
      </c>
      <c r="E91" s="5">
        <f>Лист2!F290</f>
        <v>200</v>
      </c>
      <c r="F91" s="41">
        <f>Лист2!G290</f>
        <v>1790</v>
      </c>
      <c r="G91" s="41">
        <f>Лист2!H290</f>
        <v>1790</v>
      </c>
      <c r="H91" s="41">
        <f>Лист2!I290</f>
        <v>1790</v>
      </c>
    </row>
    <row r="92" spans="1:8" ht="60.75" customHeight="1">
      <c r="A92" s="4" t="str">
        <f>Лист2!A291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92" s="5" t="str">
        <f>Лист2!C291</f>
        <v>04</v>
      </c>
      <c r="C92" s="5" t="str">
        <f>Лист2!D291</f>
        <v>09</v>
      </c>
      <c r="D92" s="5" t="str">
        <f>Лист2!E291</f>
        <v>91 2 00 S1030</v>
      </c>
      <c r="E92" s="5"/>
      <c r="F92" s="41">
        <f>Лист2!G291</f>
        <v>23.9</v>
      </c>
      <c r="G92" s="41">
        <f>Лист2!H291</f>
        <v>0</v>
      </c>
      <c r="H92" s="41">
        <f>Лист2!I291</f>
        <v>0</v>
      </c>
    </row>
    <row r="93" spans="1:8" ht="33" customHeight="1">
      <c r="A93" s="4" t="str">
        <f>Лист2!A292</f>
        <v>Закупка товаров, работ и услуг для обеспечения государственных (муниципальных) нужд</v>
      </c>
      <c r="B93" s="5" t="str">
        <f>Лист2!C292</f>
        <v>04</v>
      </c>
      <c r="C93" s="5" t="str">
        <f>Лист2!D292</f>
        <v>09</v>
      </c>
      <c r="D93" s="5" t="str">
        <f>Лист2!E292</f>
        <v>91 2 00 S1030</v>
      </c>
      <c r="E93" s="5">
        <f>Лист2!F292</f>
        <v>200</v>
      </c>
      <c r="F93" s="41">
        <f>Лист2!G292</f>
        <v>23.9</v>
      </c>
      <c r="G93" s="41">
        <f>Лист2!H292</f>
        <v>0</v>
      </c>
      <c r="H93" s="41">
        <f>Лист2!I292</f>
        <v>0</v>
      </c>
    </row>
    <row r="94" spans="1:8" ht="51.75" customHeight="1">
      <c r="A94" s="4" t="str">
        <f>Лист2!A293</f>
        <v>Содержание, ремонт, реконструкция и строительство автомобильных дорог, являющихся муниципальной собственностью</v>
      </c>
      <c r="B94" s="5" t="str">
        <f>Лист2!C293</f>
        <v>04</v>
      </c>
      <c r="C94" s="5" t="str">
        <f>Лист2!D293</f>
        <v>09</v>
      </c>
      <c r="D94" s="5" t="str">
        <f>Лист2!E293</f>
        <v>91 2 00 67270</v>
      </c>
      <c r="E94" s="5"/>
      <c r="F94" s="41">
        <f>Лист2!G293</f>
        <v>4531.0590000000002</v>
      </c>
      <c r="G94" s="41">
        <f>Лист2!H293</f>
        <v>3716</v>
      </c>
      <c r="H94" s="41">
        <f>Лист2!I293</f>
        <v>3779</v>
      </c>
    </row>
    <row r="95" spans="1:8" ht="35.25" customHeight="1">
      <c r="A95" s="4" t="str">
        <f>Лист2!A294</f>
        <v>Закупка товаров, работ и услуг для обеспечения государственных (муниципальных) нужд</v>
      </c>
      <c r="B95" s="5" t="str">
        <f>Лист2!C294</f>
        <v>04</v>
      </c>
      <c r="C95" s="5" t="str">
        <f>Лист2!D294</f>
        <v>09</v>
      </c>
      <c r="D95" s="5" t="str">
        <f>Лист2!E294</f>
        <v>91 2 00 67270</v>
      </c>
      <c r="E95" s="5">
        <f>Лист2!F294</f>
        <v>200</v>
      </c>
      <c r="F95" s="41">
        <f>Лист2!G294</f>
        <v>4531.0590000000002</v>
      </c>
      <c r="G95" s="41">
        <f>Лист2!H294</f>
        <v>3716</v>
      </c>
      <c r="H95" s="41">
        <f>Лист2!I294</f>
        <v>3779</v>
      </c>
    </row>
    <row r="96" spans="1:8" ht="110.25" customHeight="1">
      <c r="A96" s="56" t="str">
        <f>Лист2!A196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96" s="47" t="str">
        <f>Лист2!C196</f>
        <v>04</v>
      </c>
      <c r="C96" s="47" t="str">
        <f>Лист2!D196</f>
        <v>09</v>
      </c>
      <c r="D96" s="47" t="str">
        <f>Лист2!E196</f>
        <v>98 5 00 60510</v>
      </c>
      <c r="E96" s="47"/>
      <c r="F96" s="57">
        <f>Лист2!G196</f>
        <v>2750</v>
      </c>
      <c r="G96" s="57">
        <f>Лист2!H196</f>
        <v>2300</v>
      </c>
      <c r="H96" s="57">
        <f>Лист2!I196</f>
        <v>2300</v>
      </c>
    </row>
    <row r="97" spans="1:8" ht="24" customHeight="1">
      <c r="A97" s="56" t="str">
        <f>Лист2!A197</f>
        <v>Иные межбюджетные трансферты</v>
      </c>
      <c r="B97" s="47" t="str">
        <f>Лист2!C197</f>
        <v>04</v>
      </c>
      <c r="C97" s="47" t="str">
        <f>Лист2!D197</f>
        <v>09</v>
      </c>
      <c r="D97" s="47" t="str">
        <f>Лист2!E197</f>
        <v>98 5 00 60510</v>
      </c>
      <c r="E97" s="47">
        <f>Лист2!F197</f>
        <v>540</v>
      </c>
      <c r="F97" s="57">
        <f>Лист2!G197</f>
        <v>2750</v>
      </c>
      <c r="G97" s="57">
        <f>Лист2!H197</f>
        <v>2300</v>
      </c>
      <c r="H97" s="57">
        <f>Лист2!I197</f>
        <v>2300</v>
      </c>
    </row>
    <row r="98" spans="1:8" ht="33.75" customHeight="1">
      <c r="A98" s="56" t="s">
        <v>144</v>
      </c>
      <c r="B98" s="47" t="str">
        <f>Лист2!C230</f>
        <v>04</v>
      </c>
      <c r="C98" s="47">
        <v>12</v>
      </c>
      <c r="D98" s="47"/>
      <c r="E98" s="47"/>
      <c r="F98" s="57">
        <f>F99</f>
        <v>886.08999999999992</v>
      </c>
      <c r="G98" s="57">
        <f t="shared" ref="G98:H99" si="17">G99</f>
        <v>800</v>
      </c>
      <c r="H98" s="57">
        <f t="shared" si="17"/>
        <v>800</v>
      </c>
    </row>
    <row r="99" spans="1:8" ht="53.25" customHeight="1">
      <c r="A99" s="56" t="str">
        <f>Лист2!A231</f>
        <v>Оценка недвижимости, признание прав и регулирование отношений по государственной собственности</v>
      </c>
      <c r="B99" s="47" t="str">
        <f>Лист2!C231</f>
        <v>04</v>
      </c>
      <c r="C99" s="47">
        <f>Лист2!D231</f>
        <v>12</v>
      </c>
      <c r="D99" s="47" t="str">
        <f>Лист2!E231</f>
        <v>91 1 00 17380</v>
      </c>
      <c r="E99" s="47"/>
      <c r="F99" s="57">
        <f>F100</f>
        <v>886.08999999999992</v>
      </c>
      <c r="G99" s="57">
        <f t="shared" si="17"/>
        <v>800</v>
      </c>
      <c r="H99" s="57">
        <f t="shared" si="17"/>
        <v>800</v>
      </c>
    </row>
    <row r="100" spans="1:8" ht="34.5" customHeight="1">
      <c r="A100" s="56" t="str">
        <f>Лист2!A232</f>
        <v>Закупка товаров, работ и услуг для обеспечения государственных (муниципальных) нужд</v>
      </c>
      <c r="B100" s="47" t="str">
        <f>Лист2!C232</f>
        <v>04</v>
      </c>
      <c r="C100" s="47">
        <f>Лист2!D232</f>
        <v>12</v>
      </c>
      <c r="D100" s="47" t="str">
        <f>Лист2!E232</f>
        <v>91 1 00 17380</v>
      </c>
      <c r="E100" s="47">
        <f>Лист2!F232</f>
        <v>200</v>
      </c>
      <c r="F100" s="57">
        <f>Лист2!G232+Лист2!G297</f>
        <v>886.08999999999992</v>
      </c>
      <c r="G100" s="57">
        <f>Лист2!H232+Лист2!H297</f>
        <v>800</v>
      </c>
      <c r="H100" s="57">
        <f>Лист2!I232+Лист2!I297</f>
        <v>800</v>
      </c>
    </row>
    <row r="101" spans="1:8" ht="21.75" customHeight="1">
      <c r="A101" s="4" t="str">
        <f>Лист2!A298</f>
        <v>Жилищно-коммунальное хозяйство</v>
      </c>
      <c r="B101" s="5" t="str">
        <f>Лист2!C298</f>
        <v>05</v>
      </c>
      <c r="C101" s="5"/>
      <c r="D101" s="5"/>
      <c r="E101" s="5"/>
      <c r="F101" s="41">
        <f>F116+F102</f>
        <v>63678.992000000006</v>
      </c>
      <c r="G101" s="41">
        <f t="shared" ref="G101:H101" si="18">G116+G102</f>
        <v>3430</v>
      </c>
      <c r="H101" s="41">
        <f t="shared" si="18"/>
        <v>2423.9</v>
      </c>
    </row>
    <row r="102" spans="1:8" ht="21.75" customHeight="1">
      <c r="A102" s="4" t="str">
        <f>Лист2!A199</f>
        <v>Коммунальное хозяйство</v>
      </c>
      <c r="B102" s="5" t="str">
        <f>Лист2!C199</f>
        <v>05</v>
      </c>
      <c r="C102" s="5" t="str">
        <f>Лист2!D199</f>
        <v>02</v>
      </c>
      <c r="D102" s="5"/>
      <c r="E102" s="5"/>
      <c r="F102" s="41">
        <f>Лист2!G199+F103+F107+F105+F112+F110</f>
        <v>59075.192000000003</v>
      </c>
      <c r="G102" s="41">
        <f>Лист2!H199+G103+G107</f>
        <v>1600</v>
      </c>
      <c r="H102" s="41">
        <f>Лист2!I199+H103+H107</f>
        <v>1100</v>
      </c>
    </row>
    <row r="103" spans="1:8" ht="47.25" customHeight="1">
      <c r="A103" s="4" t="str">
        <f>Лист2!A300</f>
        <v>Субсидии на реализацию мероприятий, направленных на обеспечение стабильного водоснабжения населения Алтайского края</v>
      </c>
      <c r="B103" s="8" t="str">
        <f>Лист2!C300</f>
        <v>05</v>
      </c>
      <c r="C103" s="8" t="str">
        <f>Лист2!D300</f>
        <v>02</v>
      </c>
      <c r="D103" s="8" t="str">
        <f>Лист2!E300</f>
        <v>43 1 00 S3020</v>
      </c>
      <c r="E103" s="8"/>
      <c r="F103" s="41">
        <f>Лист2!G300</f>
        <v>10960</v>
      </c>
      <c r="G103" s="41">
        <f>Лист2!H300</f>
        <v>0</v>
      </c>
      <c r="H103" s="41">
        <f>Лист2!I300</f>
        <v>0</v>
      </c>
    </row>
    <row r="104" spans="1:8" ht="37.5" customHeight="1">
      <c r="A104" s="4" t="str">
        <f>Лист2!A301</f>
        <v>Капитальные вложения в объекты государственной (муниципальной) собственности</v>
      </c>
      <c r="B104" s="8" t="str">
        <f>Лист2!C301</f>
        <v>05</v>
      </c>
      <c r="C104" s="8" t="str">
        <f>Лист2!D301</f>
        <v>02</v>
      </c>
      <c r="D104" s="8" t="str">
        <f>Лист2!E301</f>
        <v>43 1 00 S3020</v>
      </c>
      <c r="E104" s="8">
        <f>Лист2!F301</f>
        <v>400</v>
      </c>
      <c r="F104" s="41">
        <f>Лист2!G301</f>
        <v>10960</v>
      </c>
      <c r="G104" s="41">
        <f>Лист2!H301</f>
        <v>0</v>
      </c>
      <c r="H104" s="41">
        <f>Лист2!I301</f>
        <v>0</v>
      </c>
    </row>
    <row r="105" spans="1:8" ht="59.25" customHeight="1">
      <c r="A105" s="4" t="str">
        <f>Лист2!A302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05" s="8" t="str">
        <f>Лист2!C302</f>
        <v>05</v>
      </c>
      <c r="C105" s="8" t="str">
        <f>Лист2!D302</f>
        <v>02</v>
      </c>
      <c r="D105" s="8" t="str">
        <f>Лист2!E302</f>
        <v>43 1 00 S3020</v>
      </c>
      <c r="E105" s="8"/>
      <c r="F105" s="41">
        <f>Лист2!G302</f>
        <v>47.686</v>
      </c>
      <c r="G105" s="41">
        <f>Лист2!H302</f>
        <v>0</v>
      </c>
      <c r="H105" s="41">
        <f>Лист2!I302</f>
        <v>0</v>
      </c>
    </row>
    <row r="106" spans="1:8" ht="37.5" customHeight="1">
      <c r="A106" s="4" t="str">
        <f>Лист2!A303</f>
        <v>Закупка товаров, работ и услуг для обеспечения государственных (муниципальных) нужд</v>
      </c>
      <c r="B106" s="8" t="str">
        <f>Лист2!C303</f>
        <v>05</v>
      </c>
      <c r="C106" s="8" t="str">
        <f>Лист2!D303</f>
        <v>02</v>
      </c>
      <c r="D106" s="8" t="str">
        <f>Лист2!E303</f>
        <v>43 1 00 S3020</v>
      </c>
      <c r="E106" s="8">
        <f>Лист2!F303</f>
        <v>200</v>
      </c>
      <c r="F106" s="41">
        <f>Лист2!G303</f>
        <v>47.686</v>
      </c>
      <c r="G106" s="41">
        <f>Лист2!H303</f>
        <v>0</v>
      </c>
      <c r="H106" s="41">
        <f>Лист2!I303</f>
        <v>0</v>
      </c>
    </row>
    <row r="107" spans="1:8" ht="57" customHeight="1">
      <c r="A107" s="4" t="str">
        <f>Лист2!A304</f>
        <v>МП"Комплексное развитие системы коммунальной инфраструктуры Волчихинского района" на 2017-2025 годы</v>
      </c>
      <c r="B107" s="8" t="str">
        <f>Лист2!C304</f>
        <v>05</v>
      </c>
      <c r="C107" s="8" t="str">
        <f>Лист2!D304</f>
        <v>02</v>
      </c>
      <c r="D107" s="8" t="str">
        <f>Лист2!E304</f>
        <v>43 0 00 60010</v>
      </c>
      <c r="E107" s="8"/>
      <c r="F107" s="41">
        <f>Лист2!G304</f>
        <v>11067.505999999999</v>
      </c>
      <c r="G107" s="41">
        <f>Лист2!H304</f>
        <v>1000</v>
      </c>
      <c r="H107" s="41">
        <f>Лист2!I304</f>
        <v>500</v>
      </c>
    </row>
    <row r="108" spans="1:8" ht="33.75" customHeight="1">
      <c r="A108" s="4" t="str">
        <f>Лист2!A305</f>
        <v>Закупка товаров, работ и услуг для обеспечения государственных (муниципальных) нужд</v>
      </c>
      <c r="B108" s="8" t="str">
        <f>Лист2!C305</f>
        <v>05</v>
      </c>
      <c r="C108" s="8" t="str">
        <f>Лист2!D305</f>
        <v>02</v>
      </c>
      <c r="D108" s="8" t="str">
        <f>Лист2!E305</f>
        <v>43 0 00 60010</v>
      </c>
      <c r="E108" s="8" t="s">
        <v>240</v>
      </c>
      <c r="F108" s="41">
        <f>Лист2!G305</f>
        <v>1272</v>
      </c>
      <c r="G108" s="41">
        <v>860</v>
      </c>
      <c r="H108" s="41">
        <v>860</v>
      </c>
    </row>
    <row r="109" spans="1:8" ht="84" customHeight="1">
      <c r="A109" s="4" t="str">
        <f>Лист2!A306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09" s="8" t="str">
        <f>Лист2!C306</f>
        <v>05</v>
      </c>
      <c r="C109" s="8" t="str">
        <f>Лист2!D306</f>
        <v>02</v>
      </c>
      <c r="D109" s="8" t="str">
        <f>Лист2!E306</f>
        <v>43 0 00 60010</v>
      </c>
      <c r="E109" s="8">
        <f>Лист2!F306</f>
        <v>810</v>
      </c>
      <c r="F109" s="41">
        <f>Лист2!G306</f>
        <v>9795.5059999999994</v>
      </c>
      <c r="G109" s="41">
        <f>Лист2!H306</f>
        <v>0</v>
      </c>
      <c r="H109" s="41">
        <f>Лист2!I306</f>
        <v>0</v>
      </c>
    </row>
    <row r="110" spans="1:8" ht="84" customHeight="1">
      <c r="A110" s="4" t="str">
        <f>Лист2!A307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10" s="8" t="str">
        <f>Лист2!C307</f>
        <v>05</v>
      </c>
      <c r="C110" s="8" t="str">
        <f>Лист2!D307</f>
        <v>02</v>
      </c>
      <c r="D110" s="8" t="str">
        <f>Лист2!E307</f>
        <v>43 0 00 55492</v>
      </c>
      <c r="E110" s="8"/>
      <c r="F110" s="41">
        <f>Лист2!G307</f>
        <v>3000</v>
      </c>
      <c r="G110" s="41">
        <f>Лист2!H307</f>
        <v>0</v>
      </c>
      <c r="H110" s="41">
        <f>Лист2!I307</f>
        <v>0</v>
      </c>
    </row>
    <row r="111" spans="1:8" ht="84" customHeight="1">
      <c r="A111" s="4" t="str">
        <f>Лист2!A308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1" s="8" t="str">
        <f>Лист2!C308</f>
        <v>05</v>
      </c>
      <c r="C111" s="8" t="str">
        <f>Лист2!D308</f>
        <v>02</v>
      </c>
      <c r="D111" s="8" t="str">
        <f>Лист2!E308</f>
        <v>43 0 00 55492</v>
      </c>
      <c r="E111" s="8">
        <f>Лист2!F308</f>
        <v>810</v>
      </c>
      <c r="F111" s="41">
        <f>Лист2!G308</f>
        <v>3000</v>
      </c>
      <c r="G111" s="41">
        <f>Лист2!H308</f>
        <v>0</v>
      </c>
      <c r="H111" s="41">
        <f>Лист2!I308</f>
        <v>0</v>
      </c>
    </row>
    <row r="112" spans="1:8" ht="63.75" customHeight="1">
      <c r="A112" s="4" t="str">
        <f>Лист2!A309</f>
        <v xml:space="preserve">Расходы на реализацию мероприятий по строительству, реконструкции, ремонту и капитальному ремонту объектов теплоснабжения
</v>
      </c>
      <c r="B112" s="8" t="str">
        <f>Лист2!C309</f>
        <v>05</v>
      </c>
      <c r="C112" s="8" t="str">
        <f>Лист2!D309</f>
        <v>02</v>
      </c>
      <c r="D112" s="8" t="str">
        <f>Лист2!E309</f>
        <v>43 0 00 S0460</v>
      </c>
      <c r="E112" s="8"/>
      <c r="F112" s="41">
        <f>Лист2!G309</f>
        <v>33000</v>
      </c>
      <c r="G112" s="41">
        <f>Лист2!H309</f>
        <v>0</v>
      </c>
      <c r="H112" s="41">
        <f>Лист2!I309</f>
        <v>0</v>
      </c>
    </row>
    <row r="113" spans="1:8" ht="54.75" customHeight="1">
      <c r="A113" s="4" t="str">
        <f>Лист2!A310</f>
        <v>Закупка товаров, работ и услуг для обеспечения государственных (муниципальных) нужд</v>
      </c>
      <c r="B113" s="8" t="str">
        <f>Лист2!C310</f>
        <v>05</v>
      </c>
      <c r="C113" s="8" t="str">
        <f>Лист2!D310</f>
        <v>02</v>
      </c>
      <c r="D113" s="8" t="str">
        <f>Лист2!E310</f>
        <v>43 0 00 S0460</v>
      </c>
      <c r="E113" s="8">
        <f>Лист2!F310</f>
        <v>200</v>
      </c>
      <c r="F113" s="41">
        <f>Лист2!G310</f>
        <v>33000</v>
      </c>
      <c r="G113" s="41">
        <f>Лист2!H310</f>
        <v>0</v>
      </c>
      <c r="H113" s="41">
        <f>Лист2!I310</f>
        <v>0</v>
      </c>
    </row>
    <row r="114" spans="1:8" ht="116.25" customHeight="1">
      <c r="A114" s="4" t="str">
        <f>Лист2!A200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14" s="5" t="str">
        <f>Лист2!C200</f>
        <v>05</v>
      </c>
      <c r="C114" s="5" t="str">
        <f>Лист2!D200</f>
        <v>02</v>
      </c>
      <c r="D114" s="5" t="str">
        <f>Лист2!E200</f>
        <v>98 5 00 60510</v>
      </c>
      <c r="E114" s="5"/>
      <c r="F114" s="41">
        <f>Лист2!G200</f>
        <v>1000</v>
      </c>
      <c r="G114" s="41">
        <f>Лист2!H200</f>
        <v>600</v>
      </c>
      <c r="H114" s="41">
        <f>Лист2!I200</f>
        <v>600</v>
      </c>
    </row>
    <row r="115" spans="1:8" ht="21.75" customHeight="1">
      <c r="A115" s="4" t="str">
        <f>Лист2!A201</f>
        <v>Иные межбюджетные трансферты</v>
      </c>
      <c r="B115" s="5" t="str">
        <f>Лист2!C201</f>
        <v>05</v>
      </c>
      <c r="C115" s="5" t="str">
        <f>Лист2!D201</f>
        <v>02</v>
      </c>
      <c r="D115" s="5" t="str">
        <f>Лист2!E201</f>
        <v>98 5 00 60510</v>
      </c>
      <c r="E115" s="5">
        <f>Лист2!F201</f>
        <v>540</v>
      </c>
      <c r="F115" s="41">
        <f>Лист2!G201</f>
        <v>1000</v>
      </c>
      <c r="G115" s="41">
        <f>Лист2!H201</f>
        <v>600</v>
      </c>
      <c r="H115" s="41">
        <f>Лист2!I201</f>
        <v>600</v>
      </c>
    </row>
    <row r="116" spans="1:8" ht="22.5" customHeight="1">
      <c r="A116" s="4" t="str">
        <f>Лист2!A311</f>
        <v>Благоустройство</v>
      </c>
      <c r="B116" s="5" t="str">
        <f>Лист2!C311</f>
        <v>05</v>
      </c>
      <c r="C116" s="5" t="str">
        <f>Лист2!D311</f>
        <v>03</v>
      </c>
      <c r="D116" s="5"/>
      <c r="E116" s="5"/>
      <c r="F116" s="41">
        <f>F117+F123+F119+F121</f>
        <v>4603.8</v>
      </c>
      <c r="G116" s="41">
        <f t="shared" ref="G116:H116" si="19">G117+G123+G119</f>
        <v>1830</v>
      </c>
      <c r="H116" s="41">
        <f t="shared" si="19"/>
        <v>1323.9</v>
      </c>
    </row>
    <row r="117" spans="1:8" ht="21.75" customHeight="1">
      <c r="A117" s="4" t="str">
        <f>Лист2!A312</f>
        <v>Организация и содержание мест захоронения</v>
      </c>
      <c r="B117" s="5" t="str">
        <f>Лист2!C312</f>
        <v>05</v>
      </c>
      <c r="C117" s="5" t="str">
        <f>Лист2!D312</f>
        <v>03</v>
      </c>
      <c r="D117" s="5" t="str">
        <f>Лист2!E312</f>
        <v>92 9 00 18070</v>
      </c>
      <c r="E117" s="5"/>
      <c r="F117" s="41">
        <f>Лист2!G312</f>
        <v>300</v>
      </c>
      <c r="G117" s="41">
        <f>Лист2!H312</f>
        <v>300</v>
      </c>
      <c r="H117" s="41">
        <f>Лист2!I312</f>
        <v>300</v>
      </c>
    </row>
    <row r="118" spans="1:8" ht="42.75" customHeight="1">
      <c r="A118" s="4" t="str">
        <f>Лист2!A313</f>
        <v>Закупка товаров, работ и услуг для обеспечения государственных (муниципальных) нужд</v>
      </c>
      <c r="B118" s="5" t="str">
        <f>Лист2!C313</f>
        <v>05</v>
      </c>
      <c r="C118" s="5" t="str">
        <f>Лист2!D313</f>
        <v>03</v>
      </c>
      <c r="D118" s="5" t="str">
        <f>Лист2!E313</f>
        <v>92 9 00 18070</v>
      </c>
      <c r="E118" s="5">
        <f>Лист2!F313</f>
        <v>200</v>
      </c>
      <c r="F118" s="41">
        <f>Лист2!G313</f>
        <v>300</v>
      </c>
      <c r="G118" s="41">
        <f>Лист2!H313</f>
        <v>300</v>
      </c>
      <c r="H118" s="41">
        <f>Лист2!I313</f>
        <v>300</v>
      </c>
    </row>
    <row r="119" spans="1:8" ht="27.75" customHeight="1">
      <c r="A119" s="4" t="str">
        <f>Лист2!A314</f>
        <v>Сбор и удаление твердых отходов</v>
      </c>
      <c r="B119" s="5" t="str">
        <f>Лист2!C314</f>
        <v>05</v>
      </c>
      <c r="C119" s="5" t="str">
        <f>Лист2!D314</f>
        <v>03</v>
      </c>
      <c r="D119" s="5" t="str">
        <f>Лист2!E314</f>
        <v>92 9 00 18090</v>
      </c>
      <c r="E119" s="5"/>
      <c r="F119" s="41">
        <f>Лист2!G314</f>
        <v>1923.8</v>
      </c>
      <c r="G119" s="41">
        <f>Лист2!H314</f>
        <v>1300</v>
      </c>
      <c r="H119" s="41">
        <f>Лист2!I314</f>
        <v>793.9</v>
      </c>
    </row>
    <row r="120" spans="1:8" ht="42.75" customHeight="1">
      <c r="A120" s="4" t="str">
        <f>Лист2!A315</f>
        <v>Закупка товаров, работ и услуг для обеспечения государственных (муниципальных) нужд</v>
      </c>
      <c r="B120" s="5" t="str">
        <f>Лист2!C315</f>
        <v>05</v>
      </c>
      <c r="C120" s="5" t="str">
        <f>Лист2!D315</f>
        <v>03</v>
      </c>
      <c r="D120" s="5" t="str">
        <f>Лист2!E315</f>
        <v>92 9 00 18090</v>
      </c>
      <c r="E120" s="5">
        <f>Лист2!F315</f>
        <v>200</v>
      </c>
      <c r="F120" s="41">
        <f>Лист2!G315</f>
        <v>1923.8</v>
      </c>
      <c r="G120" s="41">
        <f>Лист2!H315</f>
        <v>1300</v>
      </c>
      <c r="H120" s="41">
        <f>Лист2!I315</f>
        <v>793.9</v>
      </c>
    </row>
    <row r="121" spans="1:8" ht="87.75" customHeight="1">
      <c r="A121" s="4" t="str">
        <f>Лист2!A316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21" s="5" t="str">
        <f>Лист2!C316</f>
        <v>05</v>
      </c>
      <c r="C121" s="5" t="str">
        <f>Лист2!D316</f>
        <v>03</v>
      </c>
      <c r="D121" s="5" t="str">
        <f>Лист2!E316</f>
        <v>92 9 00 55492</v>
      </c>
      <c r="E121" s="5"/>
      <c r="F121" s="41">
        <f>Лист2!G316</f>
        <v>2100</v>
      </c>
      <c r="G121" s="41">
        <f>Лист2!H316</f>
        <v>0</v>
      </c>
      <c r="H121" s="41">
        <f>Лист2!I316</f>
        <v>0</v>
      </c>
    </row>
    <row r="122" spans="1:8" ht="42.75" customHeight="1">
      <c r="A122" s="4" t="str">
        <f>Лист2!A317</f>
        <v>Закупка товаров, работ и услуг для обеспечения государственных (муниципальных) нужд</v>
      </c>
      <c r="B122" s="5" t="str">
        <f>Лист2!C317</f>
        <v>05</v>
      </c>
      <c r="C122" s="5" t="str">
        <f>Лист2!D317</f>
        <v>03</v>
      </c>
      <c r="D122" s="5" t="str">
        <f>Лист2!E317</f>
        <v>92 9 00 55492</v>
      </c>
      <c r="E122" s="5">
        <f>Лист2!F317</f>
        <v>200</v>
      </c>
      <c r="F122" s="41">
        <f>Лист2!G317</f>
        <v>2100</v>
      </c>
      <c r="G122" s="41">
        <f>Лист2!H317</f>
        <v>0</v>
      </c>
      <c r="H122" s="41">
        <f>Лист2!I317</f>
        <v>0</v>
      </c>
    </row>
    <row r="123" spans="1:8" ht="60.75" customHeight="1">
      <c r="A123" s="4" t="str">
        <f>Лист2!A203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3" s="5" t="str">
        <f>Лист2!C203</f>
        <v>05</v>
      </c>
      <c r="C123" s="5" t="str">
        <f>Лист2!D203</f>
        <v>03</v>
      </c>
      <c r="D123" s="5" t="str">
        <f>Лист2!E203</f>
        <v>98 5 00 60510</v>
      </c>
      <c r="E123" s="5"/>
      <c r="F123" s="42">
        <f>Лист2!G203</f>
        <v>280</v>
      </c>
      <c r="G123" s="42">
        <f>Лист2!H203</f>
        <v>230</v>
      </c>
      <c r="H123" s="42">
        <f>Лист2!I203</f>
        <v>230</v>
      </c>
    </row>
    <row r="124" spans="1:8" ht="21.75" customHeight="1">
      <c r="A124" s="4" t="str">
        <f>Лист2!A204</f>
        <v>Иные межбюджетные трансферты</v>
      </c>
      <c r="B124" s="5" t="str">
        <f>Лист2!C204</f>
        <v>05</v>
      </c>
      <c r="C124" s="5" t="str">
        <f>Лист2!D204</f>
        <v>03</v>
      </c>
      <c r="D124" s="5" t="str">
        <f>Лист2!E204</f>
        <v>98 5 00 60510</v>
      </c>
      <c r="E124" s="5">
        <f>Лист2!F204</f>
        <v>540</v>
      </c>
      <c r="F124" s="42">
        <f>Лист2!G204</f>
        <v>280</v>
      </c>
      <c r="G124" s="42">
        <f>Лист2!H204</f>
        <v>230</v>
      </c>
      <c r="H124" s="42">
        <f>Лист2!I204</f>
        <v>230</v>
      </c>
    </row>
    <row r="125" spans="1:8" ht="18.75" customHeight="1">
      <c r="A125" s="4" t="s">
        <v>36</v>
      </c>
      <c r="B125" s="5" t="s">
        <v>23</v>
      </c>
      <c r="C125" s="5"/>
      <c r="D125" s="3"/>
      <c r="E125" s="5"/>
      <c r="F125" s="10">
        <f>F126+F138+F173+F186+F198</f>
        <v>401179.95199999999</v>
      </c>
      <c r="G125" s="10">
        <f t="shared" ref="G125:H125" si="20">G126+G138+G173+G186+G198</f>
        <v>299280.40000000002</v>
      </c>
      <c r="H125" s="10">
        <f t="shared" si="20"/>
        <v>299689.59999999998</v>
      </c>
    </row>
    <row r="126" spans="1:8" ht="17.25" customHeight="1">
      <c r="A126" s="4" t="s">
        <v>6</v>
      </c>
      <c r="B126" s="5" t="s">
        <v>23</v>
      </c>
      <c r="C126" s="5" t="s">
        <v>15</v>
      </c>
      <c r="D126" s="3"/>
      <c r="E126" s="5"/>
      <c r="F126" s="10">
        <f>F127+F134</f>
        <v>65030.898999999998</v>
      </c>
      <c r="G126" s="10">
        <f t="shared" ref="G126:H126" si="21">G127+G134</f>
        <v>57960.800000000003</v>
      </c>
      <c r="H126" s="10">
        <f t="shared" si="21"/>
        <v>57341.8</v>
      </c>
    </row>
    <row r="127" spans="1:8" ht="47.25">
      <c r="A127" s="9" t="s">
        <v>77</v>
      </c>
      <c r="B127" s="5" t="s">
        <v>23</v>
      </c>
      <c r="C127" s="5" t="s">
        <v>15</v>
      </c>
      <c r="D127" s="7" t="s">
        <v>102</v>
      </c>
      <c r="E127" s="5"/>
      <c r="F127" s="10">
        <f>F128+F132</f>
        <v>25643.898999999998</v>
      </c>
      <c r="G127" s="10">
        <f t="shared" ref="G127:H127" si="22">G128+G132</f>
        <v>22290.799999999999</v>
      </c>
      <c r="H127" s="10">
        <f t="shared" si="22"/>
        <v>21671.8</v>
      </c>
    </row>
    <row r="128" spans="1:8" ht="33.75" customHeight="1">
      <c r="A128" s="9" t="s">
        <v>92</v>
      </c>
      <c r="B128" s="5" t="s">
        <v>23</v>
      </c>
      <c r="C128" s="5" t="s">
        <v>15</v>
      </c>
      <c r="D128" s="7" t="s">
        <v>110</v>
      </c>
      <c r="E128" s="5"/>
      <c r="F128" s="10">
        <f>F129+F130+F131</f>
        <v>19348.999</v>
      </c>
      <c r="G128" s="10">
        <f t="shared" ref="G128:H128" si="23">G129+G130+G131</f>
        <v>22290.799999999999</v>
      </c>
      <c r="H128" s="10">
        <f t="shared" si="23"/>
        <v>21671.8</v>
      </c>
    </row>
    <row r="129" spans="1:8" ht="81.75" customHeight="1">
      <c r="A129" s="30" t="s">
        <v>70</v>
      </c>
      <c r="B129" s="5" t="s">
        <v>23</v>
      </c>
      <c r="C129" s="5" t="s">
        <v>15</v>
      </c>
      <c r="D129" s="7" t="s">
        <v>110</v>
      </c>
      <c r="E129" s="5">
        <v>100</v>
      </c>
      <c r="F129" s="10">
        <f>Лист2!G81</f>
        <v>7700</v>
      </c>
      <c r="G129" s="10">
        <f>Лист2!H81</f>
        <v>9100</v>
      </c>
      <c r="H129" s="10">
        <f>Лист2!I81</f>
        <v>9700</v>
      </c>
    </row>
    <row r="130" spans="1:8" ht="34.5" customHeight="1">
      <c r="A130" s="31" t="s">
        <v>103</v>
      </c>
      <c r="B130" s="5" t="s">
        <v>23</v>
      </c>
      <c r="C130" s="5" t="s">
        <v>15</v>
      </c>
      <c r="D130" s="7" t="s">
        <v>110</v>
      </c>
      <c r="E130" s="5">
        <v>200</v>
      </c>
      <c r="F130" s="10">
        <f>Лист2!G82</f>
        <v>10248.999</v>
      </c>
      <c r="G130" s="10">
        <f>Лист2!H82</f>
        <v>11990.8</v>
      </c>
      <c r="H130" s="10">
        <f>Лист2!I82</f>
        <v>10571.8</v>
      </c>
    </row>
    <row r="131" spans="1:8" ht="21.75" customHeight="1">
      <c r="A131" s="32" t="s">
        <v>62</v>
      </c>
      <c r="B131" s="5" t="s">
        <v>23</v>
      </c>
      <c r="C131" s="5" t="s">
        <v>15</v>
      </c>
      <c r="D131" s="7" t="s">
        <v>110</v>
      </c>
      <c r="E131" s="5">
        <v>850</v>
      </c>
      <c r="F131" s="10">
        <f>Лист2!G83</f>
        <v>1400</v>
      </c>
      <c r="G131" s="10">
        <f>Лист2!H83</f>
        <v>1200</v>
      </c>
      <c r="H131" s="10">
        <f>Лист2!I83</f>
        <v>1400</v>
      </c>
    </row>
    <row r="132" spans="1:8" ht="59.25" customHeight="1">
      <c r="A132" s="32" t="str">
        <f>Лист2!A84</f>
        <v>Субсидия на софинансирование части расходов местных бюджетов по оплате труда работников муниципальных учреждений</v>
      </c>
      <c r="B132" s="5" t="str">
        <f>Лист2!C84</f>
        <v>07</v>
      </c>
      <c r="C132" s="5" t="str">
        <f>Лист2!D84</f>
        <v>01</v>
      </c>
      <c r="D132" s="5" t="str">
        <f>Лист2!E84</f>
        <v>02 1 00 S0430</v>
      </c>
      <c r="E132" s="5"/>
      <c r="F132" s="41">
        <f>Лист2!G84</f>
        <v>6294.9</v>
      </c>
      <c r="G132" s="41">
        <f>Лист2!H84</f>
        <v>0</v>
      </c>
      <c r="H132" s="41">
        <f>Лист2!I84</f>
        <v>0</v>
      </c>
    </row>
    <row r="133" spans="1:8" ht="88.5" customHeight="1">
      <c r="A133" s="32" t="str">
        <f>Лист2!A85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33" s="5" t="str">
        <f>Лист2!C85</f>
        <v>07</v>
      </c>
      <c r="C133" s="5" t="str">
        <f>Лист2!D85</f>
        <v>01</v>
      </c>
      <c r="D133" s="5" t="str">
        <f>Лист2!E85</f>
        <v>02 1 00 S0430</v>
      </c>
      <c r="E133" s="5">
        <f>Лист2!F85</f>
        <v>100</v>
      </c>
      <c r="F133" s="41">
        <f>Лист2!G85</f>
        <v>6294.9</v>
      </c>
      <c r="G133" s="41">
        <f>Лист2!H85</f>
        <v>0</v>
      </c>
      <c r="H133" s="41">
        <f>Лист2!I85</f>
        <v>0</v>
      </c>
    </row>
    <row r="134" spans="1:8" ht="67.5" customHeight="1">
      <c r="A134" s="9" t="s">
        <v>71</v>
      </c>
      <c r="B134" s="5" t="s">
        <v>23</v>
      </c>
      <c r="C134" s="5" t="s">
        <v>15</v>
      </c>
      <c r="D134" s="7" t="s">
        <v>111</v>
      </c>
      <c r="E134" s="5"/>
      <c r="F134" s="10">
        <f>F135+F136+F137</f>
        <v>39387</v>
      </c>
      <c r="G134" s="10">
        <f t="shared" ref="G134:H134" si="24">G135+G136+G137</f>
        <v>35670</v>
      </c>
      <c r="H134" s="10">
        <f t="shared" si="24"/>
        <v>35670</v>
      </c>
    </row>
    <row r="135" spans="1:8" ht="84.75" customHeight="1">
      <c r="A135" s="30" t="s">
        <v>70</v>
      </c>
      <c r="B135" s="5" t="s">
        <v>23</v>
      </c>
      <c r="C135" s="5" t="s">
        <v>15</v>
      </c>
      <c r="D135" s="7" t="s">
        <v>111</v>
      </c>
      <c r="E135" s="5">
        <v>100</v>
      </c>
      <c r="F135" s="10">
        <f>Лист2!G87</f>
        <v>38766</v>
      </c>
      <c r="G135" s="10">
        <f>Лист2!H87</f>
        <v>35049</v>
      </c>
      <c r="H135" s="10">
        <f>Лист2!I87</f>
        <v>35049</v>
      </c>
    </row>
    <row r="136" spans="1:8" ht="31.5" customHeight="1">
      <c r="A136" s="31" t="s">
        <v>103</v>
      </c>
      <c r="B136" s="5" t="s">
        <v>23</v>
      </c>
      <c r="C136" s="5" t="s">
        <v>15</v>
      </c>
      <c r="D136" s="7" t="s">
        <v>111</v>
      </c>
      <c r="E136" s="5">
        <v>200</v>
      </c>
      <c r="F136" s="10">
        <f>Лист2!G88</f>
        <v>541</v>
      </c>
      <c r="G136" s="10">
        <f>Лист2!H88</f>
        <v>541</v>
      </c>
      <c r="H136" s="10">
        <f>Лист2!I88</f>
        <v>541</v>
      </c>
    </row>
    <row r="137" spans="1:8" ht="31.5" customHeight="1">
      <c r="A137" s="9" t="s">
        <v>56</v>
      </c>
      <c r="B137" s="5" t="s">
        <v>23</v>
      </c>
      <c r="C137" s="5" t="s">
        <v>15</v>
      </c>
      <c r="D137" s="7" t="s">
        <v>111</v>
      </c>
      <c r="E137" s="5">
        <v>300</v>
      </c>
      <c r="F137" s="10">
        <f>Лист2!G89</f>
        <v>80</v>
      </c>
      <c r="G137" s="10">
        <f>Лист2!H89</f>
        <v>80</v>
      </c>
      <c r="H137" s="10">
        <f>Лист2!I89</f>
        <v>80</v>
      </c>
    </row>
    <row r="138" spans="1:8" ht="18" customHeight="1">
      <c r="A138" s="4" t="s">
        <v>7</v>
      </c>
      <c r="B138" s="5" t="s">
        <v>23</v>
      </c>
      <c r="C138" s="5" t="s">
        <v>16</v>
      </c>
      <c r="D138" s="3"/>
      <c r="E138" s="5"/>
      <c r="F138" s="10">
        <f>F139+F153+F158+F170+F148+F161+F164+F166+F168+F151+F146</f>
        <v>274872.408</v>
      </c>
      <c r="G138" s="10">
        <f t="shared" ref="G138:H138" si="25">G139+G153+G158+G170+G148+G161+G164+G166</f>
        <v>218758.39999999999</v>
      </c>
      <c r="H138" s="10">
        <f t="shared" si="25"/>
        <v>219834.5</v>
      </c>
    </row>
    <row r="139" spans="1:8" ht="48" customHeight="1">
      <c r="A139" s="9" t="s">
        <v>77</v>
      </c>
      <c r="B139" s="5" t="s">
        <v>23</v>
      </c>
      <c r="C139" s="5" t="s">
        <v>16</v>
      </c>
      <c r="D139" s="7" t="s">
        <v>102</v>
      </c>
      <c r="E139" s="5"/>
      <c r="F139" s="10">
        <f>F140</f>
        <v>36075.079000000005</v>
      </c>
      <c r="G139" s="10">
        <f t="shared" ref="G139:H139" si="26">G140</f>
        <v>25626.400000000001</v>
      </c>
      <c r="H139" s="10">
        <f t="shared" si="26"/>
        <v>26219.3</v>
      </c>
    </row>
    <row r="140" spans="1:8" ht="34.5" customHeight="1">
      <c r="A140" s="9" t="s">
        <v>93</v>
      </c>
      <c r="B140" s="5" t="s">
        <v>23</v>
      </c>
      <c r="C140" s="5" t="s">
        <v>16</v>
      </c>
      <c r="D140" s="7" t="s">
        <v>112</v>
      </c>
      <c r="E140" s="5"/>
      <c r="F140" s="10">
        <f>F141+F142+F145+F143+F144</f>
        <v>36075.079000000005</v>
      </c>
      <c r="G140" s="10">
        <f t="shared" ref="G140:H140" si="27">G141+G142+G145+G143</f>
        <v>25626.400000000001</v>
      </c>
      <c r="H140" s="10">
        <f t="shared" si="27"/>
        <v>26219.3</v>
      </c>
    </row>
    <row r="141" spans="1:8" ht="78" customHeight="1">
      <c r="A141" s="30" t="s">
        <v>70</v>
      </c>
      <c r="B141" s="5" t="s">
        <v>23</v>
      </c>
      <c r="C141" s="5" t="s">
        <v>16</v>
      </c>
      <c r="D141" s="7" t="s">
        <v>112</v>
      </c>
      <c r="E141" s="5">
        <v>100</v>
      </c>
      <c r="F141" s="10">
        <f>Лист2!G93</f>
        <v>5563.326</v>
      </c>
      <c r="G141" s="10">
        <f>Лист2!H93</f>
        <v>3530</v>
      </c>
      <c r="H141" s="10">
        <f>Лист2!I93</f>
        <v>3530</v>
      </c>
    </row>
    <row r="142" spans="1:8" ht="33.75" customHeight="1">
      <c r="A142" s="31" t="s">
        <v>103</v>
      </c>
      <c r="B142" s="5" t="s">
        <v>23</v>
      </c>
      <c r="C142" s="5" t="s">
        <v>16</v>
      </c>
      <c r="D142" s="7" t="s">
        <v>112</v>
      </c>
      <c r="E142" s="5">
        <v>200</v>
      </c>
      <c r="F142" s="10">
        <f>Лист2!G94</f>
        <v>23653.7</v>
      </c>
      <c r="G142" s="10">
        <f>Лист2!H94</f>
        <v>18596.400000000001</v>
      </c>
      <c r="H142" s="10">
        <f>Лист2!I94</f>
        <v>19189.3</v>
      </c>
    </row>
    <row r="143" spans="1:8" ht="81.75" customHeight="1">
      <c r="A143" s="31" t="str">
        <f>Лист2!A95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43" s="5" t="str">
        <f>Лист2!C95</f>
        <v>07</v>
      </c>
      <c r="C143" s="5" t="str">
        <f>Лист2!D95</f>
        <v>02</v>
      </c>
      <c r="D143" s="5" t="str">
        <f>Лист2!E95</f>
        <v>02 1 00 10400</v>
      </c>
      <c r="E143" s="5">
        <f>Лист2!F95</f>
        <v>611</v>
      </c>
      <c r="F143" s="41">
        <f>Лист2!G95</f>
        <v>4866.2070000000003</v>
      </c>
      <c r="G143" s="41">
        <f>Лист2!H95</f>
        <v>2000</v>
      </c>
      <c r="H143" s="41">
        <f>Лист2!I95</f>
        <v>2000</v>
      </c>
    </row>
    <row r="144" spans="1:8" ht="24" customHeight="1">
      <c r="A144" s="31" t="str">
        <f>Лист2!A96</f>
        <v>Исполнение судебных актов</v>
      </c>
      <c r="B144" s="5" t="str">
        <f>Лист2!C96</f>
        <v>07</v>
      </c>
      <c r="C144" s="5" t="str">
        <f>Лист2!D96</f>
        <v>02</v>
      </c>
      <c r="D144" s="5" t="str">
        <f>Лист2!E96</f>
        <v>02 1 00 10400</v>
      </c>
      <c r="E144" s="5">
        <f>Лист2!F96</f>
        <v>830</v>
      </c>
      <c r="F144" s="41">
        <f>Лист2!G96</f>
        <v>471.673</v>
      </c>
      <c r="G144" s="41">
        <f>Лист2!H96</f>
        <v>0</v>
      </c>
      <c r="H144" s="41">
        <f>Лист2!I96</f>
        <v>0</v>
      </c>
    </row>
    <row r="145" spans="1:8" ht="20.25" customHeight="1">
      <c r="A145" s="32" t="s">
        <v>62</v>
      </c>
      <c r="B145" s="5" t="s">
        <v>23</v>
      </c>
      <c r="C145" s="5" t="s">
        <v>16</v>
      </c>
      <c r="D145" s="7" t="s">
        <v>112</v>
      </c>
      <c r="E145" s="5">
        <v>850</v>
      </c>
      <c r="F145" s="10">
        <f>Лист2!G97</f>
        <v>1520.173</v>
      </c>
      <c r="G145" s="10">
        <f>Лист2!H97</f>
        <v>1500</v>
      </c>
      <c r="H145" s="10">
        <f>Лист2!I97</f>
        <v>1500</v>
      </c>
    </row>
    <row r="146" spans="1:8" ht="83.25" customHeight="1">
      <c r="A146" s="32" t="str">
        <f>Лист2!A98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46" s="10" t="str">
        <f>Лист2!C98</f>
        <v>07</v>
      </c>
      <c r="C146" s="10" t="str">
        <f>Лист2!D98</f>
        <v>02</v>
      </c>
      <c r="D146" s="10" t="str">
        <f>Лист2!E98</f>
        <v>02 1 00 55492</v>
      </c>
      <c r="E146" s="10"/>
      <c r="F146" s="10">
        <f>Лист2!G98</f>
        <v>2355.5</v>
      </c>
      <c r="G146" s="10">
        <f>Лист2!H98</f>
        <v>0</v>
      </c>
      <c r="H146" s="10">
        <f>Лист2!I98</f>
        <v>0</v>
      </c>
    </row>
    <row r="147" spans="1:8" ht="44.25" customHeight="1">
      <c r="A147" s="32" t="str">
        <f>Лист2!A99</f>
        <v>Закупка товаров, работ и услуг для обеспечения государственных (муниципальных) нужд</v>
      </c>
      <c r="B147" s="10" t="str">
        <f>Лист2!C99</f>
        <v>07</v>
      </c>
      <c r="C147" s="10" t="str">
        <f>Лист2!D99</f>
        <v>02</v>
      </c>
      <c r="D147" s="10" t="str">
        <f>Лист2!E99</f>
        <v>02 1 00 55492</v>
      </c>
      <c r="E147" s="54">
        <f>Лист2!F99</f>
        <v>200</v>
      </c>
      <c r="F147" s="10">
        <f>Лист2!G99</f>
        <v>2355.5</v>
      </c>
      <c r="G147" s="10">
        <f>Лист2!H99</f>
        <v>0</v>
      </c>
      <c r="H147" s="10">
        <f>Лист2!I99</f>
        <v>0</v>
      </c>
    </row>
    <row r="148" spans="1:8" ht="109.5" customHeight="1">
      <c r="A148" s="32" t="str">
        <f>Лист2!A100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48" s="5" t="str">
        <f>Лист2!C100</f>
        <v>07</v>
      </c>
      <c r="C148" s="5" t="str">
        <f>Лист2!D100</f>
        <v>02</v>
      </c>
      <c r="D148" s="5" t="str">
        <f>Лист2!E100</f>
        <v>90 1 00 53032</v>
      </c>
      <c r="E148" s="5"/>
      <c r="F148" s="10">
        <f>Лист2!G100</f>
        <v>16210</v>
      </c>
      <c r="G148" s="10">
        <f>Лист2!H100</f>
        <v>16210</v>
      </c>
      <c r="H148" s="10">
        <f>Лист2!I100</f>
        <v>16210</v>
      </c>
    </row>
    <row r="149" spans="1:8" ht="83.25" customHeight="1">
      <c r="A149" s="32" t="str">
        <f>Лист2!A101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49" s="5" t="str">
        <f>Лист2!C101</f>
        <v>07</v>
      </c>
      <c r="C149" s="5" t="str">
        <f>Лист2!D101</f>
        <v>02</v>
      </c>
      <c r="D149" s="5" t="str">
        <f>Лист2!E101</f>
        <v>90 1 00 53032</v>
      </c>
      <c r="E149" s="5">
        <f>Лист2!F101</f>
        <v>100</v>
      </c>
      <c r="F149" s="10">
        <f>Лист2!G101</f>
        <v>15103.5</v>
      </c>
      <c r="G149" s="10">
        <f>Лист2!H101</f>
        <v>15103.5</v>
      </c>
      <c r="H149" s="10">
        <f>Лист2!I101</f>
        <v>15103.5</v>
      </c>
    </row>
    <row r="150" spans="1:8" ht="20.25" customHeight="1">
      <c r="A150" s="32" t="str">
        <f>Лист2!A102</f>
        <v>Субсидии бюджетным учреждениям на иные цели</v>
      </c>
      <c r="B150" s="5" t="s">
        <v>23</v>
      </c>
      <c r="C150" s="5" t="s">
        <v>16</v>
      </c>
      <c r="D150" s="5" t="str">
        <f>Лист2!E102</f>
        <v>90 1 00 53032</v>
      </c>
      <c r="E150" s="5">
        <v>850</v>
      </c>
      <c r="F150" s="10">
        <f>Лист2!G102</f>
        <v>1106.5</v>
      </c>
      <c r="G150" s="10">
        <f>Лист2!H102</f>
        <v>1106.5</v>
      </c>
      <c r="H150" s="10">
        <f>Лист2!I102</f>
        <v>1106.5</v>
      </c>
    </row>
    <row r="151" spans="1:8" ht="89.25" customHeight="1">
      <c r="A151" s="32" t="str">
        <f>Лист2!A324</f>
        <v>Расходы на реализацию социально значимых проектов, осуществляемые за счет дотации (гранта) за достижение показателей деятельности органов исполнительной власти субъектов Российской Федерации из федерального бюджета</v>
      </c>
      <c r="B151" s="5" t="str">
        <f>Лист2!C324</f>
        <v>07</v>
      </c>
      <c r="C151" s="5" t="str">
        <f>Лист2!D324</f>
        <v>02</v>
      </c>
      <c r="D151" s="5" t="str">
        <f>Лист2!E324</f>
        <v>90 1 00 55492</v>
      </c>
      <c r="E151" s="5"/>
      <c r="F151" s="41">
        <f>Лист2!G324</f>
        <v>1000</v>
      </c>
      <c r="G151" s="5">
        <f>Лист2!H324</f>
        <v>0</v>
      </c>
      <c r="H151" s="5">
        <f>Лист2!I324</f>
        <v>0</v>
      </c>
    </row>
    <row r="152" spans="1:8" ht="44.25" customHeight="1">
      <c r="A152" s="32" t="str">
        <f>Лист2!A325</f>
        <v>Закупка товаров, работ и услуг для обеспечения государственных (муниципальных) нужд</v>
      </c>
      <c r="B152" s="5" t="str">
        <f>Лист2!C325</f>
        <v>07</v>
      </c>
      <c r="C152" s="5" t="str">
        <f>Лист2!D325</f>
        <v>02</v>
      </c>
      <c r="D152" s="5" t="str">
        <f>Лист2!E325</f>
        <v>90 1 00 55492</v>
      </c>
      <c r="E152" s="5">
        <f>Лист2!F325</f>
        <v>200</v>
      </c>
      <c r="F152" s="41">
        <f>Лист2!G325</f>
        <v>1000</v>
      </c>
      <c r="G152" s="5">
        <f>Лист2!H325</f>
        <v>0</v>
      </c>
      <c r="H152" s="5">
        <f>Лист2!I325</f>
        <v>0</v>
      </c>
    </row>
    <row r="153" spans="1:8" ht="113.25" customHeight="1">
      <c r="A153" s="9" t="s">
        <v>72</v>
      </c>
      <c r="B153" s="5" t="s">
        <v>23</v>
      </c>
      <c r="C153" s="5" t="s">
        <v>16</v>
      </c>
      <c r="D153" s="7" t="s">
        <v>113</v>
      </c>
      <c r="E153" s="3"/>
      <c r="F153" s="10">
        <f>Лист2!G103</f>
        <v>187955</v>
      </c>
      <c r="G153" s="10">
        <f>Лист2!H103</f>
        <v>166471</v>
      </c>
      <c r="H153" s="10">
        <f>Лист2!I103</f>
        <v>166471</v>
      </c>
    </row>
    <row r="154" spans="1:8" ht="80.25" customHeight="1">
      <c r="A154" s="30" t="s">
        <v>70</v>
      </c>
      <c r="B154" s="5" t="s">
        <v>23</v>
      </c>
      <c r="C154" s="5" t="s">
        <v>16</v>
      </c>
      <c r="D154" s="7" t="s">
        <v>113</v>
      </c>
      <c r="E154" s="3">
        <v>100</v>
      </c>
      <c r="F154" s="10">
        <f>Лист2!G104</f>
        <v>173502.5</v>
      </c>
      <c r="G154" s="10">
        <f>Лист2!H104</f>
        <v>153563</v>
      </c>
      <c r="H154" s="10">
        <f>Лист2!I104</f>
        <v>153563</v>
      </c>
    </row>
    <row r="155" spans="1:8" ht="33" customHeight="1">
      <c r="A155" s="31" t="s">
        <v>103</v>
      </c>
      <c r="B155" s="5" t="s">
        <v>23</v>
      </c>
      <c r="C155" s="5" t="s">
        <v>16</v>
      </c>
      <c r="D155" s="7" t="s">
        <v>113</v>
      </c>
      <c r="E155" s="5">
        <v>200</v>
      </c>
      <c r="F155" s="10">
        <f>Лист2!G105</f>
        <v>3628.1</v>
      </c>
      <c r="G155" s="10">
        <f>Лист2!H105</f>
        <v>2806</v>
      </c>
      <c r="H155" s="10">
        <f>Лист2!I105</f>
        <v>2806</v>
      </c>
    </row>
    <row r="156" spans="1:8" ht="33" customHeight="1">
      <c r="A156" s="31" t="str">
        <f>Лист2!A106</f>
        <v>Социальное обеспечение и иные выплаты населению</v>
      </c>
      <c r="B156" s="5" t="str">
        <f>Лист2!C106</f>
        <v>07</v>
      </c>
      <c r="C156" s="5" t="str">
        <f>Лист2!D106</f>
        <v>02</v>
      </c>
      <c r="D156" s="5" t="str">
        <f>Лист2!E106</f>
        <v>90 1 00 70910</v>
      </c>
      <c r="E156" s="5">
        <f>Лист2!F106</f>
        <v>300</v>
      </c>
      <c r="F156" s="10">
        <f>Лист2!G106</f>
        <v>137</v>
      </c>
      <c r="G156" s="10">
        <f>Лист2!H106</f>
        <v>102</v>
      </c>
      <c r="H156" s="10">
        <f>Лист2!I106</f>
        <v>102</v>
      </c>
    </row>
    <row r="157" spans="1:8" ht="76.5" customHeight="1">
      <c r="A157" s="31" t="str">
        <f>Лист2!A107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57" s="5" t="str">
        <f>Лист2!C107</f>
        <v>07</v>
      </c>
      <c r="C157" s="5" t="str">
        <f>Лист2!D107</f>
        <v>02</v>
      </c>
      <c r="D157" s="5" t="str">
        <f>Лист2!E107</f>
        <v>90 1 00 70910</v>
      </c>
      <c r="E157" s="5">
        <f>Лист2!F107</f>
        <v>611</v>
      </c>
      <c r="F157" s="10">
        <f>Лист2!G107</f>
        <v>10687.4</v>
      </c>
      <c r="G157" s="10">
        <f>Лист2!H107</f>
        <v>10000</v>
      </c>
      <c r="H157" s="10">
        <f>Лист2!I107</f>
        <v>10000</v>
      </c>
    </row>
    <row r="158" spans="1:8" ht="75.75" customHeight="1">
      <c r="A158" s="31" t="str">
        <f>Лист2!A108</f>
        <v>Субвенция по обеспечению бесплатным двухразовым питанием обучающихся с ограниченными возможностями здоровья муниципальных общеобразовательных организаций</v>
      </c>
      <c r="B158" s="5" t="s">
        <v>23</v>
      </c>
      <c r="C158" s="5" t="s">
        <v>16</v>
      </c>
      <c r="D158" s="7" t="s">
        <v>134</v>
      </c>
      <c r="E158" s="5"/>
      <c r="F158" s="10">
        <f>Лист2!G108</f>
        <v>1118</v>
      </c>
      <c r="G158" s="10">
        <f>Лист2!H108</f>
        <v>1118</v>
      </c>
      <c r="H158" s="10">
        <f>Лист2!I108</f>
        <v>1118</v>
      </c>
    </row>
    <row r="159" spans="1:8" ht="31.5" customHeight="1">
      <c r="A159" s="31" t="s">
        <v>103</v>
      </c>
      <c r="B159" s="5" t="s">
        <v>23</v>
      </c>
      <c r="C159" s="5" t="s">
        <v>16</v>
      </c>
      <c r="D159" s="7" t="s">
        <v>134</v>
      </c>
      <c r="E159" s="5">
        <v>200</v>
      </c>
      <c r="F159" s="10">
        <f>Лист2!G109</f>
        <v>1061.5999999999999</v>
      </c>
      <c r="G159" s="10">
        <f>Лист2!H109</f>
        <v>1061.5999999999999</v>
      </c>
      <c r="H159" s="10">
        <f>Лист2!I109</f>
        <v>1061.5999999999999</v>
      </c>
    </row>
    <row r="160" spans="1:8" ht="31.5" customHeight="1">
      <c r="A160" s="31" t="str">
        <f>Лист2!A110</f>
        <v>Субсидии бюджетным учреждениям на иные цели</v>
      </c>
      <c r="B160" s="5" t="str">
        <f>Лист2!C110</f>
        <v>07</v>
      </c>
      <c r="C160" s="5" t="str">
        <f>Лист2!D110</f>
        <v>02</v>
      </c>
      <c r="D160" s="5" t="str">
        <f>Лист2!E110</f>
        <v>90 1 00 70930</v>
      </c>
      <c r="E160" s="5">
        <f>Лист2!F110</f>
        <v>612</v>
      </c>
      <c r="F160" s="42">
        <f>Лист2!G110</f>
        <v>56.4</v>
      </c>
      <c r="G160" s="42">
        <f>Лист2!H110</f>
        <v>56.4</v>
      </c>
      <c r="H160" s="42">
        <f>Лист2!I110</f>
        <v>56.4</v>
      </c>
    </row>
    <row r="161" spans="1:8" ht="66.75" customHeight="1">
      <c r="A161" s="31" t="str">
        <f>Лист2!A111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161" s="5" t="str">
        <f>Лист2!C111</f>
        <v>07</v>
      </c>
      <c r="C161" s="5" t="str">
        <f>Лист2!D111</f>
        <v>02</v>
      </c>
      <c r="D161" s="5" t="str">
        <f>Лист2!E111</f>
        <v>90 1 00 L3042</v>
      </c>
      <c r="E161" s="5"/>
      <c r="F161" s="41">
        <f>Лист2!G111</f>
        <v>9820.4000000000015</v>
      </c>
      <c r="G161" s="41">
        <f>Лист2!H111</f>
        <v>9333</v>
      </c>
      <c r="H161" s="41">
        <f>Лист2!I111</f>
        <v>9816.2000000000007</v>
      </c>
    </row>
    <row r="162" spans="1:8" ht="33.75" customHeight="1">
      <c r="A162" s="31" t="str">
        <f>Лист2!A112</f>
        <v>Закупка товаров, работ и услуг для обеспечения государственных (муниципальных) нужд</v>
      </c>
      <c r="B162" s="5" t="str">
        <f>Лист2!C112</f>
        <v>07</v>
      </c>
      <c r="C162" s="5" t="str">
        <f>Лист2!D112</f>
        <v>02</v>
      </c>
      <c r="D162" s="5" t="str">
        <f>Лист2!E112</f>
        <v>90 1 00 L3042</v>
      </c>
      <c r="E162" s="5">
        <f>Лист2!F112</f>
        <v>200</v>
      </c>
      <c r="F162" s="41">
        <f>Лист2!G112</f>
        <v>9266.2000000000007</v>
      </c>
      <c r="G162" s="41">
        <f>Лист2!H112</f>
        <v>8783</v>
      </c>
      <c r="H162" s="41">
        <f>Лист2!I112</f>
        <v>9266.2000000000007</v>
      </c>
    </row>
    <row r="163" spans="1:8" ht="33.75" customHeight="1">
      <c r="A163" s="31" t="str">
        <f>Лист2!A113</f>
        <v>Субсидии бюджетным учреждениям на иные цели</v>
      </c>
      <c r="B163" s="5" t="str">
        <f>Лист2!C113</f>
        <v>07</v>
      </c>
      <c r="C163" s="5" t="str">
        <f>Лист2!D113</f>
        <v>02</v>
      </c>
      <c r="D163" s="5" t="str">
        <f>Лист2!E113</f>
        <v>90 1 00 L3042</v>
      </c>
      <c r="E163" s="5">
        <f>Лист2!F113</f>
        <v>612</v>
      </c>
      <c r="F163" s="41">
        <f>Лист2!G113</f>
        <v>554.20000000000005</v>
      </c>
      <c r="G163" s="41">
        <f>Лист2!H113</f>
        <v>550</v>
      </c>
      <c r="H163" s="41">
        <f>Лист2!I113</f>
        <v>550</v>
      </c>
    </row>
    <row r="164" spans="1:8" ht="92.25" customHeight="1">
      <c r="A164" s="31" t="str">
        <f>Лист2!A320</f>
        <v>Расходы на реализацию мерприятий краевой адресной инвестиционой программы (софинансирование капитальных вложений в объекты капитальной собственности по мероприятиям краевой адресной инвестиционной программы)</v>
      </c>
      <c r="B164" s="5" t="str">
        <f>Лист2!C320</f>
        <v>07</v>
      </c>
      <c r="C164" s="5" t="str">
        <f>Лист2!D320</f>
        <v>02</v>
      </c>
      <c r="D164" s="5" t="str">
        <f>Лист2!E320</f>
        <v>90 1 00 S2992</v>
      </c>
      <c r="E164" s="5"/>
      <c r="F164" s="41">
        <f>Лист2!G320</f>
        <v>7273.2</v>
      </c>
      <c r="G164" s="41">
        <f>Лист2!H320</f>
        <v>0</v>
      </c>
      <c r="H164" s="41">
        <f>Лист2!I320</f>
        <v>0</v>
      </c>
    </row>
    <row r="165" spans="1:8" ht="33.75" customHeight="1">
      <c r="A165" s="31" t="str">
        <f>Лист2!A321</f>
        <v>Закупка товаров, работ и услуг для обеспечения государственных (муниципальных) нужд</v>
      </c>
      <c r="B165" s="5" t="str">
        <f>Лист2!C321</f>
        <v>07</v>
      </c>
      <c r="C165" s="5" t="str">
        <f>Лист2!D321</f>
        <v>02</v>
      </c>
      <c r="D165" s="5" t="str">
        <f>Лист2!E321</f>
        <v>90 1 00 S2992</v>
      </c>
      <c r="E165" s="5">
        <f>Лист2!F321</f>
        <v>200</v>
      </c>
      <c r="F165" s="41">
        <f>Лист2!G321</f>
        <v>7273.2</v>
      </c>
      <c r="G165" s="41">
        <f>Лист2!H321</f>
        <v>0</v>
      </c>
      <c r="H165" s="41">
        <f>Лист2!I321</f>
        <v>0</v>
      </c>
    </row>
    <row r="166" spans="1:8" ht="73.5" customHeight="1">
      <c r="A166" s="31" t="str">
        <f>Лист2!A322</f>
        <v>Софинансирование субсидии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B166" s="5" t="str">
        <f>Лист2!C322</f>
        <v>07</v>
      </c>
      <c r="C166" s="5" t="str">
        <f>Лист2!D322</f>
        <v>02</v>
      </c>
      <c r="D166" s="5" t="str">
        <f>Лист2!E322</f>
        <v>90 1 00 50970</v>
      </c>
      <c r="E166" s="5"/>
      <c r="F166" s="41">
        <f>Лист2!G322</f>
        <v>838.44200000000001</v>
      </c>
      <c r="G166" s="41">
        <f>Лист2!H322</f>
        <v>0</v>
      </c>
      <c r="H166" s="41">
        <f>Лист2!I322</f>
        <v>0</v>
      </c>
    </row>
    <row r="167" spans="1:8" ht="33.75" customHeight="1">
      <c r="A167" s="31" t="str">
        <f>Лист2!A323</f>
        <v>Закупка товаров, работ и услуг для обеспечения государственных (муниципальных) нужд</v>
      </c>
      <c r="B167" s="5" t="str">
        <f>Лист2!C323</f>
        <v>07</v>
      </c>
      <c r="C167" s="5" t="str">
        <f>Лист2!D323</f>
        <v>02</v>
      </c>
      <c r="D167" s="5" t="str">
        <f>Лист2!E323</f>
        <v>90 1 00 50970</v>
      </c>
      <c r="E167" s="5">
        <f>Лист2!F323</f>
        <v>200</v>
      </c>
      <c r="F167" s="41">
        <f>Лист2!G323</f>
        <v>838.44200000000001</v>
      </c>
      <c r="G167" s="41">
        <f>Лист2!H323</f>
        <v>0</v>
      </c>
      <c r="H167" s="41">
        <f>Лист2!I323</f>
        <v>0</v>
      </c>
    </row>
    <row r="168" spans="1:8" ht="33.75" customHeight="1">
      <c r="A168" s="31" t="str">
        <f>Лист2!A114</f>
        <v>Содействие занятости населения</v>
      </c>
      <c r="B168" s="5" t="str">
        <f>Лист2!C114</f>
        <v>07</v>
      </c>
      <c r="C168" s="5" t="str">
        <f>Лист2!D114</f>
        <v>02</v>
      </c>
      <c r="D168" s="5" t="str">
        <f>Лист2!E114</f>
        <v>90 4 00 16820</v>
      </c>
      <c r="E168" s="5"/>
      <c r="F168" s="42">
        <f>Лист2!G114</f>
        <v>140</v>
      </c>
      <c r="G168" s="42">
        <f>Лист2!H114</f>
        <v>0</v>
      </c>
      <c r="H168" s="42">
        <f>Лист2!I114</f>
        <v>0</v>
      </c>
    </row>
    <row r="169" spans="1:8" ht="92.25" customHeight="1">
      <c r="A169" s="31" t="str">
        <f>Лист2!A115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9" s="5" t="str">
        <f>Лист2!C115</f>
        <v>07</v>
      </c>
      <c r="C169" s="5" t="str">
        <f>Лист2!D115</f>
        <v>02</v>
      </c>
      <c r="D169" s="5" t="str">
        <f>Лист2!E115</f>
        <v>90 4 00 16820</v>
      </c>
      <c r="E169" s="5">
        <f>Лист2!F115</f>
        <v>100</v>
      </c>
      <c r="F169" s="42">
        <f>Лист2!G115</f>
        <v>140</v>
      </c>
      <c r="G169" s="42">
        <f>Лист2!H115</f>
        <v>0</v>
      </c>
      <c r="H169" s="42">
        <f>Лист2!I115</f>
        <v>0</v>
      </c>
    </row>
    <row r="170" spans="1:8" ht="46.5" customHeight="1">
      <c r="A170" s="31" t="str">
        <f>Лист2!A116</f>
        <v>Обеспечение расчетов за топливно-энергетические ресурсы, потребляемые муниципальными учреждениями</v>
      </c>
      <c r="B170" s="5" t="str">
        <f>Лист2!C116</f>
        <v>07</v>
      </c>
      <c r="C170" s="5" t="str">
        <f>Лист2!D116</f>
        <v>02</v>
      </c>
      <c r="D170" s="5" t="str">
        <f>Лист2!E116</f>
        <v>92 9 00 S1190</v>
      </c>
      <c r="E170" s="5"/>
      <c r="F170" s="41">
        <f>F171+F172</f>
        <v>12086.787</v>
      </c>
      <c r="G170" s="41">
        <f>Лист2!H116</f>
        <v>0</v>
      </c>
      <c r="H170" s="41">
        <f>Лист2!I116</f>
        <v>0</v>
      </c>
    </row>
    <row r="171" spans="1:8" ht="33.75" customHeight="1">
      <c r="A171" s="31" t="str">
        <f>Лист2!A117</f>
        <v>Закупка товаров, работ и услуг для обеспечения государственных (муниципальных) нужд</v>
      </c>
      <c r="B171" s="5" t="str">
        <f>Лист2!C117</f>
        <v>07</v>
      </c>
      <c r="C171" s="5" t="str">
        <f>Лист2!D117</f>
        <v>02</v>
      </c>
      <c r="D171" s="5" t="str">
        <f>Лист2!E117</f>
        <v>92 9 00 S1190</v>
      </c>
      <c r="E171" s="5">
        <f>Лист2!F117</f>
        <v>200</v>
      </c>
      <c r="F171" s="41">
        <f>Лист2!G117</f>
        <v>11672.768</v>
      </c>
      <c r="G171" s="41">
        <f>Лист2!H117</f>
        <v>0</v>
      </c>
      <c r="H171" s="41">
        <f>Лист2!I117</f>
        <v>0</v>
      </c>
    </row>
    <row r="172" spans="1:8" ht="74.25" customHeight="1">
      <c r="A172" s="31" t="str">
        <f>Лист2!A118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72" s="5" t="str">
        <f>Лист2!C118</f>
        <v>07</v>
      </c>
      <c r="C172" s="5" t="str">
        <f>Лист2!D118</f>
        <v>02</v>
      </c>
      <c r="D172" s="5" t="str">
        <f>Лист2!E118</f>
        <v>92 9 00 S1190</v>
      </c>
      <c r="E172" s="5">
        <f>Лист2!F118</f>
        <v>611</v>
      </c>
      <c r="F172" s="41">
        <f>Лист2!G118</f>
        <v>414.01900000000001</v>
      </c>
      <c r="G172" s="41">
        <v>0</v>
      </c>
      <c r="H172" s="41">
        <v>0</v>
      </c>
    </row>
    <row r="173" spans="1:8" ht="27.75" customHeight="1">
      <c r="A173" s="31" t="str">
        <f>Лист2!A119</f>
        <v>Дополнительное образование детей</v>
      </c>
      <c r="B173" s="5" t="str">
        <f>Лист2!C119</f>
        <v>07</v>
      </c>
      <c r="C173" s="5" t="str">
        <f>Лист2!D119</f>
        <v>03</v>
      </c>
      <c r="D173" s="7"/>
      <c r="E173" s="5"/>
      <c r="F173" s="10">
        <f>F174+F178+F184+F180+F182</f>
        <v>46973.911999999997</v>
      </c>
      <c r="G173" s="10">
        <f t="shared" ref="G173:H173" si="28">G174+G178+G184</f>
        <v>12245</v>
      </c>
      <c r="H173" s="10">
        <f t="shared" si="28"/>
        <v>12150.1</v>
      </c>
    </row>
    <row r="174" spans="1:8" ht="37.5" customHeight="1">
      <c r="A174" s="31" t="str">
        <f>Лист2!A120</f>
        <v>Обеспечение деятельности организаций (учреждений) дополнительного образования детей</v>
      </c>
      <c r="B174" s="5" t="str">
        <f>Лист2!C120</f>
        <v>07</v>
      </c>
      <c r="C174" s="5" t="str">
        <f>Лист2!D120</f>
        <v>03</v>
      </c>
      <c r="D174" s="5" t="str">
        <f>Лист2!E120</f>
        <v>02 1 00 10420</v>
      </c>
      <c r="E174" s="5"/>
      <c r="F174" s="41">
        <f>F175+F176+F177</f>
        <v>8980.5119999999988</v>
      </c>
      <c r="G174" s="41">
        <f t="shared" ref="G174:H174" si="29">G175+G176+G177</f>
        <v>12245</v>
      </c>
      <c r="H174" s="41">
        <f t="shared" si="29"/>
        <v>12150.1</v>
      </c>
    </row>
    <row r="175" spans="1:8" ht="92.25" customHeight="1">
      <c r="A175" s="31" t="str">
        <f>Лист2!A121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5" s="5" t="str">
        <f>Лист2!C121</f>
        <v>07</v>
      </c>
      <c r="C175" s="5" t="str">
        <f>Лист2!D121</f>
        <v>03</v>
      </c>
      <c r="D175" s="5" t="str">
        <f>Лист2!E121</f>
        <v>02 1 00 10420</v>
      </c>
      <c r="E175" s="5">
        <f>Лист2!F121</f>
        <v>100</v>
      </c>
      <c r="F175" s="41">
        <f>Лист2!G16+Лист2!G40+Лист2!G121</f>
        <v>7060.6019999999999</v>
      </c>
      <c r="G175" s="41">
        <f>Лист2!H16+Лист2!H40+Лист2!H121</f>
        <v>10525</v>
      </c>
      <c r="H175" s="41">
        <f>Лист2!I16+Лист2!I40+Лист2!I121</f>
        <v>10552.1</v>
      </c>
    </row>
    <row r="176" spans="1:8" ht="48" customHeight="1">
      <c r="A176" s="31" t="str">
        <f>Лист2!A122</f>
        <v>Закупка товаров, работ и услуг для обеспечения государственных (муниципальных) нужд</v>
      </c>
      <c r="B176" s="5" t="str">
        <f>Лист2!C122</f>
        <v>07</v>
      </c>
      <c r="C176" s="5" t="str">
        <f>Лист2!D122</f>
        <v>03</v>
      </c>
      <c r="D176" s="5" t="str">
        <f>Лист2!E122</f>
        <v>02 1 00 10420</v>
      </c>
      <c r="E176" s="5">
        <f>Лист2!F122</f>
        <v>200</v>
      </c>
      <c r="F176" s="41">
        <f>Лист2!G17+Лист2!G41+Лист2!G122</f>
        <v>1849.9099999999999</v>
      </c>
      <c r="G176" s="41">
        <f>Лист2!H17+Лист2!H41+Лист2!H122</f>
        <v>1670</v>
      </c>
      <c r="H176" s="41">
        <f>Лист2!I17+Лист2!I41+Лист2!I122</f>
        <v>1548</v>
      </c>
    </row>
    <row r="177" spans="1:8" ht="23.25" customHeight="1">
      <c r="A177" s="31" t="str">
        <f>Лист2!A123</f>
        <v>Уплата налогов, сборов и иных платежей</v>
      </c>
      <c r="B177" s="5" t="str">
        <f>Лист2!C123</f>
        <v>07</v>
      </c>
      <c r="C177" s="5" t="str">
        <f>Лист2!D123</f>
        <v>03</v>
      </c>
      <c r="D177" s="5" t="str">
        <f>Лист2!E123</f>
        <v>02 1 00 10420</v>
      </c>
      <c r="E177" s="5">
        <f>Лист2!F123</f>
        <v>850</v>
      </c>
      <c r="F177" s="41">
        <f>Лист2!G18+Лист2!G42+Лист2!G123</f>
        <v>70</v>
      </c>
      <c r="G177" s="41">
        <f>Лист2!H18+Лист2!H42+Лист2!H123</f>
        <v>50</v>
      </c>
      <c r="H177" s="41">
        <f>Лист2!I18+Лист2!I42+Лист2!I123</f>
        <v>50</v>
      </c>
    </row>
    <row r="178" spans="1:8" ht="46.5" customHeight="1">
      <c r="A178" s="31" t="str">
        <f>Лист2!A43</f>
        <v>Субсидия на софинансирование части расходов местных бюджетов по оплате труда работников муниципальных учреждений</v>
      </c>
      <c r="B178" s="5" t="str">
        <f>Лист2!C43</f>
        <v>07</v>
      </c>
      <c r="C178" s="5" t="str">
        <f>Лист2!D43</f>
        <v>03</v>
      </c>
      <c r="D178" s="5" t="str">
        <f>Лист2!E43</f>
        <v>02 1 00 S0430</v>
      </c>
      <c r="E178" s="5"/>
      <c r="F178" s="41">
        <f>F179</f>
        <v>5187.6000000000004</v>
      </c>
      <c r="G178" s="41">
        <f t="shared" ref="G178:H178" si="30">G179</f>
        <v>0</v>
      </c>
      <c r="H178" s="41">
        <f t="shared" si="30"/>
        <v>0</v>
      </c>
    </row>
    <row r="179" spans="1:8" ht="84.75" customHeight="1">
      <c r="A179" s="31" t="str">
        <f>Лист2!A44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9" s="5" t="str">
        <f>Лист2!C44</f>
        <v>07</v>
      </c>
      <c r="C179" s="5" t="str">
        <f>Лист2!D44</f>
        <v>03</v>
      </c>
      <c r="D179" s="5" t="str">
        <f>Лист2!E44</f>
        <v>02 1 00 S0430</v>
      </c>
      <c r="E179" s="5">
        <f>Лист2!F44</f>
        <v>100</v>
      </c>
      <c r="F179" s="41">
        <f>Лист2!G44+Лист2!G20</f>
        <v>5187.6000000000004</v>
      </c>
      <c r="G179" s="41">
        <f>Лист2!H44+Лист2!H20</f>
        <v>0</v>
      </c>
      <c r="H179" s="41">
        <f>Лист2!I44+Лист2!I20</f>
        <v>0</v>
      </c>
    </row>
    <row r="180" spans="1:8" ht="66.75" customHeight="1">
      <c r="A180" s="31" t="str">
        <f>Лист2!A327</f>
        <v>Расходы на реализацию мероприятий по капитальному ремонту (софинансирование мероприятий по капитальному ремонту объектов муниципальной собственности)</v>
      </c>
      <c r="B180" s="5" t="str">
        <f>Лист2!C327</f>
        <v>07</v>
      </c>
      <c r="C180" s="5" t="str">
        <f>Лист2!D327</f>
        <v>03</v>
      </c>
      <c r="D180" s="5" t="str">
        <f>Лист2!E327</f>
        <v xml:space="preserve"> 44 0 00 S4992</v>
      </c>
      <c r="E180" s="5"/>
      <c r="F180" s="41">
        <f>Лист2!G327</f>
        <v>4978.5</v>
      </c>
      <c r="G180" s="41">
        <v>0</v>
      </c>
      <c r="H180" s="41">
        <v>0</v>
      </c>
    </row>
    <row r="181" spans="1:8" ht="42.75" customHeight="1">
      <c r="A181" s="31" t="str">
        <f>Лист2!A328</f>
        <v>Закупка товаров, работ и услуг для обеспечения государственных (муниципальных) нужд</v>
      </c>
      <c r="B181" s="5" t="str">
        <f>Лист2!C328</f>
        <v>07</v>
      </c>
      <c r="C181" s="5" t="str">
        <f>Лист2!D328</f>
        <v>03</v>
      </c>
      <c r="D181" s="5" t="str">
        <f>Лист2!E328</f>
        <v xml:space="preserve"> 44 0 00 S4992</v>
      </c>
      <c r="E181" s="5">
        <f>Лист2!F328</f>
        <v>200</v>
      </c>
      <c r="F181" s="41">
        <f>Лист2!G328</f>
        <v>4978.5</v>
      </c>
      <c r="G181" s="41">
        <v>0</v>
      </c>
      <c r="H181" s="41">
        <v>0</v>
      </c>
    </row>
    <row r="182" spans="1:8" ht="97.5" customHeight="1">
      <c r="A182" s="31" t="str">
        <f>Лист2!A329</f>
        <v>Государственная поддержка отрасли культуры (расходы в рамках федерального проекта "Культурная среда" на реализацию мероприятий по модернизации муниципальных детских школ искусств путем их реконструкции, капитального ремонта)</v>
      </c>
      <c r="B182" s="5" t="str">
        <f>Лист2!C329</f>
        <v>07</v>
      </c>
      <c r="C182" s="5" t="str">
        <f>Лист2!D329</f>
        <v>03</v>
      </c>
      <c r="D182" s="5" t="str">
        <f>Лист2!E329</f>
        <v xml:space="preserve"> 44 0 A1 55193</v>
      </c>
      <c r="E182" s="5"/>
      <c r="F182" s="41">
        <f>Лист2!G329</f>
        <v>22999.1</v>
      </c>
      <c r="G182" s="41">
        <v>0</v>
      </c>
      <c r="H182" s="41">
        <v>0</v>
      </c>
    </row>
    <row r="183" spans="1:8" ht="39.75" customHeight="1">
      <c r="A183" s="31" t="str">
        <f>Лист2!A330</f>
        <v>Закупка товаров, работ и услуг для обеспечения государственных (муниципальных) нужд</v>
      </c>
      <c r="B183" s="5" t="str">
        <f>Лист2!C330</f>
        <v>07</v>
      </c>
      <c r="C183" s="5" t="str">
        <f>Лист2!D330</f>
        <v>03</v>
      </c>
      <c r="D183" s="5" t="str">
        <f>Лист2!E330</f>
        <v xml:space="preserve"> 44 0 A1 55193</v>
      </c>
      <c r="E183" s="5">
        <f>Лист2!F330</f>
        <v>200</v>
      </c>
      <c r="F183" s="41">
        <f>Лист2!G330</f>
        <v>22999.1</v>
      </c>
      <c r="G183" s="41">
        <v>0</v>
      </c>
      <c r="H183" s="41">
        <v>0</v>
      </c>
    </row>
    <row r="184" spans="1:8" ht="112.5" customHeight="1">
      <c r="A184" s="31" t="str">
        <f>Лист2!A45</f>
        <v xml:space="preserve">Субсидия за счет федерального бюджета, краевого бюджета бюджетам муниципальных образований на поддержку отрасли культура (оснащение образовательных учреждений в сфере культуры (детских школ искусств) музыкальными инструментам, оборудованием, учебными материалами) </v>
      </c>
      <c r="B184" s="5" t="str">
        <f>Лист2!C45</f>
        <v>07</v>
      </c>
      <c r="C184" s="5" t="str">
        <f>Лист2!D45</f>
        <v>03</v>
      </c>
      <c r="D184" s="5" t="str">
        <f>Лист2!E45</f>
        <v>44 0 А1 55194</v>
      </c>
      <c r="E184" s="5"/>
      <c r="F184" s="41">
        <f>Лист2!G45</f>
        <v>4828.2</v>
      </c>
      <c r="G184" s="41">
        <f>Лист2!H45</f>
        <v>0</v>
      </c>
      <c r="H184" s="41">
        <f>Лист2!I45</f>
        <v>0</v>
      </c>
    </row>
    <row r="185" spans="1:8" ht="39" customHeight="1">
      <c r="A185" s="31" t="str">
        <f>Лист2!A46</f>
        <v>Закупка товаров, работ и услуг для обеспечения государственных (муниципальных) нужд</v>
      </c>
      <c r="B185" s="5" t="str">
        <f>Лист2!C46</f>
        <v>07</v>
      </c>
      <c r="C185" s="5" t="str">
        <f>Лист2!D46</f>
        <v>03</v>
      </c>
      <c r="D185" s="5" t="str">
        <f>Лист2!E46</f>
        <v>44 0 А1 55194</v>
      </c>
      <c r="E185" s="5">
        <f>Лист2!F46</f>
        <v>200</v>
      </c>
      <c r="F185" s="41">
        <f>Лист2!G46</f>
        <v>4828.2</v>
      </c>
      <c r="G185" s="41">
        <f>Лист2!H46</f>
        <v>0</v>
      </c>
      <c r="H185" s="41">
        <f>Лист2!I46</f>
        <v>0</v>
      </c>
    </row>
    <row r="186" spans="1:8" ht="19.5" customHeight="1">
      <c r="A186" s="9" t="s">
        <v>49</v>
      </c>
      <c r="B186" s="5" t="s">
        <v>23</v>
      </c>
      <c r="C186" s="5" t="s">
        <v>23</v>
      </c>
      <c r="D186" s="7"/>
      <c r="E186" s="3"/>
      <c r="F186" s="10">
        <f>F187+F192+F194+F196</f>
        <v>4050.2</v>
      </c>
      <c r="G186" s="10">
        <f t="shared" ref="G186:H186" si="31">G187+G192+G194</f>
        <v>2740.2</v>
      </c>
      <c r="H186" s="10">
        <f t="shared" si="31"/>
        <v>2790.2</v>
      </c>
    </row>
    <row r="187" spans="1:8" ht="47.25">
      <c r="A187" s="9" t="s">
        <v>77</v>
      </c>
      <c r="B187" s="7" t="s">
        <v>23</v>
      </c>
      <c r="C187" s="7" t="s">
        <v>23</v>
      </c>
      <c r="D187" s="7" t="s">
        <v>102</v>
      </c>
      <c r="E187" s="3"/>
      <c r="F187" s="10">
        <f>F188</f>
        <v>1936</v>
      </c>
      <c r="G187" s="10">
        <f t="shared" ref="G187:H187" si="32">G188</f>
        <v>1886</v>
      </c>
      <c r="H187" s="10">
        <f t="shared" si="32"/>
        <v>1936</v>
      </c>
    </row>
    <row r="188" spans="1:8" ht="36.75" customHeight="1">
      <c r="A188" s="9" t="s">
        <v>94</v>
      </c>
      <c r="B188" s="5" t="s">
        <v>23</v>
      </c>
      <c r="C188" s="5" t="s">
        <v>23</v>
      </c>
      <c r="D188" s="7" t="s">
        <v>114</v>
      </c>
      <c r="E188" s="3"/>
      <c r="F188" s="10">
        <f>F189+F190</f>
        <v>1936</v>
      </c>
      <c r="G188" s="10">
        <f t="shared" ref="G188:H188" si="33">G189+G190</f>
        <v>1886</v>
      </c>
      <c r="H188" s="10">
        <f t="shared" si="33"/>
        <v>1936</v>
      </c>
    </row>
    <row r="189" spans="1:8" ht="82.5" customHeight="1">
      <c r="A189" s="30" t="s">
        <v>70</v>
      </c>
      <c r="B189" s="5" t="s">
        <v>23</v>
      </c>
      <c r="C189" s="5" t="s">
        <v>23</v>
      </c>
      <c r="D189" s="7" t="s">
        <v>114</v>
      </c>
      <c r="E189" s="3">
        <v>100</v>
      </c>
      <c r="F189" s="10">
        <f>Лист2!G127</f>
        <v>1550</v>
      </c>
      <c r="G189" s="10">
        <f>Лист2!H127</f>
        <v>1500</v>
      </c>
      <c r="H189" s="10">
        <f>Лист2!I127</f>
        <v>1550</v>
      </c>
    </row>
    <row r="190" spans="1:8" ht="32.25" customHeight="1">
      <c r="A190" s="31" t="s">
        <v>103</v>
      </c>
      <c r="B190" s="5" t="s">
        <v>23</v>
      </c>
      <c r="C190" s="5" t="s">
        <v>23</v>
      </c>
      <c r="D190" s="7" t="s">
        <v>114</v>
      </c>
      <c r="E190" s="3">
        <v>200</v>
      </c>
      <c r="F190" s="10">
        <f>Лист2!G128</f>
        <v>386</v>
      </c>
      <c r="G190" s="10">
        <f>Лист2!H128</f>
        <v>386</v>
      </c>
      <c r="H190" s="10">
        <f>Лист2!I128</f>
        <v>386</v>
      </c>
    </row>
    <row r="191" spans="1:8" ht="23.25" customHeight="1">
      <c r="A191" s="32" t="s">
        <v>62</v>
      </c>
      <c r="B191" s="5" t="s">
        <v>23</v>
      </c>
      <c r="C191" s="5" t="s">
        <v>23</v>
      </c>
      <c r="D191" s="7" t="s">
        <v>114</v>
      </c>
      <c r="E191" s="3">
        <v>850</v>
      </c>
      <c r="F191" s="10">
        <f>Лист2!G129</f>
        <v>0</v>
      </c>
      <c r="G191" s="10">
        <f>Лист2!H129</f>
        <v>0</v>
      </c>
      <c r="H191" s="10">
        <f>Лист2!I129</f>
        <v>0</v>
      </c>
    </row>
    <row r="192" spans="1:8" ht="34.5" customHeight="1">
      <c r="A192" s="32" t="str">
        <f>Лист2!A130</f>
        <v>Субсидии на проведение детской оздоровительной кампании</v>
      </c>
      <c r="B192" s="5" t="str">
        <f>Лист2!C130</f>
        <v>07</v>
      </c>
      <c r="C192" s="5" t="str">
        <f>Лист2!D130</f>
        <v>07</v>
      </c>
      <c r="D192" s="5" t="str">
        <f>Лист2!E130</f>
        <v>90 1 00 S3210</v>
      </c>
      <c r="E192" s="5"/>
      <c r="F192" s="5">
        <f>Лист2!G130</f>
        <v>854.2</v>
      </c>
      <c r="G192" s="5">
        <f>Лист2!H130</f>
        <v>854.2</v>
      </c>
      <c r="H192" s="5">
        <f>Лист2!I130</f>
        <v>854.2</v>
      </c>
    </row>
    <row r="193" spans="1:8" ht="37.5" customHeight="1">
      <c r="A193" s="32" t="str">
        <f>Лист2!A131</f>
        <v>Закупка товаров, работ и услуг для обеспечения государственных (муниципальных) нужд</v>
      </c>
      <c r="B193" s="5" t="str">
        <f>Лист2!C131</f>
        <v>07</v>
      </c>
      <c r="C193" s="5" t="str">
        <f>Лист2!D131</f>
        <v>07</v>
      </c>
      <c r="D193" s="5" t="str">
        <f>Лист2!E131</f>
        <v>90 1 00 S3210</v>
      </c>
      <c r="E193" s="5">
        <f>Лист2!F131</f>
        <v>200</v>
      </c>
      <c r="F193" s="5">
        <f>Лист2!G131</f>
        <v>854.2</v>
      </c>
      <c r="G193" s="5">
        <f>Лист2!H131</f>
        <v>854.2</v>
      </c>
      <c r="H193" s="5">
        <f>Лист2!I131</f>
        <v>854.2</v>
      </c>
    </row>
    <row r="194" spans="1:8" ht="37.5" customHeight="1">
      <c r="A194" s="32" t="str">
        <f>Лист2!A132</f>
        <v>Софинансирование субсидии на проведение детской оздоровительной кампании</v>
      </c>
      <c r="B194" s="5" t="str">
        <f>Лист2!C132</f>
        <v>07</v>
      </c>
      <c r="C194" s="5" t="str">
        <f>Лист2!D132</f>
        <v>07</v>
      </c>
      <c r="D194" s="5" t="str">
        <f>Лист2!E132</f>
        <v>90 1 00 S3210</v>
      </c>
      <c r="E194" s="5"/>
      <c r="F194" s="42">
        <f>Лист2!G132</f>
        <v>260</v>
      </c>
      <c r="G194" s="42">
        <f>Лист2!H132</f>
        <v>0</v>
      </c>
      <c r="H194" s="42">
        <f>Лист2!I132</f>
        <v>0</v>
      </c>
    </row>
    <row r="195" spans="1:8" ht="90.75" customHeight="1">
      <c r="A195" s="32" t="str">
        <f>Лист2!A133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5" s="5" t="str">
        <f>Лист2!C133</f>
        <v>07</v>
      </c>
      <c r="C195" s="5" t="str">
        <f>Лист2!D133</f>
        <v>07</v>
      </c>
      <c r="D195" s="5" t="str">
        <f>Лист2!E133</f>
        <v>90 1 00 S3210</v>
      </c>
      <c r="E195" s="5">
        <f>Лист2!F133</f>
        <v>100</v>
      </c>
      <c r="F195" s="42">
        <f>Лист2!G133</f>
        <v>260</v>
      </c>
      <c r="G195" s="42">
        <f>Лист2!H133</f>
        <v>0</v>
      </c>
      <c r="H195" s="42">
        <f>Лист2!I133</f>
        <v>0</v>
      </c>
    </row>
    <row r="196" spans="1:8" ht="53.25" customHeight="1">
      <c r="A196" s="32" t="str">
        <f>Лист2!A134</f>
        <v>Расходы на обеспечение развития и укрепление материально-технической базы муниципальных загородных лагерей отдыха и оздоровления детей</v>
      </c>
      <c r="B196" s="5" t="str">
        <f>Лист2!C134</f>
        <v>07</v>
      </c>
      <c r="C196" s="5" t="str">
        <f>Лист2!D134</f>
        <v>07</v>
      </c>
      <c r="D196" s="5" t="str">
        <f>Лист2!E134</f>
        <v>90 1 00 S3213</v>
      </c>
      <c r="E196" s="5"/>
      <c r="F196" s="41">
        <f>Лист2!G134</f>
        <v>1000</v>
      </c>
      <c r="G196" s="41">
        <f>Лист2!H134</f>
        <v>0</v>
      </c>
      <c r="H196" s="41">
        <f>Лист2!I134</f>
        <v>0</v>
      </c>
    </row>
    <row r="197" spans="1:8" ht="43.5" customHeight="1">
      <c r="A197" s="32" t="str">
        <f>Лист2!A135</f>
        <v>Закупка товаров, работ и услуг для обеспечения государственных (муниципальных) нужд</v>
      </c>
      <c r="B197" s="5" t="str">
        <f>Лист2!C135</f>
        <v>07</v>
      </c>
      <c r="C197" s="5" t="str">
        <f>Лист2!D135</f>
        <v>07</v>
      </c>
      <c r="D197" s="5" t="str">
        <f>Лист2!E135</f>
        <v>90 1 00 S3213</v>
      </c>
      <c r="E197" s="5">
        <f>Лист2!F135</f>
        <v>200</v>
      </c>
      <c r="F197" s="41">
        <f>Лист2!G135</f>
        <v>1000</v>
      </c>
      <c r="G197" s="41">
        <f>Лист2!H135</f>
        <v>0</v>
      </c>
      <c r="H197" s="41">
        <f>Лист2!I135</f>
        <v>0</v>
      </c>
    </row>
    <row r="198" spans="1:8" ht="26.25" customHeight="1">
      <c r="A198" s="34" t="s">
        <v>9</v>
      </c>
      <c r="B198" s="5" t="s">
        <v>23</v>
      </c>
      <c r="C198" s="5" t="s">
        <v>20</v>
      </c>
      <c r="D198" s="5"/>
      <c r="E198" s="3"/>
      <c r="F198" s="10">
        <f>F199+F204+F207+F212+F214+F216</f>
        <v>10252.532999999999</v>
      </c>
      <c r="G198" s="10">
        <f t="shared" ref="G198:H198" si="34">G199+G204+G207+G212+G214</f>
        <v>7576</v>
      </c>
      <c r="H198" s="10">
        <f t="shared" si="34"/>
        <v>7573</v>
      </c>
    </row>
    <row r="199" spans="1:8" ht="31.5">
      <c r="A199" s="9" t="s">
        <v>60</v>
      </c>
      <c r="B199" s="5" t="s">
        <v>23</v>
      </c>
      <c r="C199" s="5" t="s">
        <v>20</v>
      </c>
      <c r="D199" s="7" t="s">
        <v>104</v>
      </c>
      <c r="E199" s="5"/>
      <c r="F199" s="10">
        <f>F200</f>
        <v>2700</v>
      </c>
      <c r="G199" s="10">
        <f t="shared" ref="G199:H199" si="35">G200</f>
        <v>2700</v>
      </c>
      <c r="H199" s="10">
        <f t="shared" si="35"/>
        <v>2700</v>
      </c>
    </row>
    <row r="200" spans="1:8" ht="31.5">
      <c r="A200" s="9" t="s">
        <v>61</v>
      </c>
      <c r="B200" s="5" t="s">
        <v>23</v>
      </c>
      <c r="C200" s="5" t="s">
        <v>20</v>
      </c>
      <c r="D200" s="7" t="s">
        <v>105</v>
      </c>
      <c r="E200" s="5"/>
      <c r="F200" s="10">
        <f>F201+F202+F203</f>
        <v>2700</v>
      </c>
      <c r="G200" s="10">
        <f t="shared" ref="G200:H200" si="36">G201+G202+G203</f>
        <v>2700</v>
      </c>
      <c r="H200" s="10">
        <f t="shared" si="36"/>
        <v>2700</v>
      </c>
    </row>
    <row r="201" spans="1:8" ht="77.25" customHeight="1">
      <c r="A201" s="30" t="s">
        <v>70</v>
      </c>
      <c r="B201" s="5" t="s">
        <v>23</v>
      </c>
      <c r="C201" s="5" t="s">
        <v>20</v>
      </c>
      <c r="D201" s="7" t="s">
        <v>105</v>
      </c>
      <c r="E201" s="5">
        <v>100</v>
      </c>
      <c r="F201" s="10">
        <f>Лист2!G139</f>
        <v>2450</v>
      </c>
      <c r="G201" s="10">
        <f>Лист2!H139</f>
        <v>2450</v>
      </c>
      <c r="H201" s="10">
        <f>Лист2!I139</f>
        <v>2450</v>
      </c>
    </row>
    <row r="202" spans="1:8" ht="36" customHeight="1">
      <c r="A202" s="31" t="s">
        <v>103</v>
      </c>
      <c r="B202" s="5" t="s">
        <v>23</v>
      </c>
      <c r="C202" s="5" t="s">
        <v>20</v>
      </c>
      <c r="D202" s="7" t="s">
        <v>105</v>
      </c>
      <c r="E202" s="5">
        <v>200</v>
      </c>
      <c r="F202" s="10">
        <f>Лист2!G140</f>
        <v>250</v>
      </c>
      <c r="G202" s="10">
        <f>Лист2!H140</f>
        <v>250</v>
      </c>
      <c r="H202" s="10">
        <f>Лист2!I140</f>
        <v>250</v>
      </c>
    </row>
    <row r="203" spans="1:8" ht="20.25" customHeight="1">
      <c r="A203" s="32" t="s">
        <v>62</v>
      </c>
      <c r="B203" s="5" t="s">
        <v>23</v>
      </c>
      <c r="C203" s="5" t="s">
        <v>20</v>
      </c>
      <c r="D203" s="7" t="s">
        <v>105</v>
      </c>
      <c r="E203" s="5">
        <v>850</v>
      </c>
      <c r="F203" s="10">
        <f>Лист2!G141</f>
        <v>0</v>
      </c>
      <c r="G203" s="10">
        <f>Лист2!H141</f>
        <v>0</v>
      </c>
      <c r="H203" s="10">
        <f>Лист2!I141</f>
        <v>0</v>
      </c>
    </row>
    <row r="204" spans="1:8" ht="51" customHeight="1">
      <c r="A204" s="9" t="s">
        <v>89</v>
      </c>
      <c r="B204" s="5" t="s">
        <v>23</v>
      </c>
      <c r="C204" s="5" t="s">
        <v>20</v>
      </c>
      <c r="D204" s="7" t="s">
        <v>124</v>
      </c>
      <c r="E204" s="5"/>
      <c r="F204" s="10">
        <f>F205+F206</f>
        <v>1059</v>
      </c>
      <c r="G204" s="10">
        <f t="shared" ref="G204:H204" si="37">G205+G206</f>
        <v>1012</v>
      </c>
      <c r="H204" s="10">
        <f t="shared" si="37"/>
        <v>1012</v>
      </c>
    </row>
    <row r="205" spans="1:8" ht="85.5" customHeight="1">
      <c r="A205" s="30" t="s">
        <v>70</v>
      </c>
      <c r="B205" s="5" t="s">
        <v>23</v>
      </c>
      <c r="C205" s="5" t="s">
        <v>20</v>
      </c>
      <c r="D205" s="7" t="s">
        <v>124</v>
      </c>
      <c r="E205" s="5">
        <v>100</v>
      </c>
      <c r="F205" s="10">
        <f>Лист2!G143+Лист2!G333</f>
        <v>921.8</v>
      </c>
      <c r="G205" s="10">
        <f>Лист2!H143+Лист2!H333</f>
        <v>878</v>
      </c>
      <c r="H205" s="10">
        <f>Лист2!I143+Лист2!I333</f>
        <v>878</v>
      </c>
    </row>
    <row r="206" spans="1:8" ht="31.5" customHeight="1">
      <c r="A206" s="31" t="s">
        <v>103</v>
      </c>
      <c r="B206" s="5" t="s">
        <v>23</v>
      </c>
      <c r="C206" s="5" t="s">
        <v>20</v>
      </c>
      <c r="D206" s="7" t="s">
        <v>124</v>
      </c>
      <c r="E206" s="5">
        <v>200</v>
      </c>
      <c r="F206" s="10">
        <f>Лист2!G144+Лист2!G334</f>
        <v>137.19999999999999</v>
      </c>
      <c r="G206" s="10">
        <f>Лист2!H144+Лист2!H334</f>
        <v>134</v>
      </c>
      <c r="H206" s="10">
        <f>Лист2!I144+Лист2!I334</f>
        <v>134</v>
      </c>
    </row>
    <row r="207" spans="1:8" ht="34.5" customHeight="1">
      <c r="A207" s="32" t="s">
        <v>81</v>
      </c>
      <c r="B207" s="5" t="s">
        <v>23</v>
      </c>
      <c r="C207" s="5" t="s">
        <v>20</v>
      </c>
      <c r="D207" s="7" t="s">
        <v>108</v>
      </c>
      <c r="E207" s="5"/>
      <c r="F207" s="10">
        <f>Лист2!G145</f>
        <v>3726.2220000000002</v>
      </c>
      <c r="G207" s="10">
        <f>Лист2!H145</f>
        <v>3816</v>
      </c>
      <c r="H207" s="10">
        <f>Лист2!I145</f>
        <v>3816</v>
      </c>
    </row>
    <row r="208" spans="1:8" ht="93" customHeight="1">
      <c r="A208" s="33" t="s">
        <v>59</v>
      </c>
      <c r="B208" s="5" t="s">
        <v>23</v>
      </c>
      <c r="C208" s="5" t="s">
        <v>20</v>
      </c>
      <c r="D208" s="7" t="s">
        <v>109</v>
      </c>
      <c r="E208" s="5"/>
      <c r="F208" s="10">
        <f>Лист2!G146</f>
        <v>3726.2220000000002</v>
      </c>
      <c r="G208" s="10">
        <f>Лист2!H146</f>
        <v>3816</v>
      </c>
      <c r="H208" s="10">
        <f>Лист2!I146</f>
        <v>3816</v>
      </c>
    </row>
    <row r="209" spans="1:8" ht="77.25" customHeight="1">
      <c r="A209" s="30" t="s">
        <v>70</v>
      </c>
      <c r="B209" s="5" t="s">
        <v>23</v>
      </c>
      <c r="C209" s="5" t="s">
        <v>20</v>
      </c>
      <c r="D209" s="7" t="s">
        <v>109</v>
      </c>
      <c r="E209" s="5">
        <v>100</v>
      </c>
      <c r="F209" s="10">
        <f>Лист2!G147</f>
        <v>3396</v>
      </c>
      <c r="G209" s="10">
        <f>Лист2!H147</f>
        <v>3596</v>
      </c>
      <c r="H209" s="10">
        <f>Лист2!I147</f>
        <v>3596</v>
      </c>
    </row>
    <row r="210" spans="1:8" ht="32.25" customHeight="1">
      <c r="A210" s="31" t="s">
        <v>103</v>
      </c>
      <c r="B210" s="5" t="s">
        <v>23</v>
      </c>
      <c r="C210" s="5" t="s">
        <v>20</v>
      </c>
      <c r="D210" s="7" t="s">
        <v>109</v>
      </c>
      <c r="E210" s="5">
        <v>200</v>
      </c>
      <c r="F210" s="10">
        <f>Лист2!G148</f>
        <v>330</v>
      </c>
      <c r="G210" s="10">
        <f>Лист2!H148</f>
        <v>220</v>
      </c>
      <c r="H210" s="10">
        <f>Лист2!I148</f>
        <v>220</v>
      </c>
    </row>
    <row r="211" spans="1:8" ht="19.5" customHeight="1">
      <c r="A211" s="32" t="s">
        <v>62</v>
      </c>
      <c r="B211" s="5" t="s">
        <v>23</v>
      </c>
      <c r="C211" s="5" t="s">
        <v>20</v>
      </c>
      <c r="D211" s="7" t="s">
        <v>109</v>
      </c>
      <c r="E211" s="5">
        <v>850</v>
      </c>
      <c r="F211" s="10">
        <f>Лист2!G149</f>
        <v>0.222</v>
      </c>
      <c r="G211" s="10">
        <f>Лист2!H149</f>
        <v>0</v>
      </c>
      <c r="H211" s="10">
        <f>Лист2!I149</f>
        <v>0</v>
      </c>
    </row>
    <row r="212" spans="1:8" ht="112.5" customHeight="1">
      <c r="A212" s="32" t="str">
        <f>Лист2!A150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12" s="5" t="str">
        <f>Лист2!C150</f>
        <v>07</v>
      </c>
      <c r="C212" s="5" t="str">
        <f>Лист2!D150</f>
        <v>09</v>
      </c>
      <c r="D212" s="5" t="str">
        <f>Лист2!E150</f>
        <v>90 1 01 S0990</v>
      </c>
      <c r="E212" s="5"/>
      <c r="F212" s="41">
        <f>Лист2!G150</f>
        <v>26.5</v>
      </c>
      <c r="G212" s="41">
        <f>Лист2!H150</f>
        <v>48</v>
      </c>
      <c r="H212" s="41">
        <f>Лист2!I150</f>
        <v>45</v>
      </c>
    </row>
    <row r="213" spans="1:8" ht="33.75" customHeight="1">
      <c r="A213" s="32" t="str">
        <f>Лист2!A151</f>
        <v>Социальное обеспечение и иные выплаты населению</v>
      </c>
      <c r="B213" s="5" t="str">
        <f>Лист2!C151</f>
        <v>07</v>
      </c>
      <c r="C213" s="5" t="str">
        <f>Лист2!D151</f>
        <v>09</v>
      </c>
      <c r="D213" s="5" t="str">
        <f>Лист2!E151</f>
        <v>90 1 01 S0990</v>
      </c>
      <c r="E213" s="5">
        <f>Лист2!F151</f>
        <v>300</v>
      </c>
      <c r="F213" s="41">
        <f>Лист2!G151</f>
        <v>26.5</v>
      </c>
      <c r="G213" s="41">
        <f>Лист2!H151</f>
        <v>48</v>
      </c>
      <c r="H213" s="41">
        <f>Лист2!I151</f>
        <v>45</v>
      </c>
    </row>
    <row r="214" spans="1:8" ht="55.5" customHeight="1">
      <c r="A214" s="32" t="str">
        <f>Лист2!A152</f>
        <v>Обеспечение расчетов за топливно-энергетические ресурсы, потребляемые муниципальными учреждениями</v>
      </c>
      <c r="B214" s="5" t="str">
        <f>Лист2!C152</f>
        <v>07</v>
      </c>
      <c r="C214" s="5" t="str">
        <f>Лист2!D152</f>
        <v>09</v>
      </c>
      <c r="D214" s="5" t="str">
        <f>Лист2!E152</f>
        <v>92 9 00 S1190</v>
      </c>
      <c r="E214" s="5"/>
      <c r="F214" s="41">
        <f>Лист2!G152</f>
        <v>1990.8109999999999</v>
      </c>
      <c r="G214" s="41">
        <f>Лист2!H152</f>
        <v>0</v>
      </c>
      <c r="H214" s="41">
        <f>Лист2!I152</f>
        <v>0</v>
      </c>
    </row>
    <row r="215" spans="1:8" ht="33.75" customHeight="1">
      <c r="A215" s="32" t="str">
        <f>Лист2!A153</f>
        <v>Закупка товаров, работ и услуг для обеспечения государственных (муниципальных) нужд</v>
      </c>
      <c r="B215" s="5" t="str">
        <f>Лист2!C153</f>
        <v>07</v>
      </c>
      <c r="C215" s="5" t="str">
        <f>Лист2!D153</f>
        <v>09</v>
      </c>
      <c r="D215" s="5" t="str">
        <f>Лист2!E153</f>
        <v>92 9 00 S1190</v>
      </c>
      <c r="E215" s="5">
        <f>Лист2!F153</f>
        <v>200</v>
      </c>
      <c r="F215" s="41">
        <f>Лист2!G153</f>
        <v>1990.8109999999999</v>
      </c>
      <c r="G215" s="41">
        <f>Лист2!H153</f>
        <v>0</v>
      </c>
      <c r="H215" s="41">
        <f>Лист2!I153</f>
        <v>0</v>
      </c>
    </row>
    <row r="216" spans="1:8" ht="33.75" customHeight="1">
      <c r="A216" s="32" t="str">
        <f>Лист2!A154</f>
        <v>Прочие выплаты по обязательствам государства</v>
      </c>
      <c r="B216" s="5" t="str">
        <f>Лист2!C154</f>
        <v>07</v>
      </c>
      <c r="C216" s="5" t="str">
        <f>Лист2!D154</f>
        <v>09</v>
      </c>
      <c r="D216" s="5" t="str">
        <f>Лист2!E154</f>
        <v>99 9 00 14710</v>
      </c>
      <c r="E216" s="5"/>
      <c r="F216" s="41">
        <f>Лист2!G154</f>
        <v>750</v>
      </c>
      <c r="G216" s="41">
        <f>Лист2!H154</f>
        <v>0</v>
      </c>
      <c r="H216" s="41">
        <f>Лист2!I154</f>
        <v>0</v>
      </c>
    </row>
    <row r="217" spans="1:8" ht="33.75" customHeight="1">
      <c r="A217" s="32" t="str">
        <f>Лист2!A155</f>
        <v>Закупка товаров, работ и услуг для обеспечения государственных (муниципальных) нужд</v>
      </c>
      <c r="B217" s="5" t="str">
        <f>Лист2!C155</f>
        <v>07</v>
      </c>
      <c r="C217" s="5" t="str">
        <f>Лист2!D155</f>
        <v>09</v>
      </c>
      <c r="D217" s="5" t="str">
        <f>Лист2!E155</f>
        <v>99 9 00 14710</v>
      </c>
      <c r="E217" s="5">
        <f>Лист2!F155</f>
        <v>200</v>
      </c>
      <c r="F217" s="41">
        <f>Лист2!G155</f>
        <v>750</v>
      </c>
      <c r="G217" s="41">
        <f>Лист2!H155</f>
        <v>0</v>
      </c>
      <c r="H217" s="41">
        <f>Лист2!I155</f>
        <v>0</v>
      </c>
    </row>
    <row r="218" spans="1:8" ht="23.25" customHeight="1">
      <c r="A218" s="4" t="s">
        <v>78</v>
      </c>
      <c r="B218" s="5" t="s">
        <v>22</v>
      </c>
      <c r="C218" s="5"/>
      <c r="D218" s="3"/>
      <c r="E218" s="5"/>
      <c r="F218" s="10">
        <f>F219+F233</f>
        <v>33205.870000000003</v>
      </c>
      <c r="G218" s="10">
        <f>G219+G233</f>
        <v>25333.4</v>
      </c>
      <c r="H218" s="10">
        <f>H219+H233</f>
        <v>25538.300000000003</v>
      </c>
    </row>
    <row r="219" spans="1:8" ht="17.25" customHeight="1">
      <c r="A219" s="4" t="s">
        <v>46</v>
      </c>
      <c r="B219" s="5" t="s">
        <v>22</v>
      </c>
      <c r="C219" s="5" t="s">
        <v>15</v>
      </c>
      <c r="D219" s="3"/>
      <c r="E219" s="5"/>
      <c r="F219" s="10">
        <f>F220+F231+F229</f>
        <v>25454.9</v>
      </c>
      <c r="G219" s="10">
        <f t="shared" ref="G219:H219" si="38">G220+G231+G229</f>
        <v>19773.3</v>
      </c>
      <c r="H219" s="10">
        <f t="shared" si="38"/>
        <v>19982.900000000001</v>
      </c>
    </row>
    <row r="220" spans="1:8" ht="47.25">
      <c r="A220" s="9" t="s">
        <v>79</v>
      </c>
      <c r="B220" s="5" t="s">
        <v>22</v>
      </c>
      <c r="C220" s="5" t="s">
        <v>15</v>
      </c>
      <c r="D220" s="7" t="s">
        <v>106</v>
      </c>
      <c r="E220" s="3"/>
      <c r="F220" s="10">
        <f>+F221+F225+F227</f>
        <v>17987.900000000001</v>
      </c>
      <c r="G220" s="10">
        <f t="shared" ref="G220:H220" si="39">+G221+G225+G227</f>
        <v>15956.3</v>
      </c>
      <c r="H220" s="10">
        <f t="shared" si="39"/>
        <v>16165.9</v>
      </c>
    </row>
    <row r="221" spans="1:8" ht="21" customHeight="1">
      <c r="A221" s="9" t="s">
        <v>88</v>
      </c>
      <c r="B221" s="5" t="s">
        <v>22</v>
      </c>
      <c r="C221" s="5" t="s">
        <v>15</v>
      </c>
      <c r="D221" s="7" t="s">
        <v>107</v>
      </c>
      <c r="E221" s="3"/>
      <c r="F221" s="10">
        <f>F222+F223+F224</f>
        <v>10797</v>
      </c>
      <c r="G221" s="10">
        <f t="shared" ref="G221:H221" si="40">G222+G223+G224</f>
        <v>15956.3</v>
      </c>
      <c r="H221" s="10">
        <f t="shared" si="40"/>
        <v>16165.9</v>
      </c>
    </row>
    <row r="222" spans="1:8" ht="87.75" customHeight="1">
      <c r="A222" s="31" t="s">
        <v>70</v>
      </c>
      <c r="B222" s="5" t="s">
        <v>22</v>
      </c>
      <c r="C222" s="5" t="s">
        <v>15</v>
      </c>
      <c r="D222" s="7" t="s">
        <v>107</v>
      </c>
      <c r="E222" s="3">
        <v>100</v>
      </c>
      <c r="F222" s="29">
        <f>Лист2!G51</f>
        <v>8921.58</v>
      </c>
      <c r="G222" s="29">
        <f>Лист2!H51</f>
        <v>14423</v>
      </c>
      <c r="H222" s="29">
        <f>Лист2!I51</f>
        <v>14749.9</v>
      </c>
    </row>
    <row r="223" spans="1:8" ht="37.5" customHeight="1">
      <c r="A223" s="31" t="s">
        <v>103</v>
      </c>
      <c r="B223" s="5" t="s">
        <v>22</v>
      </c>
      <c r="C223" s="5" t="s">
        <v>15</v>
      </c>
      <c r="D223" s="7" t="s">
        <v>107</v>
      </c>
      <c r="E223" s="3">
        <v>200</v>
      </c>
      <c r="F223" s="29">
        <f>Лист2!G52</f>
        <v>1785.42</v>
      </c>
      <c r="G223" s="29">
        <f>Лист2!H52</f>
        <v>1493.3</v>
      </c>
      <c r="H223" s="29">
        <f>Лист2!I52</f>
        <v>1376</v>
      </c>
    </row>
    <row r="224" spans="1:8" ht="21" customHeight="1">
      <c r="A224" s="32" t="s">
        <v>62</v>
      </c>
      <c r="B224" s="5" t="s">
        <v>22</v>
      </c>
      <c r="C224" s="5" t="s">
        <v>15</v>
      </c>
      <c r="D224" s="7" t="s">
        <v>107</v>
      </c>
      <c r="E224" s="3">
        <v>850</v>
      </c>
      <c r="F224" s="29">
        <f>Лист2!G53</f>
        <v>90</v>
      </c>
      <c r="G224" s="29">
        <f>Лист2!H53</f>
        <v>40</v>
      </c>
      <c r="H224" s="29">
        <f>Лист2!I53</f>
        <v>40</v>
      </c>
    </row>
    <row r="225" spans="1:8" ht="54" customHeight="1">
      <c r="A225" s="32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225" s="5" t="str">
        <f>Лист2!C54</f>
        <v>08</v>
      </c>
      <c r="C225" s="5" t="str">
        <f>Лист2!D54</f>
        <v>01</v>
      </c>
      <c r="D225" s="5" t="str">
        <f>Лист2!E54</f>
        <v>02 2 00 S0430</v>
      </c>
      <c r="E225" s="5"/>
      <c r="F225" s="58">
        <f>Лист2!G54</f>
        <v>6966</v>
      </c>
      <c r="G225" s="58">
        <f>Лист2!H54</f>
        <v>0</v>
      </c>
      <c r="H225" s="58">
        <f>Лист2!I54</f>
        <v>0</v>
      </c>
    </row>
    <row r="226" spans="1:8" ht="91.5" customHeight="1">
      <c r="A226" s="32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6" s="5" t="str">
        <f>Лист2!C55</f>
        <v>08</v>
      </c>
      <c r="C226" s="5" t="str">
        <f>Лист2!D55</f>
        <v>01</v>
      </c>
      <c r="D226" s="5" t="str">
        <f>Лист2!E55</f>
        <v>02 2 00 S0430</v>
      </c>
      <c r="E226" s="5">
        <f>Лист2!F55</f>
        <v>100</v>
      </c>
      <c r="F226" s="58">
        <f>Лист2!G55</f>
        <v>6966</v>
      </c>
      <c r="G226" s="58">
        <f>Лист2!H55</f>
        <v>0</v>
      </c>
      <c r="H226" s="58">
        <f>Лист2!I55</f>
        <v>0</v>
      </c>
    </row>
    <row r="227" spans="1:8" ht="55.5" customHeight="1">
      <c r="A227" s="32" t="str">
        <f>Лист2!A56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27" s="5" t="str">
        <f>Лист2!C56</f>
        <v>08</v>
      </c>
      <c r="C227" s="5" t="str">
        <f>Лист2!D56</f>
        <v>01</v>
      </c>
      <c r="D227" s="5" t="str">
        <f>Лист2!E56</f>
        <v>02 2 00 S0430</v>
      </c>
      <c r="E227" s="5"/>
      <c r="F227" s="58">
        <f>Лист2!G56</f>
        <v>224.9</v>
      </c>
      <c r="G227" s="58">
        <f>Лист2!H56</f>
        <v>0</v>
      </c>
      <c r="H227" s="58">
        <f>Лист2!I56</f>
        <v>0</v>
      </c>
    </row>
    <row r="228" spans="1:8" ht="91.5" customHeight="1">
      <c r="A228" s="32" t="str">
        <f>Лист2!A57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8" s="5" t="str">
        <f>Лист2!C57</f>
        <v>08</v>
      </c>
      <c r="C228" s="5" t="str">
        <f>Лист2!D57</f>
        <v>01</v>
      </c>
      <c r="D228" s="5" t="str">
        <f>Лист2!E57</f>
        <v>02 2 00 S0430</v>
      </c>
      <c r="E228" s="5">
        <f>Лист2!F57</f>
        <v>100</v>
      </c>
      <c r="F228" s="58">
        <f>Лист2!G57</f>
        <v>224.9</v>
      </c>
      <c r="G228" s="58">
        <f>Лист2!H57</f>
        <v>0</v>
      </c>
      <c r="H228" s="58">
        <f>Лист2!I57</f>
        <v>0</v>
      </c>
    </row>
    <row r="229" spans="1:8" ht="32.25" customHeight="1">
      <c r="A229" s="32" t="str">
        <f>Лист2!A58</f>
        <v>РП "Развитие культуры Волчихинского района " на 2015-2022 годы</v>
      </c>
      <c r="B229" s="5" t="str">
        <f>Лист2!C58</f>
        <v>08</v>
      </c>
      <c r="C229" s="5" t="str">
        <f>Лист2!D58</f>
        <v>01</v>
      </c>
      <c r="D229" s="5" t="str">
        <f>Лист2!E58</f>
        <v>44 0 00 60990</v>
      </c>
      <c r="E229" s="5"/>
      <c r="F229" s="42">
        <f>Лист2!G58</f>
        <v>150</v>
      </c>
      <c r="G229" s="5">
        <f>Лист2!H58</f>
        <v>0</v>
      </c>
      <c r="H229" s="5">
        <f>Лист2!I58</f>
        <v>0</v>
      </c>
    </row>
    <row r="230" spans="1:8" ht="34.5" customHeight="1">
      <c r="A230" s="32" t="str">
        <f>Лист2!A59</f>
        <v>Закупка товаров, работ и услуг для обеспечения государственных (муниципальных) нужд</v>
      </c>
      <c r="B230" s="5" t="str">
        <f>Лист2!C59</f>
        <v>08</v>
      </c>
      <c r="C230" s="5" t="str">
        <f>Лист2!D59</f>
        <v>01</v>
      </c>
      <c r="D230" s="5" t="str">
        <f>Лист2!E59</f>
        <v>44 0 00 60990</v>
      </c>
      <c r="E230" s="5">
        <f>Лист2!F59</f>
        <v>200</v>
      </c>
      <c r="F230" s="42">
        <f>Лист2!G59</f>
        <v>150</v>
      </c>
      <c r="G230" s="5">
        <f>Лист2!H59</f>
        <v>0</v>
      </c>
      <c r="H230" s="5">
        <f>Лист2!I59</f>
        <v>0</v>
      </c>
    </row>
    <row r="231" spans="1:8" ht="111.75" customHeight="1">
      <c r="A231" s="9" t="s">
        <v>90</v>
      </c>
      <c r="B231" s="5" t="s">
        <v>22</v>
      </c>
      <c r="C231" s="5" t="s">
        <v>15</v>
      </c>
      <c r="D231" s="7" t="s">
        <v>117</v>
      </c>
      <c r="E231" s="3"/>
      <c r="F231" s="10">
        <f>F232</f>
        <v>7317</v>
      </c>
      <c r="G231" s="10">
        <f t="shared" ref="G231:H231" si="41">G232</f>
        <v>3817</v>
      </c>
      <c r="H231" s="10">
        <f t="shared" si="41"/>
        <v>3817</v>
      </c>
    </row>
    <row r="232" spans="1:8" ht="18.75" customHeight="1">
      <c r="A232" s="9" t="s">
        <v>69</v>
      </c>
      <c r="B232" s="5" t="s">
        <v>22</v>
      </c>
      <c r="C232" s="5" t="s">
        <v>15</v>
      </c>
      <c r="D232" s="7" t="s">
        <v>117</v>
      </c>
      <c r="E232" s="3">
        <v>540</v>
      </c>
      <c r="F232" s="10">
        <f>Лист2!G208</f>
        <v>7317</v>
      </c>
      <c r="G232" s="10">
        <f>Лист2!H208</f>
        <v>3817</v>
      </c>
      <c r="H232" s="10">
        <f>Лист2!I208</f>
        <v>3817</v>
      </c>
    </row>
    <row r="233" spans="1:8" ht="31.5">
      <c r="A233" s="4" t="s">
        <v>80</v>
      </c>
      <c r="B233" s="5" t="s">
        <v>22</v>
      </c>
      <c r="C233" s="5" t="s">
        <v>18</v>
      </c>
      <c r="D233" s="5"/>
      <c r="E233" s="5"/>
      <c r="F233" s="10">
        <f>F234+F238+F249</f>
        <v>7750.9700000000012</v>
      </c>
      <c r="G233" s="10">
        <f>G234+G238+G249</f>
        <v>5560.1</v>
      </c>
      <c r="H233" s="10">
        <f>H234+H238+H249</f>
        <v>5555.4000000000005</v>
      </c>
    </row>
    <row r="234" spans="1:8" ht="31.5">
      <c r="A234" s="9" t="s">
        <v>60</v>
      </c>
      <c r="B234" s="5" t="s">
        <v>22</v>
      </c>
      <c r="C234" s="5" t="s">
        <v>18</v>
      </c>
      <c r="D234" s="7" t="s">
        <v>104</v>
      </c>
      <c r="E234" s="3"/>
      <c r="F234" s="10">
        <f>F235</f>
        <v>710.1</v>
      </c>
      <c r="G234" s="10">
        <f t="shared" ref="G234:H235" si="42">G235</f>
        <v>710.1</v>
      </c>
      <c r="H234" s="10">
        <f t="shared" si="42"/>
        <v>710.1</v>
      </c>
    </row>
    <row r="235" spans="1:8" ht="31.5" customHeight="1">
      <c r="A235" s="9" t="s">
        <v>61</v>
      </c>
      <c r="B235" s="5" t="s">
        <v>22</v>
      </c>
      <c r="C235" s="5" t="s">
        <v>18</v>
      </c>
      <c r="D235" s="7" t="s">
        <v>105</v>
      </c>
      <c r="E235" s="3"/>
      <c r="F235" s="10">
        <f>F236</f>
        <v>710.1</v>
      </c>
      <c r="G235" s="10">
        <f t="shared" si="42"/>
        <v>710.1</v>
      </c>
      <c r="H235" s="10">
        <f t="shared" si="42"/>
        <v>710.1</v>
      </c>
    </row>
    <row r="236" spans="1:8" ht="84" customHeight="1">
      <c r="A236" s="31" t="s">
        <v>70</v>
      </c>
      <c r="B236" s="5" t="s">
        <v>22</v>
      </c>
      <c r="C236" s="5" t="s">
        <v>18</v>
      </c>
      <c r="D236" s="7" t="s">
        <v>105</v>
      </c>
      <c r="E236" s="3">
        <v>100</v>
      </c>
      <c r="F236" s="10">
        <f>Лист2!G63</f>
        <v>710.1</v>
      </c>
      <c r="G236" s="10">
        <f>Лист2!H63</f>
        <v>710.1</v>
      </c>
      <c r="H236" s="10">
        <f>Лист2!I63</f>
        <v>710.1</v>
      </c>
    </row>
    <row r="237" spans="1:8" ht="33.75" customHeight="1">
      <c r="A237" s="31" t="s">
        <v>103</v>
      </c>
      <c r="B237" s="5" t="s">
        <v>22</v>
      </c>
      <c r="C237" s="5" t="s">
        <v>18</v>
      </c>
      <c r="D237" s="7" t="s">
        <v>105</v>
      </c>
      <c r="E237" s="5">
        <v>200</v>
      </c>
      <c r="F237" s="10">
        <f>Лист2!G64</f>
        <v>0</v>
      </c>
      <c r="G237" s="10">
        <f>Лист2!H64</f>
        <v>0</v>
      </c>
      <c r="H237" s="10">
        <f>Лист2!I64</f>
        <v>0</v>
      </c>
    </row>
    <row r="238" spans="1:8" ht="45" customHeight="1">
      <c r="A238" s="32" t="s">
        <v>81</v>
      </c>
      <c r="B238" s="5" t="s">
        <v>22</v>
      </c>
      <c r="C238" s="5" t="s">
        <v>18</v>
      </c>
      <c r="D238" s="7" t="s">
        <v>108</v>
      </c>
      <c r="E238" s="5"/>
      <c r="F238" s="10">
        <f>Лист2!G65</f>
        <v>7010.8700000000008</v>
      </c>
      <c r="G238" s="10">
        <f>Лист2!H65</f>
        <v>4820</v>
      </c>
      <c r="H238" s="10">
        <f>Лист2!I65</f>
        <v>4815.3</v>
      </c>
    </row>
    <row r="239" spans="1:8" ht="36" customHeight="1">
      <c r="A239" s="32" t="str">
        <f>Лист2!A66</f>
        <v>Учреждения по обеспечению хозяйственного обслуживания</v>
      </c>
      <c r="B239" s="5" t="str">
        <f>Лист2!C66</f>
        <v>08</v>
      </c>
      <c r="C239" s="5" t="str">
        <f>Лист2!D66</f>
        <v>04</v>
      </c>
      <c r="D239" s="5" t="str">
        <f>Лист2!E66</f>
        <v>02 5 00 10810</v>
      </c>
      <c r="E239" s="5"/>
      <c r="F239" s="10">
        <f>Лист2!G66</f>
        <v>3127.59</v>
      </c>
      <c r="G239" s="10">
        <f>Лист2!H66</f>
        <v>3420</v>
      </c>
      <c r="H239" s="10">
        <f>Лист2!I66</f>
        <v>3415.3</v>
      </c>
    </row>
    <row r="240" spans="1:8" ht="90" customHeight="1">
      <c r="A240" s="32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0" s="5" t="str">
        <f>Лист2!C67</f>
        <v>08</v>
      </c>
      <c r="C240" s="5" t="str">
        <f>Лист2!D67</f>
        <v>04</v>
      </c>
      <c r="D240" s="5" t="str">
        <f>Лист2!E67</f>
        <v>02 5 00 10810</v>
      </c>
      <c r="E240" s="5">
        <f>Лист2!F67</f>
        <v>100</v>
      </c>
      <c r="F240" s="10">
        <f>Лист2!G67</f>
        <v>3020</v>
      </c>
      <c r="G240" s="10">
        <f>Лист2!H67</f>
        <v>3320</v>
      </c>
      <c r="H240" s="10">
        <f>Лист2!I67</f>
        <v>3315.3</v>
      </c>
    </row>
    <row r="241" spans="1:8" ht="36" customHeight="1">
      <c r="A241" s="32" t="str">
        <f>Лист2!A68</f>
        <v>Закупка товаров, работ и услуг для обеспечения государственных (муниципальных) нужд</v>
      </c>
      <c r="B241" s="5" t="str">
        <f>Лист2!C68</f>
        <v>08</v>
      </c>
      <c r="C241" s="5" t="str">
        <f>Лист2!D68</f>
        <v>04</v>
      </c>
      <c r="D241" s="5" t="str">
        <f>Лист2!E68</f>
        <v>02 5 00 10810</v>
      </c>
      <c r="E241" s="5">
        <f>Лист2!F68</f>
        <v>200</v>
      </c>
      <c r="F241" s="10">
        <f>Лист2!G68</f>
        <v>102.59</v>
      </c>
      <c r="G241" s="10">
        <f>Лист2!H68</f>
        <v>100</v>
      </c>
      <c r="H241" s="10">
        <f>Лист2!I68</f>
        <v>100</v>
      </c>
    </row>
    <row r="242" spans="1:8" ht="36" customHeight="1">
      <c r="A242" s="32" t="str">
        <f>Лист2!A69</f>
        <v>Уплата налогов, сборов и иных платежей</v>
      </c>
      <c r="B242" s="5" t="str">
        <f>Лист2!C69</f>
        <v>08</v>
      </c>
      <c r="C242" s="5" t="str">
        <f>Лист2!D69</f>
        <v>04</v>
      </c>
      <c r="D242" s="5" t="str">
        <f>Лист2!E69</f>
        <v>02 5 00 10810</v>
      </c>
      <c r="E242" s="5">
        <f>Лист2!F69</f>
        <v>850</v>
      </c>
      <c r="F242" s="10">
        <f>Лист2!G69</f>
        <v>5</v>
      </c>
      <c r="G242" s="10">
        <f>Лист2!H69</f>
        <v>0</v>
      </c>
      <c r="H242" s="10">
        <f>Лист2!I69</f>
        <v>0</v>
      </c>
    </row>
    <row r="243" spans="1:8" ht="97.5" customHeight="1">
      <c r="A243" s="33" t="s">
        <v>59</v>
      </c>
      <c r="B243" s="5" t="s">
        <v>22</v>
      </c>
      <c r="C243" s="5" t="s">
        <v>18</v>
      </c>
      <c r="D243" s="7" t="s">
        <v>109</v>
      </c>
      <c r="E243" s="5"/>
      <c r="F243" s="10">
        <f>Лист2!G70</f>
        <v>1863.2800000000002</v>
      </c>
      <c r="G243" s="10">
        <f>Лист2!H70</f>
        <v>1400</v>
      </c>
      <c r="H243" s="10">
        <f>Лист2!I70</f>
        <v>1400</v>
      </c>
    </row>
    <row r="244" spans="1:8" ht="78.75" customHeight="1">
      <c r="A244" s="30" t="s">
        <v>70</v>
      </c>
      <c r="B244" s="5" t="s">
        <v>22</v>
      </c>
      <c r="C244" s="5" t="s">
        <v>18</v>
      </c>
      <c r="D244" s="7" t="s">
        <v>109</v>
      </c>
      <c r="E244" s="5">
        <v>100</v>
      </c>
      <c r="F244" s="10">
        <f>Лист2!G71</f>
        <v>1568.4</v>
      </c>
      <c r="G244" s="10">
        <f>Лист2!H71</f>
        <v>1273.0999999999999</v>
      </c>
      <c r="H244" s="10">
        <f>Лист2!I71</f>
        <v>1273.0999999999999</v>
      </c>
    </row>
    <row r="245" spans="1:8" ht="33" customHeight="1">
      <c r="A245" s="31" t="s">
        <v>103</v>
      </c>
      <c r="B245" s="5" t="s">
        <v>22</v>
      </c>
      <c r="C245" s="5" t="s">
        <v>18</v>
      </c>
      <c r="D245" s="7" t="s">
        <v>109</v>
      </c>
      <c r="E245" s="5">
        <v>200</v>
      </c>
      <c r="F245" s="10">
        <f>Лист2!G72</f>
        <v>294.88</v>
      </c>
      <c r="G245" s="10">
        <f>Лист2!H72</f>
        <v>126.9</v>
      </c>
      <c r="H245" s="10">
        <f>Лист2!I72</f>
        <v>126.9</v>
      </c>
    </row>
    <row r="246" spans="1:8" ht="20.25" customHeight="1">
      <c r="A246" s="32" t="s">
        <v>62</v>
      </c>
      <c r="B246" s="5" t="s">
        <v>22</v>
      </c>
      <c r="C246" s="5" t="s">
        <v>18</v>
      </c>
      <c r="D246" s="7" t="s">
        <v>109</v>
      </c>
      <c r="E246" s="5">
        <v>850</v>
      </c>
      <c r="F246" s="10">
        <f>Лист2!G73</f>
        <v>0</v>
      </c>
      <c r="G246" s="10">
        <f>Лист2!H73</f>
        <v>0</v>
      </c>
      <c r="H246" s="10">
        <f>Лист2!I73</f>
        <v>0</v>
      </c>
    </row>
    <row r="247" spans="1:8" ht="59.25" customHeight="1">
      <c r="A247" s="32" t="str">
        <f>Лист2!A74</f>
        <v>Субсидия на софинансирование части расходов местных бюджетов по оплате труда работников муниципальных учреждений</v>
      </c>
      <c r="B247" s="10" t="str">
        <f>Лист2!C74</f>
        <v>08</v>
      </c>
      <c r="C247" s="10" t="str">
        <f>Лист2!D74</f>
        <v>04</v>
      </c>
      <c r="D247" s="10" t="str">
        <f>Лист2!E74</f>
        <v>02 5 00 S0430</v>
      </c>
      <c r="E247" s="10"/>
      <c r="F247" s="10">
        <f>Лист2!G74</f>
        <v>2020</v>
      </c>
      <c r="G247" s="10">
        <f>Лист2!H74</f>
        <v>0</v>
      </c>
      <c r="H247" s="10">
        <f>Лист2!I74</f>
        <v>0</v>
      </c>
    </row>
    <row r="248" spans="1:8" ht="90" customHeight="1">
      <c r="A248" s="32" t="str">
        <f>Лист2!A75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8" s="10" t="str">
        <f>Лист2!C75</f>
        <v>08</v>
      </c>
      <c r="C248" s="10" t="str">
        <f>Лист2!D75</f>
        <v>04</v>
      </c>
      <c r="D248" s="10" t="str">
        <f>Лист2!E75</f>
        <v>02 5 00 S0430</v>
      </c>
      <c r="E248" s="54">
        <v>100</v>
      </c>
      <c r="F248" s="10">
        <f>Лист2!G75</f>
        <v>2020</v>
      </c>
      <c r="G248" s="10">
        <f>Лист2!H75</f>
        <v>0</v>
      </c>
      <c r="H248" s="10">
        <f>Лист2!I75</f>
        <v>0</v>
      </c>
    </row>
    <row r="249" spans="1:8" ht="109.5" customHeight="1">
      <c r="A249" s="32" t="str">
        <f>Лист2!A210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249" s="5" t="str">
        <f>Лист2!C210</f>
        <v>08</v>
      </c>
      <c r="C249" s="5" t="str">
        <f>Лист2!D210</f>
        <v>04</v>
      </c>
      <c r="D249" s="5" t="str">
        <f>Лист2!E210</f>
        <v>98 5 00 60510</v>
      </c>
      <c r="E249" s="5"/>
      <c r="F249" s="42">
        <f>Лист2!G210</f>
        <v>30</v>
      </c>
      <c r="G249" s="42">
        <f>Лист2!H210</f>
        <v>30</v>
      </c>
      <c r="H249" s="42">
        <f>Лист2!I210</f>
        <v>30</v>
      </c>
    </row>
    <row r="250" spans="1:8" ht="21" customHeight="1">
      <c r="A250" s="32" t="str">
        <f>Лист2!A211</f>
        <v>Иные межбюджетные трансферты</v>
      </c>
      <c r="B250" s="5" t="str">
        <f>Лист2!C211</f>
        <v>08</v>
      </c>
      <c r="C250" s="5" t="str">
        <f>Лист2!D211</f>
        <v>04</v>
      </c>
      <c r="D250" s="5" t="str">
        <f>Лист2!E211</f>
        <v>98 5 00 60510</v>
      </c>
      <c r="E250" s="5">
        <f>Лист2!F211</f>
        <v>540</v>
      </c>
      <c r="F250" s="42">
        <f>Лист2!G211</f>
        <v>30</v>
      </c>
      <c r="G250" s="42">
        <f>Лист2!H211</f>
        <v>30</v>
      </c>
      <c r="H250" s="42">
        <f>Лист2!I211</f>
        <v>30</v>
      </c>
    </row>
    <row r="251" spans="1:8">
      <c r="A251" s="4" t="s">
        <v>37</v>
      </c>
      <c r="B251" s="5">
        <v>10</v>
      </c>
      <c r="C251" s="5"/>
      <c r="D251" s="3"/>
      <c r="E251" s="5"/>
      <c r="F251" s="10">
        <f>F252+F269+F255</f>
        <v>30893.635999999999</v>
      </c>
      <c r="G251" s="10">
        <f t="shared" ref="G251:H251" si="43">G252+G269+G255</f>
        <v>18616.400000000001</v>
      </c>
      <c r="H251" s="10">
        <f t="shared" si="43"/>
        <v>17809</v>
      </c>
    </row>
    <row r="252" spans="1:8">
      <c r="A252" s="4" t="s">
        <v>12</v>
      </c>
      <c r="B252" s="5">
        <v>10</v>
      </c>
      <c r="C252" s="5" t="s">
        <v>15</v>
      </c>
      <c r="D252" s="3"/>
      <c r="E252" s="5"/>
      <c r="F252" s="10">
        <f>F253</f>
        <v>700</v>
      </c>
      <c r="G252" s="10">
        <f t="shared" ref="G252:H253" si="44">G253</f>
        <v>700</v>
      </c>
      <c r="H252" s="10">
        <f t="shared" si="44"/>
        <v>700</v>
      </c>
    </row>
    <row r="253" spans="1:8">
      <c r="A253" s="9" t="s">
        <v>75</v>
      </c>
      <c r="B253" s="5">
        <v>10</v>
      </c>
      <c r="C253" s="5" t="s">
        <v>15</v>
      </c>
      <c r="D253" s="7" t="s">
        <v>125</v>
      </c>
      <c r="E253" s="3"/>
      <c r="F253" s="10">
        <f>F254</f>
        <v>700</v>
      </c>
      <c r="G253" s="10">
        <f t="shared" si="44"/>
        <v>700</v>
      </c>
      <c r="H253" s="10">
        <f t="shared" si="44"/>
        <v>700</v>
      </c>
    </row>
    <row r="254" spans="1:8" ht="31.5">
      <c r="A254" s="4" t="s">
        <v>56</v>
      </c>
      <c r="B254" s="5">
        <v>10</v>
      </c>
      <c r="C254" s="5" t="s">
        <v>15</v>
      </c>
      <c r="D254" s="7" t="s">
        <v>125</v>
      </c>
      <c r="E254" s="3">
        <v>300</v>
      </c>
      <c r="F254" s="10">
        <f>Лист2!G338</f>
        <v>700</v>
      </c>
      <c r="G254" s="10">
        <f>Лист2!H338</f>
        <v>700</v>
      </c>
      <c r="H254" s="10">
        <f>Лист2!I338</f>
        <v>700</v>
      </c>
    </row>
    <row r="255" spans="1:8" ht="21.75" customHeight="1">
      <c r="A255" s="4" t="str">
        <f>Лист2!A339</f>
        <v>Социальное обеспечение населения</v>
      </c>
      <c r="B255" s="5">
        <f>Лист2!C339</f>
        <v>10</v>
      </c>
      <c r="C255" s="5" t="str">
        <f>Лист2!D339</f>
        <v>03</v>
      </c>
      <c r="D255" s="5"/>
      <c r="E255" s="5"/>
      <c r="F255" s="41">
        <f>F256+F264+F258+F262+F260+F267</f>
        <v>12979.635999999999</v>
      </c>
      <c r="G255" s="41">
        <f t="shared" ref="G255:H255" si="45">G256+G264+G258+G262</f>
        <v>1410.4</v>
      </c>
      <c r="H255" s="41">
        <f t="shared" si="45"/>
        <v>603</v>
      </c>
    </row>
    <row r="256" spans="1:8" ht="41.25" customHeight="1">
      <c r="A256" s="4" t="str">
        <f>Лист2!A158</f>
        <v>Субсидии на реализацию мероприятий по обеспечению жильем молодых семей</v>
      </c>
      <c r="B256" s="5">
        <f>Лист2!C158</f>
        <v>10</v>
      </c>
      <c r="C256" s="5" t="str">
        <f>Лист2!D158</f>
        <v>03</v>
      </c>
      <c r="D256" s="5" t="str">
        <f>Лист2!E158</f>
        <v>14 2 00 L4970</v>
      </c>
      <c r="E256" s="5"/>
      <c r="F256" s="42">
        <f>Лист2!G158</f>
        <v>603</v>
      </c>
      <c r="G256" s="42">
        <f>Лист2!H158</f>
        <v>603</v>
      </c>
      <c r="H256" s="42">
        <f>Лист2!I158</f>
        <v>603</v>
      </c>
    </row>
    <row r="257" spans="1:8" ht="33" customHeight="1">
      <c r="A257" s="4" t="str">
        <f>Лист2!A159</f>
        <v>Социальное обеспечение и иные выплаты населению</v>
      </c>
      <c r="B257" s="5">
        <f>Лист2!C159</f>
        <v>10</v>
      </c>
      <c r="C257" s="5" t="str">
        <f>Лист2!D159</f>
        <v>03</v>
      </c>
      <c r="D257" s="5" t="str">
        <f>Лист2!E159</f>
        <v>14 2 00 L4970</v>
      </c>
      <c r="E257" s="5">
        <f>Лист2!F159</f>
        <v>300</v>
      </c>
      <c r="F257" s="42">
        <f>Лист2!G159</f>
        <v>603</v>
      </c>
      <c r="G257" s="42">
        <f>Лист2!H159</f>
        <v>603</v>
      </c>
      <c r="H257" s="42">
        <f>Лист2!I159</f>
        <v>603</v>
      </c>
    </row>
    <row r="258" spans="1:8" ht="33" customHeight="1">
      <c r="A258" s="4" t="str">
        <f>Лист2!A160</f>
        <v>МП "Обеспечение жильем молодых семей в Волчихинском районе" на 2020-2024 годы</v>
      </c>
      <c r="B258" s="5">
        <f>Лист2!C160</f>
        <v>10</v>
      </c>
      <c r="C258" s="5" t="str">
        <f>Лист2!D160</f>
        <v>03</v>
      </c>
      <c r="D258" s="5" t="str">
        <f>Лист2!E160</f>
        <v>14 2 00 L4970</v>
      </c>
      <c r="E258" s="5"/>
      <c r="F258" s="42">
        <f>Лист2!G160</f>
        <v>200</v>
      </c>
      <c r="G258" s="42">
        <f>Лист2!H160</f>
        <v>0</v>
      </c>
      <c r="H258" s="42">
        <f>Лист2!I160</f>
        <v>0</v>
      </c>
    </row>
    <row r="259" spans="1:8" ht="33" customHeight="1">
      <c r="A259" s="4" t="str">
        <f>Лист2!A161</f>
        <v>Социальное обеспечение и иные выплаты населению</v>
      </c>
      <c r="B259" s="5">
        <f>Лист2!C161</f>
        <v>10</v>
      </c>
      <c r="C259" s="5" t="str">
        <f>Лист2!D161</f>
        <v>03</v>
      </c>
      <c r="D259" s="5" t="str">
        <f>Лист2!E161</f>
        <v>14 2 00 L4970</v>
      </c>
      <c r="E259" s="5">
        <f>Лист2!F161</f>
        <v>300</v>
      </c>
      <c r="F259" s="42">
        <f>Лист2!G161</f>
        <v>200</v>
      </c>
      <c r="G259" s="42">
        <f>Лист2!H161</f>
        <v>0</v>
      </c>
      <c r="H259" s="42">
        <f>Лист2!I161</f>
        <v>0</v>
      </c>
    </row>
    <row r="260" spans="1:8" ht="48.75" customHeight="1">
      <c r="A260" s="4" t="str">
        <f>Лист2!A340</f>
        <v>Расходы на обеспечение комплексного развития сельских территорий (улучшение жилищных условий на сельских территориях)</v>
      </c>
      <c r="B260" s="5">
        <f>Лист2!C340</f>
        <v>10</v>
      </c>
      <c r="C260" s="5" t="str">
        <f>Лист2!D340</f>
        <v>03</v>
      </c>
      <c r="D260" s="5" t="str">
        <f>Лист2!E340</f>
        <v>52 0 00 S0630</v>
      </c>
      <c r="E260" s="5"/>
      <c r="F260" s="41">
        <f>Лист2!G340</f>
        <v>1200</v>
      </c>
      <c r="G260" s="42">
        <f>Лист2!H340</f>
        <v>0</v>
      </c>
      <c r="H260" s="42">
        <f>Лист2!I340</f>
        <v>0</v>
      </c>
    </row>
    <row r="261" spans="1:8" ht="33" customHeight="1">
      <c r="A261" s="4" t="str">
        <f>Лист2!A341</f>
        <v>Социальное обеспечение и иные выплаты населению</v>
      </c>
      <c r="B261" s="5">
        <f>Лист2!C341</f>
        <v>10</v>
      </c>
      <c r="C261" s="5" t="str">
        <f>Лист2!D341</f>
        <v>03</v>
      </c>
      <c r="D261" s="5" t="str">
        <f>Лист2!E341</f>
        <v>52 0 00 S0630</v>
      </c>
      <c r="E261" s="5">
        <f>Лист2!F341</f>
        <v>300</v>
      </c>
      <c r="F261" s="41">
        <f>Лист2!G341</f>
        <v>1200</v>
      </c>
      <c r="G261" s="42">
        <f>Лист2!H341</f>
        <v>0</v>
      </c>
      <c r="H261" s="42">
        <f>Лист2!I341</f>
        <v>0</v>
      </c>
    </row>
    <row r="262" spans="1:8" ht="132.75" customHeight="1">
      <c r="A262" s="4" t="str">
        <f>Лист2!A342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07 мая2008 года №714 "Об обеспечении жильем ветеранов Великой Отечественной войны1941-1945 годов"</v>
      </c>
      <c r="B262" s="5">
        <f>Лист2!C342</f>
        <v>10</v>
      </c>
      <c r="C262" s="5" t="str">
        <f>Лист2!D342</f>
        <v>03</v>
      </c>
      <c r="D262" s="5" t="str">
        <f>Лист2!E342</f>
        <v>71 1 00 51340</v>
      </c>
      <c r="E262" s="5"/>
      <c r="F262" s="41">
        <f>Лист2!G342</f>
        <v>2262.0239999999999</v>
      </c>
      <c r="G262" s="41">
        <f>Лист2!H342</f>
        <v>0</v>
      </c>
      <c r="H262" s="41">
        <f>Лист2!I342</f>
        <v>0</v>
      </c>
    </row>
    <row r="263" spans="1:8" ht="33" customHeight="1">
      <c r="A263" s="4" t="str">
        <f>Лист2!A343</f>
        <v>Социальное обеспечение и иные выплаты населению</v>
      </c>
      <c r="B263" s="5">
        <f>Лист2!C343</f>
        <v>10</v>
      </c>
      <c r="C263" s="5" t="str">
        <f>Лист2!D343</f>
        <v>03</v>
      </c>
      <c r="D263" s="5" t="str">
        <f>Лист2!E343</f>
        <v>70 1 00 51340</v>
      </c>
      <c r="E263" s="5">
        <f>Лист2!F343</f>
        <v>300</v>
      </c>
      <c r="F263" s="41">
        <f>Лист2!G343</f>
        <v>2262.0239999999999</v>
      </c>
      <c r="G263" s="41">
        <f>Лист2!H343</f>
        <v>0</v>
      </c>
      <c r="H263" s="41">
        <f>Лист2!I343</f>
        <v>0</v>
      </c>
    </row>
    <row r="264" spans="1:8" ht="66" customHeight="1">
      <c r="A264" s="4" t="str">
        <f>Лист2!A344</f>
        <v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v>
      </c>
      <c r="B264" s="5">
        <f>Лист2!C344</f>
        <v>10</v>
      </c>
      <c r="C264" s="5" t="str">
        <f>Лист2!D344</f>
        <v>03</v>
      </c>
      <c r="D264" s="5" t="str">
        <f>Лист2!E344</f>
        <v>71 1 00 51350</v>
      </c>
      <c r="E264" s="5"/>
      <c r="F264" s="41">
        <f>Лист2!G344</f>
        <v>1134.6119999999999</v>
      </c>
      <c r="G264" s="41">
        <f>Лист2!H344</f>
        <v>807.4</v>
      </c>
      <c r="H264" s="41">
        <f>Лист2!I344</f>
        <v>0</v>
      </c>
    </row>
    <row r="265" spans="1:8" ht="33" customHeight="1">
      <c r="A265" s="4" t="str">
        <f>Лист2!A345</f>
        <v>Закупка товаров, работ и услуг для обеспечения государственных (муниципальных) нужд</v>
      </c>
      <c r="B265" s="5" t="str">
        <f>Лист2!C345</f>
        <v>10</v>
      </c>
      <c r="C265" s="5" t="str">
        <f>Лист2!D345</f>
        <v>03</v>
      </c>
      <c r="D265" s="5" t="str">
        <f>Лист2!E345</f>
        <v>71 1 00 51350</v>
      </c>
      <c r="E265" s="5">
        <f>Лист2!F345</f>
        <v>200</v>
      </c>
      <c r="F265" s="41">
        <f>Лист2!G345</f>
        <v>3.6</v>
      </c>
      <c r="G265" s="41">
        <f>Лист2!H345</f>
        <v>0</v>
      </c>
      <c r="H265" s="41">
        <f>Лист2!I345</f>
        <v>0</v>
      </c>
    </row>
    <row r="266" spans="1:8" ht="33" customHeight="1">
      <c r="A266" s="4" t="str">
        <f>Лист2!A346</f>
        <v>Социальное обеспечение и иные выплаты населению</v>
      </c>
      <c r="B266" s="5" t="str">
        <f>Лист2!C346</f>
        <v>10</v>
      </c>
      <c r="C266" s="5" t="str">
        <f>Лист2!D346</f>
        <v>03</v>
      </c>
      <c r="D266" s="5" t="str">
        <f>Лист2!E346</f>
        <v>71 1 00 51350</v>
      </c>
      <c r="E266" s="5">
        <f>Лист2!F346</f>
        <v>300</v>
      </c>
      <c r="F266" s="41">
        <f>Лист2!G346</f>
        <v>1131.0119999999999</v>
      </c>
      <c r="G266" s="41">
        <f>Лист2!H346</f>
        <v>807.4</v>
      </c>
      <c r="H266" s="41">
        <f>Лист2!I346</f>
        <v>0</v>
      </c>
    </row>
    <row r="267" spans="1:8" ht="42.75" customHeight="1">
      <c r="A267" s="4" t="str">
        <f>Лист2!A347</f>
        <v>Компенсационные выплаты гражданам за коммунальные услуги, в том числе твердое топливо</v>
      </c>
      <c r="B267" s="5" t="str">
        <f>Лист2!C347</f>
        <v>10</v>
      </c>
      <c r="C267" s="5" t="str">
        <f>Лист2!D347</f>
        <v>03</v>
      </c>
      <c r="D267" s="5" t="str">
        <f>Лист2!E347</f>
        <v>90 9 00 16334</v>
      </c>
      <c r="E267" s="5"/>
      <c r="F267" s="41">
        <f>Лист2!G347</f>
        <v>7580</v>
      </c>
      <c r="G267" s="41">
        <f>Лист2!H347</f>
        <v>0</v>
      </c>
      <c r="H267" s="41">
        <f>Лист2!I347</f>
        <v>0</v>
      </c>
    </row>
    <row r="268" spans="1:8" ht="33" customHeight="1">
      <c r="A268" s="4" t="str">
        <f>Лист2!A348</f>
        <v>Социальное обеспечение и иные выплаты населению</v>
      </c>
      <c r="B268" s="5" t="str">
        <f>Лист2!C348</f>
        <v>10</v>
      </c>
      <c r="C268" s="5" t="str">
        <f>Лист2!D348</f>
        <v>03</v>
      </c>
      <c r="D268" s="5" t="str">
        <f>Лист2!E348</f>
        <v>90 9 00 16334</v>
      </c>
      <c r="E268" s="5">
        <f>Лист2!F348</f>
        <v>300</v>
      </c>
      <c r="F268" s="41">
        <f>Лист2!G348</f>
        <v>7580</v>
      </c>
      <c r="G268" s="41">
        <f>Лист2!H348</f>
        <v>0</v>
      </c>
      <c r="H268" s="41">
        <f>Лист2!I348</f>
        <v>0</v>
      </c>
    </row>
    <row r="269" spans="1:8">
      <c r="A269" s="4" t="s">
        <v>13</v>
      </c>
      <c r="B269" s="5">
        <v>10</v>
      </c>
      <c r="C269" s="5" t="s">
        <v>18</v>
      </c>
      <c r="D269" s="5"/>
      <c r="E269" s="5"/>
      <c r="F269" s="10">
        <f>F270+F272</f>
        <v>17214</v>
      </c>
      <c r="G269" s="10">
        <f t="shared" ref="G269:H269" si="46">G270+G272</f>
        <v>16506</v>
      </c>
      <c r="H269" s="10">
        <f t="shared" si="46"/>
        <v>16506</v>
      </c>
    </row>
    <row r="270" spans="1:8" ht="78.75" customHeight="1">
      <c r="A270" s="9" t="s">
        <v>73</v>
      </c>
      <c r="B270" s="5">
        <v>10</v>
      </c>
      <c r="C270" s="5" t="s">
        <v>18</v>
      </c>
      <c r="D270" s="7" t="s">
        <v>115</v>
      </c>
      <c r="E270" s="5"/>
      <c r="F270" s="10">
        <f>F271</f>
        <v>2112</v>
      </c>
      <c r="G270" s="10">
        <f t="shared" ref="G270:H270" si="47">G271</f>
        <v>2112</v>
      </c>
      <c r="H270" s="10">
        <f t="shared" si="47"/>
        <v>2112</v>
      </c>
    </row>
    <row r="271" spans="1:8" ht="31.5">
      <c r="A271" s="4" t="s">
        <v>56</v>
      </c>
      <c r="B271" s="5">
        <v>10</v>
      </c>
      <c r="C271" s="5" t="s">
        <v>18</v>
      </c>
      <c r="D271" s="7" t="s">
        <v>115</v>
      </c>
      <c r="E271" s="3">
        <v>300</v>
      </c>
      <c r="F271" s="10">
        <f>Лист2!G164</f>
        <v>2112</v>
      </c>
      <c r="G271" s="10">
        <f>Лист2!H164</f>
        <v>2112</v>
      </c>
      <c r="H271" s="10">
        <f>Лист2!I164</f>
        <v>2112</v>
      </c>
    </row>
    <row r="272" spans="1:8" ht="48.75" customHeight="1">
      <c r="A272" s="16" t="s">
        <v>76</v>
      </c>
      <c r="B272" s="17" t="s">
        <v>53</v>
      </c>
      <c r="C272" s="17" t="s">
        <v>18</v>
      </c>
      <c r="D272" s="27" t="s">
        <v>126</v>
      </c>
      <c r="E272" s="17"/>
      <c r="F272" s="10">
        <f>Лист2!G165</f>
        <v>15102</v>
      </c>
      <c r="G272" s="10">
        <f>Лист2!H165</f>
        <v>14394</v>
      </c>
      <c r="H272" s="10">
        <f>Лист2!I165</f>
        <v>14394</v>
      </c>
    </row>
    <row r="273" spans="1:8" ht="31.5">
      <c r="A273" s="4" t="s">
        <v>56</v>
      </c>
      <c r="B273" s="17" t="s">
        <v>53</v>
      </c>
      <c r="C273" s="17" t="s">
        <v>18</v>
      </c>
      <c r="D273" s="27" t="s">
        <v>126</v>
      </c>
      <c r="E273" s="17">
        <v>300</v>
      </c>
      <c r="F273" s="10">
        <f>Лист2!G166</f>
        <v>15102</v>
      </c>
      <c r="G273" s="10">
        <f>Лист2!H166</f>
        <v>14394</v>
      </c>
      <c r="H273" s="10">
        <f>Лист2!I166</f>
        <v>14394</v>
      </c>
    </row>
    <row r="274" spans="1:8">
      <c r="A274" s="4" t="s">
        <v>11</v>
      </c>
      <c r="B274" s="5">
        <v>11</v>
      </c>
      <c r="C274" s="5"/>
      <c r="D274" s="5"/>
      <c r="E274" s="5"/>
      <c r="F274" s="10">
        <f>F279+F275</f>
        <v>2883.0129999999999</v>
      </c>
      <c r="G274" s="10">
        <f t="shared" ref="G274:H274" si="48">G279+G275</f>
        <v>2759</v>
      </c>
      <c r="H274" s="10">
        <f t="shared" si="48"/>
        <v>2800</v>
      </c>
    </row>
    <row r="275" spans="1:8">
      <c r="A275" s="61" t="s">
        <v>188</v>
      </c>
      <c r="B275" s="62">
        <v>11</v>
      </c>
      <c r="C275" s="62" t="s">
        <v>16</v>
      </c>
      <c r="D275" s="62"/>
      <c r="E275" s="62"/>
      <c r="F275" s="63">
        <f>F276</f>
        <v>459.31400000000002</v>
      </c>
      <c r="G275" s="63">
        <f t="shared" ref="G275:H277" si="49">G276</f>
        <v>0</v>
      </c>
      <c r="H275" s="63">
        <f t="shared" si="49"/>
        <v>0</v>
      </c>
    </row>
    <row r="276" spans="1:8" ht="47.25">
      <c r="A276" s="61" t="s">
        <v>77</v>
      </c>
      <c r="B276" s="62">
        <v>11</v>
      </c>
      <c r="C276" s="62" t="s">
        <v>16</v>
      </c>
      <c r="D276" s="62" t="s">
        <v>102</v>
      </c>
      <c r="E276" s="62"/>
      <c r="F276" s="63">
        <f>F277</f>
        <v>459.31400000000002</v>
      </c>
      <c r="G276" s="63">
        <f t="shared" si="49"/>
        <v>0</v>
      </c>
      <c r="H276" s="63">
        <f t="shared" si="49"/>
        <v>0</v>
      </c>
    </row>
    <row r="277" spans="1:8" ht="47.25">
      <c r="A277" s="61" t="s">
        <v>91</v>
      </c>
      <c r="B277" s="62">
        <v>11</v>
      </c>
      <c r="C277" s="62" t="s">
        <v>16</v>
      </c>
      <c r="D277" s="62" t="s">
        <v>101</v>
      </c>
      <c r="E277" s="62"/>
      <c r="F277" s="63">
        <f>F278</f>
        <v>459.31400000000002</v>
      </c>
      <c r="G277" s="63">
        <f t="shared" si="49"/>
        <v>0</v>
      </c>
      <c r="H277" s="63">
        <f t="shared" si="49"/>
        <v>0</v>
      </c>
    </row>
    <row r="278" spans="1:8" ht="78.75">
      <c r="A278" s="61" t="s">
        <v>128</v>
      </c>
      <c r="B278" s="62">
        <v>11</v>
      </c>
      <c r="C278" s="62" t="s">
        <v>16</v>
      </c>
      <c r="D278" s="62" t="s">
        <v>101</v>
      </c>
      <c r="E278" s="62">
        <v>100</v>
      </c>
      <c r="F278" s="63">
        <f>Лист2!G25</f>
        <v>459.31400000000002</v>
      </c>
      <c r="G278" s="63">
        <f>Лист2!H25</f>
        <v>0</v>
      </c>
      <c r="H278" s="63">
        <f>Лист2!I25</f>
        <v>0</v>
      </c>
    </row>
    <row r="279" spans="1:8" ht="33.75" customHeight="1">
      <c r="A279" s="4" t="s">
        <v>28</v>
      </c>
      <c r="B279" s="3">
        <v>11</v>
      </c>
      <c r="C279" s="5" t="s">
        <v>21</v>
      </c>
      <c r="D279" s="7"/>
      <c r="E279" s="5"/>
      <c r="F279" s="10">
        <f>F280+F284</f>
        <v>2423.6990000000001</v>
      </c>
      <c r="G279" s="10">
        <f t="shared" ref="G279:H279" si="50">G280+G284</f>
        <v>2759</v>
      </c>
      <c r="H279" s="10">
        <f t="shared" si="50"/>
        <v>2800</v>
      </c>
    </row>
    <row r="280" spans="1:8" ht="31.5">
      <c r="A280" s="9" t="s">
        <v>60</v>
      </c>
      <c r="B280" s="5">
        <v>11</v>
      </c>
      <c r="C280" s="5" t="s">
        <v>21</v>
      </c>
      <c r="D280" s="7" t="s">
        <v>104</v>
      </c>
      <c r="E280" s="3"/>
      <c r="F280" s="10">
        <f>F281</f>
        <v>789</v>
      </c>
      <c r="G280" s="10">
        <f t="shared" ref="G280:H280" si="51">G281</f>
        <v>789</v>
      </c>
      <c r="H280" s="10">
        <f t="shared" si="51"/>
        <v>789</v>
      </c>
    </row>
    <row r="281" spans="1:8" ht="31.5">
      <c r="A281" s="9" t="s">
        <v>61</v>
      </c>
      <c r="B281" s="5">
        <v>11</v>
      </c>
      <c r="C281" s="5" t="s">
        <v>21</v>
      </c>
      <c r="D281" s="7" t="s">
        <v>105</v>
      </c>
      <c r="E281" s="5"/>
      <c r="F281" s="10">
        <f>F282+F283</f>
        <v>789</v>
      </c>
      <c r="G281" s="10">
        <f t="shared" ref="G281:H281" si="52">G282+G283</f>
        <v>789</v>
      </c>
      <c r="H281" s="10">
        <f t="shared" si="52"/>
        <v>789</v>
      </c>
    </row>
    <row r="282" spans="1:8" ht="81.75" customHeight="1">
      <c r="A282" s="31" t="s">
        <v>70</v>
      </c>
      <c r="B282" s="5">
        <v>11</v>
      </c>
      <c r="C282" s="5" t="s">
        <v>21</v>
      </c>
      <c r="D282" s="7" t="s">
        <v>105</v>
      </c>
      <c r="E282" s="5">
        <v>100</v>
      </c>
      <c r="F282" s="10">
        <f>Лист2!G29</f>
        <v>789</v>
      </c>
      <c r="G282" s="10">
        <f>Лист2!H29</f>
        <v>789</v>
      </c>
      <c r="H282" s="10">
        <f>Лист2!I29</f>
        <v>789</v>
      </c>
    </row>
    <row r="283" spans="1:8" ht="33.75" customHeight="1">
      <c r="A283" s="31" t="s">
        <v>103</v>
      </c>
      <c r="B283" s="5">
        <v>11</v>
      </c>
      <c r="C283" s="5" t="s">
        <v>21</v>
      </c>
      <c r="D283" s="7" t="s">
        <v>105</v>
      </c>
      <c r="E283" s="5">
        <v>200</v>
      </c>
      <c r="F283" s="10">
        <v>0</v>
      </c>
      <c r="G283" s="10">
        <v>0</v>
      </c>
      <c r="H283" s="10">
        <v>0</v>
      </c>
    </row>
    <row r="284" spans="1:8" ht="33.75" customHeight="1">
      <c r="A284" s="31" t="str">
        <f>Лист2!A31</f>
        <v>Учреждения по обеспечению хозяйственного обслуживания</v>
      </c>
      <c r="B284" s="5">
        <f>Лист2!C31</f>
        <v>11</v>
      </c>
      <c r="C284" s="5" t="str">
        <f>Лист2!D31</f>
        <v>05</v>
      </c>
      <c r="D284" s="5" t="str">
        <f>Лист2!E31</f>
        <v>02 5 00 10810</v>
      </c>
      <c r="E284" s="5"/>
      <c r="F284" s="41">
        <f>Лист2!G31</f>
        <v>1634.6990000000001</v>
      </c>
      <c r="G284" s="41">
        <f>Лист2!H31</f>
        <v>1970</v>
      </c>
      <c r="H284" s="41">
        <f>Лист2!I31</f>
        <v>2011</v>
      </c>
    </row>
    <row r="285" spans="1:8" ht="103.5" customHeight="1">
      <c r="A285" s="31" t="str">
        <f>Лист2!A32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85" s="5">
        <f>Лист2!C32</f>
        <v>11</v>
      </c>
      <c r="C285" s="5" t="str">
        <f>Лист2!D32</f>
        <v>05</v>
      </c>
      <c r="D285" s="5" t="str">
        <f>Лист2!E32</f>
        <v>02 5 00 10810</v>
      </c>
      <c r="E285" s="5">
        <f>Лист2!F32</f>
        <v>100</v>
      </c>
      <c r="F285" s="41">
        <f>Лист2!G32</f>
        <v>960.9</v>
      </c>
      <c r="G285" s="41">
        <f>Лист2!H32</f>
        <v>1500</v>
      </c>
      <c r="H285" s="41">
        <f>Лист2!I32</f>
        <v>1500</v>
      </c>
    </row>
    <row r="286" spans="1:8" ht="33.75" customHeight="1">
      <c r="A286" s="31" t="str">
        <f>Лист2!A33</f>
        <v>Закупка товаров, работ и услуг для обеспечения государственных (муниципальных) нужд</v>
      </c>
      <c r="B286" s="5">
        <f>Лист2!C33</f>
        <v>11</v>
      </c>
      <c r="C286" s="5" t="str">
        <f>Лист2!D33</f>
        <v>05</v>
      </c>
      <c r="D286" s="5" t="str">
        <f>Лист2!E33</f>
        <v>02 5 00 10810</v>
      </c>
      <c r="E286" s="5">
        <f>Лист2!F33</f>
        <v>200</v>
      </c>
      <c r="F286" s="41">
        <f>Лист2!G33</f>
        <v>659.846</v>
      </c>
      <c r="G286" s="41">
        <f>Лист2!H33</f>
        <v>470</v>
      </c>
      <c r="H286" s="41">
        <f>Лист2!I33</f>
        <v>511</v>
      </c>
    </row>
    <row r="287" spans="1:8" ht="33.75" customHeight="1">
      <c r="A287" s="31" t="str">
        <f>Лист2!A34</f>
        <v>Уплата налогов, сборов и иных платежей</v>
      </c>
      <c r="B287" s="5">
        <f>Лист2!C34</f>
        <v>11</v>
      </c>
      <c r="C287" s="5" t="str">
        <f>Лист2!D34</f>
        <v>05</v>
      </c>
      <c r="D287" s="5" t="str">
        <f>Лист2!E34</f>
        <v>02 5 00 10810</v>
      </c>
      <c r="E287" s="5">
        <f>Лист2!F34</f>
        <v>850</v>
      </c>
      <c r="F287" s="41">
        <f>Лист2!G34</f>
        <v>13.952999999999999</v>
      </c>
      <c r="G287" s="41">
        <f>Лист2!H34</f>
        <v>0</v>
      </c>
      <c r="H287" s="41">
        <f>Лист2!I34</f>
        <v>0</v>
      </c>
    </row>
    <row r="288" spans="1:8" ht="31.5">
      <c r="A288" s="4" t="s">
        <v>58</v>
      </c>
      <c r="B288" s="5">
        <v>13</v>
      </c>
      <c r="C288" s="5"/>
      <c r="D288" s="5"/>
      <c r="E288" s="5"/>
      <c r="F288" s="10">
        <f>F289</f>
        <v>6</v>
      </c>
      <c r="G288" s="10">
        <f t="shared" ref="G288:H288" si="53">G289</f>
        <v>10</v>
      </c>
      <c r="H288" s="10">
        <f t="shared" si="53"/>
        <v>10</v>
      </c>
    </row>
    <row r="289" spans="1:8" ht="31.5">
      <c r="A289" s="35" t="s">
        <v>82</v>
      </c>
      <c r="B289" s="5">
        <v>13</v>
      </c>
      <c r="C289" s="5" t="s">
        <v>15</v>
      </c>
      <c r="D289" s="5"/>
      <c r="E289" s="5"/>
      <c r="F289" s="10">
        <f>F291</f>
        <v>6</v>
      </c>
      <c r="G289" s="10">
        <f t="shared" ref="G289:H289" si="54">G291</f>
        <v>10</v>
      </c>
      <c r="H289" s="10">
        <f t="shared" si="54"/>
        <v>10</v>
      </c>
    </row>
    <row r="290" spans="1:8" ht="21" customHeight="1">
      <c r="A290" s="20" t="s">
        <v>66</v>
      </c>
      <c r="B290" s="5">
        <v>13</v>
      </c>
      <c r="C290" s="5" t="s">
        <v>15</v>
      </c>
      <c r="D290" s="3" t="s">
        <v>118</v>
      </c>
      <c r="E290" s="22"/>
      <c r="F290" s="10">
        <f>F291</f>
        <v>6</v>
      </c>
      <c r="G290" s="10">
        <f t="shared" ref="G290:H290" si="55">G291</f>
        <v>10</v>
      </c>
      <c r="H290" s="10">
        <f t="shared" si="55"/>
        <v>10</v>
      </c>
    </row>
    <row r="291" spans="1:8">
      <c r="A291" s="20" t="s">
        <v>74</v>
      </c>
      <c r="B291" s="5">
        <v>13</v>
      </c>
      <c r="C291" s="5" t="s">
        <v>15</v>
      </c>
      <c r="D291" s="3" t="s">
        <v>118</v>
      </c>
      <c r="E291" s="5">
        <v>730</v>
      </c>
      <c r="F291" s="10">
        <f>Лист2!G215</f>
        <v>6</v>
      </c>
      <c r="G291" s="10">
        <f>Лист2!H215</f>
        <v>10</v>
      </c>
      <c r="H291" s="10">
        <f>Лист2!I215</f>
        <v>10</v>
      </c>
    </row>
    <row r="292" spans="1:8" ht="31.5">
      <c r="A292" s="38" t="s">
        <v>86</v>
      </c>
      <c r="B292" s="5">
        <v>14</v>
      </c>
      <c r="C292" s="5"/>
      <c r="D292" s="5"/>
      <c r="E292" s="5"/>
      <c r="F292" s="10">
        <f>F293</f>
        <v>2273.6</v>
      </c>
      <c r="G292" s="10">
        <f t="shared" ref="G292:H292" si="56">G293</f>
        <v>2087.3000000000002</v>
      </c>
      <c r="H292" s="10">
        <f t="shared" si="56"/>
        <v>2123.3000000000002</v>
      </c>
    </row>
    <row r="293" spans="1:8" ht="35.25" customHeight="1">
      <c r="A293" s="4" t="s">
        <v>83</v>
      </c>
      <c r="B293" s="5">
        <v>14</v>
      </c>
      <c r="C293" s="5" t="s">
        <v>15</v>
      </c>
      <c r="D293" s="5"/>
      <c r="E293" s="5"/>
      <c r="F293" s="10">
        <f>F296+F294</f>
        <v>2273.6</v>
      </c>
      <c r="G293" s="10">
        <f t="shared" ref="G293:H293" si="57">G296+G294</f>
        <v>2087.3000000000002</v>
      </c>
      <c r="H293" s="10">
        <f t="shared" si="57"/>
        <v>2123.3000000000002</v>
      </c>
    </row>
    <row r="294" spans="1:8" ht="50.25" customHeight="1">
      <c r="A294" s="9" t="s">
        <v>54</v>
      </c>
      <c r="B294" s="7" t="s">
        <v>55</v>
      </c>
      <c r="C294" s="7" t="s">
        <v>15</v>
      </c>
      <c r="D294" s="7" t="s">
        <v>120</v>
      </c>
      <c r="E294" s="7"/>
      <c r="F294" s="10">
        <f>F295</f>
        <v>1352.6</v>
      </c>
      <c r="G294" s="10">
        <f t="shared" ref="G294:H294" si="58">G295</f>
        <v>1085.3</v>
      </c>
      <c r="H294" s="10">
        <f t="shared" si="58"/>
        <v>1085.3</v>
      </c>
    </row>
    <row r="295" spans="1:8" ht="19.5" customHeight="1">
      <c r="A295" s="9" t="s">
        <v>14</v>
      </c>
      <c r="B295" s="7" t="s">
        <v>55</v>
      </c>
      <c r="C295" s="7" t="s">
        <v>15</v>
      </c>
      <c r="D295" s="7" t="s">
        <v>120</v>
      </c>
      <c r="E295" s="7" t="s">
        <v>64</v>
      </c>
      <c r="F295" s="10">
        <f>Лист2!G219</f>
        <v>1352.6</v>
      </c>
      <c r="G295" s="10">
        <f>Лист2!H219</f>
        <v>1085.3</v>
      </c>
      <c r="H295" s="10">
        <f>Лист2!I219</f>
        <v>1085.3</v>
      </c>
    </row>
    <row r="296" spans="1:8" ht="47.25" customHeight="1">
      <c r="A296" s="9" t="s">
        <v>29</v>
      </c>
      <c r="B296" s="5">
        <v>14</v>
      </c>
      <c r="C296" s="5" t="s">
        <v>15</v>
      </c>
      <c r="D296" s="7" t="s">
        <v>120</v>
      </c>
      <c r="E296" s="5"/>
      <c r="F296" s="10">
        <f>Лист2!G220</f>
        <v>921</v>
      </c>
      <c r="G296" s="10">
        <f>Лист2!H220</f>
        <v>1002</v>
      </c>
      <c r="H296" s="10">
        <f>Лист2!I220</f>
        <v>1038</v>
      </c>
    </row>
    <row r="297" spans="1:8">
      <c r="A297" s="9" t="s">
        <v>14</v>
      </c>
      <c r="B297" s="5">
        <v>14</v>
      </c>
      <c r="C297" s="5" t="s">
        <v>15</v>
      </c>
      <c r="D297" s="7" t="s">
        <v>120</v>
      </c>
      <c r="E297" s="5">
        <v>510</v>
      </c>
      <c r="F297" s="10">
        <f>Лист2!G221</f>
        <v>921</v>
      </c>
      <c r="G297" s="10">
        <f>Лист2!H221</f>
        <v>1002</v>
      </c>
      <c r="H297" s="10">
        <f>Лист2!I221</f>
        <v>1038</v>
      </c>
    </row>
    <row r="298" spans="1:8">
      <c r="A298" s="4" t="s">
        <v>50</v>
      </c>
      <c r="B298" s="5"/>
      <c r="C298" s="5"/>
      <c r="D298" s="5"/>
      <c r="E298" s="5"/>
      <c r="F298" s="10">
        <f>F11+F59+F63+F80+F101+F125+F218+F251+F274+F288+F292</f>
        <v>602848.62399999995</v>
      </c>
      <c r="G298" s="10">
        <f>G11+G59+G63+G80+G101+G125+G218+G251+G274+G288+G292</f>
        <v>397145.60000000003</v>
      </c>
      <c r="H298" s="10">
        <f>H11+H59+H63+H80+H101+H125+H218+H251+H274+H288+H292</f>
        <v>394062.49999999994</v>
      </c>
    </row>
    <row r="299" spans="1:8">
      <c r="A299" s="6"/>
    </row>
  </sheetData>
  <mergeCells count="1">
    <mergeCell ref="A7:H7"/>
  </mergeCells>
  <phoneticPr fontId="5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2022-08-15T03:16:13Z</cp:lastPrinted>
  <dcterms:created xsi:type="dcterms:W3CDTF">2008-11-25T08:06:35Z</dcterms:created>
  <dcterms:modified xsi:type="dcterms:W3CDTF">2022-08-16T08:58:32Z</dcterms:modified>
</cp:coreProperties>
</file>