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45" windowWidth="15135" windowHeight="7230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D45" i="1" l="1"/>
  <c r="F47" i="1"/>
  <c r="E29" i="1"/>
  <c r="D29" i="1"/>
  <c r="F26" i="1"/>
  <c r="E20" i="1"/>
  <c r="D20" i="1"/>
  <c r="F21" i="1"/>
  <c r="G313" i="3"/>
  <c r="G280" i="3"/>
  <c r="G279" i="3" s="1"/>
  <c r="G264" i="3" s="1"/>
  <c r="G282" i="3"/>
  <c r="G283" i="3"/>
  <c r="G243" i="3"/>
  <c r="G249" i="3"/>
  <c r="G248" i="3" s="1"/>
  <c r="G224" i="3"/>
  <c r="G223" i="3" s="1"/>
  <c r="G222" i="3" s="1"/>
  <c r="G201" i="3"/>
  <c r="G200" i="3" s="1"/>
  <c r="G199" i="3" s="1"/>
  <c r="G189" i="3"/>
  <c r="G195" i="3"/>
  <c r="G178" i="3"/>
  <c r="G177" i="3" s="1"/>
  <c r="G168" i="3"/>
  <c r="G166" i="3"/>
  <c r="G161" i="3"/>
  <c r="G153" i="3"/>
  <c r="C155" i="3"/>
  <c r="D155" i="3"/>
  <c r="E155" i="3"/>
  <c r="A155" i="3"/>
  <c r="G145" i="3"/>
  <c r="G144" i="3"/>
  <c r="G143" i="3" s="1"/>
  <c r="G128" i="3"/>
  <c r="G127" i="3"/>
  <c r="G135" i="3"/>
  <c r="G129" i="3"/>
  <c r="G121" i="3"/>
  <c r="G122" i="3"/>
  <c r="F122" i="3"/>
  <c r="G109" i="3"/>
  <c r="F109" i="3"/>
  <c r="G114" i="3"/>
  <c r="G108" i="3" s="1"/>
  <c r="F114" i="3"/>
  <c r="H115" i="3"/>
  <c r="F116" i="3"/>
  <c r="G116" i="3"/>
  <c r="F117" i="3"/>
  <c r="G117" i="3"/>
  <c r="F118" i="3"/>
  <c r="G118" i="3"/>
  <c r="G115" i="3"/>
  <c r="F115" i="3"/>
  <c r="B115" i="3"/>
  <c r="C115" i="3"/>
  <c r="D115" i="3"/>
  <c r="A115" i="3"/>
  <c r="G110" i="3"/>
  <c r="G86" i="3"/>
  <c r="G87" i="3"/>
  <c r="G82" i="3"/>
  <c r="G103" i="3"/>
  <c r="B103" i="3"/>
  <c r="G99" i="3"/>
  <c r="G94" i="3" s="1"/>
  <c r="G68" i="3"/>
  <c r="G67" i="3" s="1"/>
  <c r="G71" i="3"/>
  <c r="G57" i="3"/>
  <c r="G51" i="3"/>
  <c r="A50" i="3"/>
  <c r="B50" i="3"/>
  <c r="C50" i="3"/>
  <c r="D50" i="3"/>
  <c r="E50" i="3"/>
  <c r="F50" i="3"/>
  <c r="H50" i="3" s="1"/>
  <c r="G43" i="3"/>
  <c r="G42" i="3"/>
  <c r="G41" i="3" s="1"/>
  <c r="G35" i="3"/>
  <c r="F35" i="3"/>
  <c r="H35" i="3" s="1"/>
  <c r="G31" i="3"/>
  <c r="G30" i="3" s="1"/>
  <c r="G17" i="3"/>
  <c r="G16" i="3" s="1"/>
  <c r="G15" i="3" s="1"/>
  <c r="H36" i="3"/>
  <c r="F312" i="3"/>
  <c r="F311" i="3"/>
  <c r="F310" i="3"/>
  <c r="F309" i="3" s="1"/>
  <c r="F308" i="3" s="1"/>
  <c r="F307" i="3" s="1"/>
  <c r="F306" i="3"/>
  <c r="F305" i="3" s="1"/>
  <c r="F302" i="3"/>
  <c r="E302" i="3"/>
  <c r="D302" i="3"/>
  <c r="C302" i="3"/>
  <c r="B302" i="3"/>
  <c r="A302" i="3"/>
  <c r="F301" i="3"/>
  <c r="E301" i="3"/>
  <c r="D301" i="3"/>
  <c r="C301" i="3"/>
  <c r="B301" i="3"/>
  <c r="A301" i="3"/>
  <c r="F300" i="3"/>
  <c r="E300" i="3"/>
  <c r="D300" i="3"/>
  <c r="C300" i="3"/>
  <c r="B300" i="3"/>
  <c r="A300" i="3"/>
  <c r="F299" i="3"/>
  <c r="D299" i="3"/>
  <c r="C299" i="3"/>
  <c r="B299" i="3"/>
  <c r="A299" i="3"/>
  <c r="F297" i="3"/>
  <c r="F296" i="3" s="1"/>
  <c r="F295" i="3" s="1"/>
  <c r="F293" i="3"/>
  <c r="E293" i="3"/>
  <c r="D293" i="3"/>
  <c r="C293" i="3"/>
  <c r="B293" i="3"/>
  <c r="A293" i="3"/>
  <c r="F292" i="3"/>
  <c r="D292" i="3"/>
  <c r="C292" i="3"/>
  <c r="B292" i="3"/>
  <c r="A292" i="3"/>
  <c r="F291" i="3"/>
  <c r="E291" i="3"/>
  <c r="D291" i="3"/>
  <c r="C291" i="3"/>
  <c r="B291" i="3"/>
  <c r="A291" i="3"/>
  <c r="F290" i="3"/>
  <c r="F289" i="3" s="1"/>
  <c r="D290" i="3"/>
  <c r="C290" i="3"/>
  <c r="B290" i="3"/>
  <c r="A290" i="3"/>
  <c r="C289" i="3"/>
  <c r="B289" i="3"/>
  <c r="A289" i="3"/>
  <c r="F288" i="3"/>
  <c r="F287" i="3" s="1"/>
  <c r="F286" i="3" s="1"/>
  <c r="F285" i="3" s="1"/>
  <c r="F283" i="3"/>
  <c r="F282" i="3"/>
  <c r="F281" i="3"/>
  <c r="F280" i="3" s="1"/>
  <c r="F278" i="3"/>
  <c r="E278" i="3"/>
  <c r="D278" i="3"/>
  <c r="C278" i="3"/>
  <c r="B278" i="3"/>
  <c r="A278" i="3"/>
  <c r="F277" i="3"/>
  <c r="D277" i="3"/>
  <c r="C277" i="3"/>
  <c r="B277" i="3"/>
  <c r="A277" i="3"/>
  <c r="F276" i="3"/>
  <c r="D276" i="3"/>
  <c r="C276" i="3"/>
  <c r="B276" i="3"/>
  <c r="A276" i="3"/>
  <c r="F275" i="3"/>
  <c r="D275" i="3"/>
  <c r="C275" i="3"/>
  <c r="B275" i="3"/>
  <c r="A275" i="3"/>
  <c r="F274" i="3"/>
  <c r="E274" i="3"/>
  <c r="D274" i="3"/>
  <c r="C274" i="3"/>
  <c r="B274" i="3"/>
  <c r="A274" i="3"/>
  <c r="F273" i="3"/>
  <c r="D273" i="3"/>
  <c r="C273" i="3"/>
  <c r="B273" i="3"/>
  <c r="A273" i="3"/>
  <c r="F272" i="3"/>
  <c r="E272" i="3"/>
  <c r="D272" i="3"/>
  <c r="C272" i="3"/>
  <c r="B272" i="3"/>
  <c r="A272" i="3"/>
  <c r="F271" i="3"/>
  <c r="D271" i="3"/>
  <c r="C271" i="3"/>
  <c r="B271" i="3"/>
  <c r="A271" i="3"/>
  <c r="F270" i="3"/>
  <c r="E270" i="3"/>
  <c r="D270" i="3"/>
  <c r="C270" i="3"/>
  <c r="B270" i="3"/>
  <c r="A270" i="3"/>
  <c r="F269" i="3"/>
  <c r="F268" i="3" s="1"/>
  <c r="D269" i="3"/>
  <c r="C269" i="3"/>
  <c r="B269" i="3"/>
  <c r="A269" i="3"/>
  <c r="C268" i="3"/>
  <c r="B268" i="3"/>
  <c r="A268" i="3"/>
  <c r="F267" i="3"/>
  <c r="F266" i="3" s="1"/>
  <c r="F265" i="3" s="1"/>
  <c r="F263" i="3"/>
  <c r="E263" i="3"/>
  <c r="D263" i="3"/>
  <c r="C263" i="3"/>
  <c r="B263" i="3"/>
  <c r="A263" i="3"/>
  <c r="F262" i="3"/>
  <c r="D262" i="3"/>
  <c r="C262" i="3"/>
  <c r="B262" i="3"/>
  <c r="A262" i="3"/>
  <c r="F261" i="3"/>
  <c r="E261" i="3"/>
  <c r="D261" i="3"/>
  <c r="C261" i="3"/>
  <c r="B261" i="3"/>
  <c r="A261" i="3"/>
  <c r="F260" i="3"/>
  <c r="D260" i="3"/>
  <c r="C260" i="3"/>
  <c r="B260" i="3"/>
  <c r="A260" i="3"/>
  <c r="F259" i="3"/>
  <c r="E259" i="3"/>
  <c r="D259" i="3"/>
  <c r="C259" i="3"/>
  <c r="B259" i="3"/>
  <c r="A259" i="3"/>
  <c r="F258" i="3"/>
  <c r="D258" i="3"/>
  <c r="C258" i="3"/>
  <c r="B258" i="3"/>
  <c r="A258" i="3"/>
  <c r="F257" i="3"/>
  <c r="F256" i="3"/>
  <c r="F255" i="3"/>
  <c r="F254" i="3"/>
  <c r="F253" i="3"/>
  <c r="E253" i="3"/>
  <c r="D253" i="3"/>
  <c r="C253" i="3"/>
  <c r="B253" i="3"/>
  <c r="A253" i="3"/>
  <c r="F252" i="3"/>
  <c r="E252" i="3"/>
  <c r="D252" i="3"/>
  <c r="C252" i="3"/>
  <c r="B252" i="3"/>
  <c r="A252" i="3"/>
  <c r="F251" i="3"/>
  <c r="E251" i="3"/>
  <c r="D251" i="3"/>
  <c r="C251" i="3"/>
  <c r="B251" i="3"/>
  <c r="A251" i="3"/>
  <c r="F250" i="3"/>
  <c r="E250" i="3"/>
  <c r="D250" i="3"/>
  <c r="C250" i="3"/>
  <c r="B250" i="3"/>
  <c r="A250" i="3"/>
  <c r="F249" i="3"/>
  <c r="D249" i="3"/>
  <c r="C249" i="3"/>
  <c r="B249" i="3"/>
  <c r="A249" i="3"/>
  <c r="F248" i="3"/>
  <c r="F247" i="3"/>
  <c r="F246" i="3"/>
  <c r="F245" i="3"/>
  <c r="F244" i="3" s="1"/>
  <c r="F242" i="3"/>
  <c r="E242" i="3"/>
  <c r="D242" i="3"/>
  <c r="C242" i="3"/>
  <c r="B242" i="3"/>
  <c r="A242" i="3"/>
  <c r="F241" i="3"/>
  <c r="D241" i="3"/>
  <c r="C241" i="3"/>
  <c r="B241" i="3"/>
  <c r="A241" i="3"/>
  <c r="F240" i="3"/>
  <c r="E240" i="3"/>
  <c r="D240" i="3"/>
  <c r="C240" i="3"/>
  <c r="B240" i="3"/>
  <c r="A240" i="3"/>
  <c r="F239" i="3"/>
  <c r="D239" i="3"/>
  <c r="C239" i="3"/>
  <c r="B239" i="3"/>
  <c r="A239" i="3"/>
  <c r="F238" i="3"/>
  <c r="E238" i="3"/>
  <c r="D238" i="3"/>
  <c r="C238" i="3"/>
  <c r="B238" i="3"/>
  <c r="A238" i="3"/>
  <c r="F237" i="3"/>
  <c r="D237" i="3"/>
  <c r="C237" i="3"/>
  <c r="B237" i="3"/>
  <c r="A237" i="3"/>
  <c r="F236" i="3"/>
  <c r="F235" i="3" s="1"/>
  <c r="F234" i="3" s="1"/>
  <c r="F233" i="3"/>
  <c r="E233" i="3"/>
  <c r="D233" i="3"/>
  <c r="C233" i="3"/>
  <c r="B233" i="3"/>
  <c r="A233" i="3"/>
  <c r="F232" i="3"/>
  <c r="D232" i="3"/>
  <c r="C232" i="3"/>
  <c r="B232" i="3"/>
  <c r="A232" i="3"/>
  <c r="F231" i="3"/>
  <c r="E231" i="3"/>
  <c r="D231" i="3"/>
  <c r="C231" i="3"/>
  <c r="B231" i="3"/>
  <c r="A231" i="3"/>
  <c r="F230" i="3"/>
  <c r="D230" i="3"/>
  <c r="C230" i="3"/>
  <c r="B230" i="3"/>
  <c r="A230" i="3"/>
  <c r="F229" i="3"/>
  <c r="F228" i="3"/>
  <c r="E228" i="3"/>
  <c r="D228" i="3"/>
  <c r="C228" i="3"/>
  <c r="B228" i="3"/>
  <c r="A228" i="3"/>
  <c r="F227" i="3"/>
  <c r="E227" i="3"/>
  <c r="D227" i="3"/>
  <c r="C227" i="3"/>
  <c r="B227" i="3"/>
  <c r="A227" i="3"/>
  <c r="F226" i="3"/>
  <c r="F225" i="3"/>
  <c r="F220" i="3"/>
  <c r="E220" i="3"/>
  <c r="D220" i="3"/>
  <c r="C220" i="3"/>
  <c r="B220" i="3"/>
  <c r="A220" i="3"/>
  <c r="F219" i="3"/>
  <c r="D219" i="3"/>
  <c r="C219" i="3"/>
  <c r="B219" i="3"/>
  <c r="A219" i="3"/>
  <c r="F218" i="3"/>
  <c r="E218" i="3"/>
  <c r="D218" i="3"/>
  <c r="C218" i="3"/>
  <c r="B218" i="3"/>
  <c r="A218" i="3"/>
  <c r="F217" i="3"/>
  <c r="D217" i="3"/>
  <c r="C217" i="3"/>
  <c r="B217" i="3"/>
  <c r="A217" i="3"/>
  <c r="F216" i="3"/>
  <c r="E216" i="3"/>
  <c r="D216" i="3"/>
  <c r="C216" i="3"/>
  <c r="B216" i="3"/>
  <c r="A216" i="3"/>
  <c r="F215" i="3"/>
  <c r="D215" i="3"/>
  <c r="C215" i="3"/>
  <c r="B215" i="3"/>
  <c r="A215" i="3"/>
  <c r="F214" i="3"/>
  <c r="E214" i="3"/>
  <c r="D214" i="3"/>
  <c r="C214" i="3"/>
  <c r="B214" i="3"/>
  <c r="A214" i="3"/>
  <c r="F213" i="3"/>
  <c r="D213" i="3"/>
  <c r="C213" i="3"/>
  <c r="B213" i="3"/>
  <c r="A213" i="3"/>
  <c r="F212" i="3"/>
  <c r="F211" i="3"/>
  <c r="F210" i="3"/>
  <c r="F209" i="3"/>
  <c r="F208" i="3"/>
  <c r="F207" i="3"/>
  <c r="F205" i="3" s="1"/>
  <c r="F206" i="3"/>
  <c r="F204" i="3"/>
  <c r="F202" i="3"/>
  <c r="F198" i="3"/>
  <c r="E198" i="3"/>
  <c r="D198" i="3"/>
  <c r="C198" i="3"/>
  <c r="B198" i="3"/>
  <c r="A198" i="3"/>
  <c r="F197" i="3"/>
  <c r="D197" i="3"/>
  <c r="C197" i="3"/>
  <c r="B197" i="3"/>
  <c r="A197" i="3"/>
  <c r="F196" i="3"/>
  <c r="E196" i="3"/>
  <c r="D196" i="3"/>
  <c r="C196" i="3"/>
  <c r="B196" i="3"/>
  <c r="A196" i="3"/>
  <c r="F195" i="3"/>
  <c r="D195" i="3"/>
  <c r="C195" i="3"/>
  <c r="B195" i="3"/>
  <c r="A195" i="3"/>
  <c r="F194" i="3"/>
  <c r="F193" i="3"/>
  <c r="F192" i="3"/>
  <c r="F188" i="3"/>
  <c r="F187" i="3" s="1"/>
  <c r="E188" i="3"/>
  <c r="D188" i="3"/>
  <c r="C188" i="3"/>
  <c r="B188" i="3"/>
  <c r="A188" i="3"/>
  <c r="D187" i="3"/>
  <c r="C187" i="3"/>
  <c r="B187" i="3"/>
  <c r="A187" i="3"/>
  <c r="F186" i="3"/>
  <c r="E186" i="3"/>
  <c r="D186" i="3"/>
  <c r="C186" i="3"/>
  <c r="B186" i="3"/>
  <c r="A186" i="3"/>
  <c r="F185" i="3"/>
  <c r="D185" i="3"/>
  <c r="C185" i="3"/>
  <c r="B185" i="3"/>
  <c r="A185" i="3"/>
  <c r="F184" i="3"/>
  <c r="F183" i="3" s="1"/>
  <c r="E184" i="3"/>
  <c r="D184" i="3"/>
  <c r="C184" i="3"/>
  <c r="B184" i="3"/>
  <c r="A184" i="3"/>
  <c r="D183" i="3"/>
  <c r="C183" i="3"/>
  <c r="B183" i="3"/>
  <c r="A183" i="3"/>
  <c r="F182" i="3"/>
  <c r="E182" i="3"/>
  <c r="D182" i="3"/>
  <c r="C182" i="3"/>
  <c r="B182" i="3"/>
  <c r="A182" i="3"/>
  <c r="F181" i="3"/>
  <c r="D181" i="3"/>
  <c r="C181" i="3"/>
  <c r="B181" i="3"/>
  <c r="A181" i="3"/>
  <c r="F180" i="3"/>
  <c r="E180" i="3"/>
  <c r="D180" i="3"/>
  <c r="C180" i="3"/>
  <c r="B180" i="3"/>
  <c r="A180" i="3"/>
  <c r="E179" i="3"/>
  <c r="D179" i="3"/>
  <c r="C179" i="3"/>
  <c r="B179" i="3"/>
  <c r="A179" i="3"/>
  <c r="D178" i="3"/>
  <c r="C178" i="3"/>
  <c r="B178" i="3"/>
  <c r="A178" i="3"/>
  <c r="C177" i="3"/>
  <c r="B177" i="3"/>
  <c r="A177" i="3"/>
  <c r="F176" i="3"/>
  <c r="E176" i="3"/>
  <c r="D176" i="3"/>
  <c r="C176" i="3"/>
  <c r="B176" i="3"/>
  <c r="A176" i="3"/>
  <c r="F175" i="3"/>
  <c r="D175" i="3"/>
  <c r="C175" i="3"/>
  <c r="B175" i="3"/>
  <c r="A175" i="3"/>
  <c r="F174" i="3"/>
  <c r="E174" i="3"/>
  <c r="D174" i="3"/>
  <c r="C174" i="3"/>
  <c r="B174" i="3"/>
  <c r="A174" i="3"/>
  <c r="F173" i="3"/>
  <c r="D173" i="3"/>
  <c r="C173" i="3"/>
  <c r="B173" i="3"/>
  <c r="A173" i="3"/>
  <c r="F172" i="3"/>
  <c r="E172" i="3"/>
  <c r="D172" i="3"/>
  <c r="C172" i="3"/>
  <c r="B172" i="3"/>
  <c r="A172" i="3"/>
  <c r="F171" i="3"/>
  <c r="D171" i="3"/>
  <c r="C171" i="3"/>
  <c r="B171" i="3"/>
  <c r="A171" i="3"/>
  <c r="F170" i="3"/>
  <c r="E170" i="3"/>
  <c r="D170" i="3"/>
  <c r="C170" i="3"/>
  <c r="B170" i="3"/>
  <c r="A170" i="3"/>
  <c r="F169" i="3"/>
  <c r="E169" i="3"/>
  <c r="D169" i="3"/>
  <c r="C169" i="3"/>
  <c r="B169" i="3"/>
  <c r="A169" i="3"/>
  <c r="F168" i="3"/>
  <c r="D168" i="3"/>
  <c r="C168" i="3"/>
  <c r="B168" i="3"/>
  <c r="A168" i="3"/>
  <c r="F167" i="3"/>
  <c r="D167" i="3"/>
  <c r="C167" i="3"/>
  <c r="B167" i="3"/>
  <c r="A167" i="3"/>
  <c r="F166" i="3"/>
  <c r="D166" i="3"/>
  <c r="C166" i="3"/>
  <c r="B166" i="3"/>
  <c r="A166" i="3"/>
  <c r="F165" i="3"/>
  <c r="D165" i="3"/>
  <c r="C165" i="3"/>
  <c r="B165" i="3"/>
  <c r="A165" i="3"/>
  <c r="F164" i="3"/>
  <c r="D164" i="3"/>
  <c r="C164" i="3"/>
  <c r="B164" i="3"/>
  <c r="A164" i="3"/>
  <c r="F163" i="3"/>
  <c r="E163" i="3"/>
  <c r="D163" i="3"/>
  <c r="C163" i="3"/>
  <c r="B163" i="3"/>
  <c r="A163" i="3"/>
  <c r="F162" i="3"/>
  <c r="F161" i="3"/>
  <c r="A161" i="3"/>
  <c r="F160" i="3"/>
  <c r="E160" i="3"/>
  <c r="D160" i="3"/>
  <c r="C160" i="3"/>
  <c r="B160" i="3"/>
  <c r="A160" i="3"/>
  <c r="F159" i="3"/>
  <c r="E159" i="3"/>
  <c r="D159" i="3"/>
  <c r="C159" i="3"/>
  <c r="B159" i="3"/>
  <c r="A159" i="3"/>
  <c r="F158" i="3"/>
  <c r="F157" i="3"/>
  <c r="F156" i="3"/>
  <c r="F155" i="3"/>
  <c r="F154" i="3"/>
  <c r="E154" i="3"/>
  <c r="D154" i="3"/>
  <c r="C154" i="3"/>
  <c r="B154" i="3"/>
  <c r="A154" i="3"/>
  <c r="F153" i="3"/>
  <c r="D153" i="3"/>
  <c r="C153" i="3"/>
  <c r="B153" i="3"/>
  <c r="A153" i="3"/>
  <c r="F152" i="3"/>
  <c r="E152" i="3"/>
  <c r="D152" i="3"/>
  <c r="C152" i="3"/>
  <c r="B152" i="3"/>
  <c r="A152" i="3"/>
  <c r="F151" i="3"/>
  <c r="D151" i="3"/>
  <c r="C151" i="3"/>
  <c r="B151" i="3"/>
  <c r="A151" i="3"/>
  <c r="F149" i="3"/>
  <c r="E149" i="3"/>
  <c r="D149" i="3"/>
  <c r="C149" i="3"/>
  <c r="B149" i="3"/>
  <c r="A149" i="3"/>
  <c r="F148" i="3"/>
  <c r="E148" i="3"/>
  <c r="D148" i="3"/>
  <c r="C148" i="3"/>
  <c r="B148" i="3"/>
  <c r="A148" i="3"/>
  <c r="F146" i="3"/>
  <c r="F142" i="3"/>
  <c r="E142" i="3"/>
  <c r="D142" i="3"/>
  <c r="C142" i="3"/>
  <c r="B142" i="3"/>
  <c r="A142" i="3"/>
  <c r="F141" i="3"/>
  <c r="D141" i="3"/>
  <c r="C141" i="3"/>
  <c r="B141" i="3"/>
  <c r="A141" i="3"/>
  <c r="F140" i="3"/>
  <c r="E140" i="3"/>
  <c r="D140" i="3"/>
  <c r="C140" i="3"/>
  <c r="B140" i="3"/>
  <c r="A140" i="3"/>
  <c r="F139" i="3"/>
  <c r="D139" i="3"/>
  <c r="C139" i="3"/>
  <c r="B139" i="3"/>
  <c r="A139" i="3"/>
  <c r="F138" i="3"/>
  <c r="F137" i="3"/>
  <c r="F136" i="3"/>
  <c r="F134" i="3"/>
  <c r="E134" i="3"/>
  <c r="D134" i="3"/>
  <c r="C134" i="3"/>
  <c r="B134" i="3"/>
  <c r="A134" i="3"/>
  <c r="F133" i="3"/>
  <c r="D133" i="3"/>
  <c r="C133" i="3"/>
  <c r="B133" i="3"/>
  <c r="A133" i="3"/>
  <c r="F125" i="3"/>
  <c r="E125" i="3"/>
  <c r="D125" i="3"/>
  <c r="C125" i="3"/>
  <c r="B125" i="3"/>
  <c r="A125" i="3"/>
  <c r="F124" i="3"/>
  <c r="D124" i="3"/>
  <c r="C124" i="3"/>
  <c r="B124" i="3"/>
  <c r="A124" i="3"/>
  <c r="E123" i="3"/>
  <c r="D123" i="3"/>
  <c r="C123" i="3"/>
  <c r="B123" i="3"/>
  <c r="A123" i="3"/>
  <c r="D122" i="3"/>
  <c r="C122" i="3"/>
  <c r="B122" i="3"/>
  <c r="A122" i="3"/>
  <c r="C121" i="3"/>
  <c r="B121" i="3"/>
  <c r="A121" i="3"/>
  <c r="F120" i="3"/>
  <c r="E120" i="3"/>
  <c r="D120" i="3"/>
  <c r="C120" i="3"/>
  <c r="B120" i="3"/>
  <c r="A120" i="3"/>
  <c r="F119" i="3"/>
  <c r="D119" i="3"/>
  <c r="C119" i="3"/>
  <c r="B119" i="3"/>
  <c r="A119" i="3"/>
  <c r="E118" i="3"/>
  <c r="D118" i="3"/>
  <c r="C118" i="3"/>
  <c r="B118" i="3"/>
  <c r="A118" i="3"/>
  <c r="D117" i="3"/>
  <c r="C117" i="3"/>
  <c r="B117" i="3"/>
  <c r="A117" i="3"/>
  <c r="E116" i="3"/>
  <c r="D116" i="3"/>
  <c r="C116" i="3"/>
  <c r="B116" i="3"/>
  <c r="A116" i="3"/>
  <c r="D114" i="3"/>
  <c r="C114" i="3"/>
  <c r="B114" i="3"/>
  <c r="A114" i="3"/>
  <c r="F113" i="3"/>
  <c r="E113" i="3"/>
  <c r="D113" i="3"/>
  <c r="C113" i="3"/>
  <c r="B113" i="3"/>
  <c r="A113" i="3"/>
  <c r="F112" i="3"/>
  <c r="E112" i="3"/>
  <c r="D112" i="3"/>
  <c r="C112" i="3"/>
  <c r="B112" i="3"/>
  <c r="A112" i="3"/>
  <c r="F111" i="3"/>
  <c r="E111" i="3"/>
  <c r="D111" i="3"/>
  <c r="C111" i="3"/>
  <c r="B111" i="3"/>
  <c r="A111" i="3"/>
  <c r="F110" i="3"/>
  <c r="D110" i="3"/>
  <c r="C110" i="3"/>
  <c r="B110" i="3"/>
  <c r="A110" i="3"/>
  <c r="C109" i="3"/>
  <c r="B109" i="3"/>
  <c r="A109" i="3"/>
  <c r="B108" i="3"/>
  <c r="A108" i="3"/>
  <c r="F107" i="3"/>
  <c r="E107" i="3"/>
  <c r="D107" i="3"/>
  <c r="C107" i="3"/>
  <c r="B107" i="3"/>
  <c r="A107" i="3"/>
  <c r="F106" i="3"/>
  <c r="D106" i="3"/>
  <c r="C106" i="3"/>
  <c r="B106" i="3"/>
  <c r="A106" i="3"/>
  <c r="F105" i="3"/>
  <c r="F104" i="3" s="1"/>
  <c r="F103" i="3" s="1"/>
  <c r="H103" i="3" s="1"/>
  <c r="E105" i="3"/>
  <c r="D105" i="3"/>
  <c r="C105" i="3"/>
  <c r="B105" i="3"/>
  <c r="A105" i="3"/>
  <c r="D104" i="3"/>
  <c r="C104" i="3"/>
  <c r="B104" i="3"/>
  <c r="A104" i="3"/>
  <c r="F102" i="3"/>
  <c r="E102" i="3"/>
  <c r="D102" i="3"/>
  <c r="C102" i="3"/>
  <c r="B102" i="3"/>
  <c r="A102" i="3"/>
  <c r="F101" i="3"/>
  <c r="D101" i="3"/>
  <c r="C101" i="3"/>
  <c r="B101" i="3"/>
  <c r="A101" i="3"/>
  <c r="F100" i="3"/>
  <c r="E100" i="3"/>
  <c r="D100" i="3"/>
  <c r="C100" i="3"/>
  <c r="B100" i="3"/>
  <c r="A100" i="3"/>
  <c r="F99" i="3"/>
  <c r="D99" i="3"/>
  <c r="C99" i="3"/>
  <c r="B99" i="3"/>
  <c r="A99" i="3"/>
  <c r="F98" i="3"/>
  <c r="E98" i="3"/>
  <c r="D98" i="3"/>
  <c r="C98" i="3"/>
  <c r="B98" i="3"/>
  <c r="A98" i="3"/>
  <c r="F97" i="3"/>
  <c r="D97" i="3"/>
  <c r="C97" i="3"/>
  <c r="B97" i="3"/>
  <c r="A97" i="3"/>
  <c r="F96" i="3"/>
  <c r="E96" i="3"/>
  <c r="D96" i="3"/>
  <c r="C96" i="3"/>
  <c r="B96" i="3"/>
  <c r="A96" i="3"/>
  <c r="F95" i="3"/>
  <c r="D95" i="3"/>
  <c r="C95" i="3"/>
  <c r="B95" i="3"/>
  <c r="A95" i="3"/>
  <c r="C94" i="3"/>
  <c r="B94" i="3"/>
  <c r="A94" i="3"/>
  <c r="F93" i="3"/>
  <c r="E93" i="3"/>
  <c r="D93" i="3"/>
  <c r="C93" i="3"/>
  <c r="B93" i="3"/>
  <c r="A93" i="3"/>
  <c r="F92" i="3"/>
  <c r="D92" i="3"/>
  <c r="C92" i="3"/>
  <c r="B92" i="3"/>
  <c r="A92" i="3"/>
  <c r="F91" i="3"/>
  <c r="D91" i="3"/>
  <c r="C91" i="3"/>
  <c r="B91" i="3"/>
  <c r="A91" i="3"/>
  <c r="F90" i="3"/>
  <c r="D90" i="3"/>
  <c r="C90" i="3"/>
  <c r="B90" i="3"/>
  <c r="A90" i="3"/>
  <c r="F89" i="3"/>
  <c r="C89" i="3"/>
  <c r="B89" i="3"/>
  <c r="A89" i="3"/>
  <c r="F88" i="3"/>
  <c r="E88" i="3"/>
  <c r="D88" i="3"/>
  <c r="C88" i="3"/>
  <c r="B88" i="3"/>
  <c r="A88" i="3"/>
  <c r="F87" i="3"/>
  <c r="D87" i="3"/>
  <c r="C87" i="3"/>
  <c r="B87" i="3"/>
  <c r="A87" i="3"/>
  <c r="F86" i="3"/>
  <c r="C86" i="3"/>
  <c r="B86" i="3"/>
  <c r="A86" i="3"/>
  <c r="F85" i="3"/>
  <c r="E85" i="3"/>
  <c r="D85" i="3"/>
  <c r="C85" i="3"/>
  <c r="B85" i="3"/>
  <c r="A85" i="3"/>
  <c r="F84" i="3"/>
  <c r="D84" i="3"/>
  <c r="C84" i="3"/>
  <c r="B84" i="3"/>
  <c r="A84" i="3"/>
  <c r="F83" i="3"/>
  <c r="C83" i="3"/>
  <c r="B83" i="3"/>
  <c r="A83" i="3"/>
  <c r="F81" i="3"/>
  <c r="E81" i="3"/>
  <c r="D81" i="3"/>
  <c r="C81" i="3"/>
  <c r="B81" i="3"/>
  <c r="A81" i="3"/>
  <c r="F80" i="3"/>
  <c r="D80" i="3"/>
  <c r="C80" i="3"/>
  <c r="B80" i="3"/>
  <c r="A80" i="3"/>
  <c r="F79" i="3"/>
  <c r="E79" i="3"/>
  <c r="D79" i="3"/>
  <c r="C79" i="3"/>
  <c r="B79" i="3"/>
  <c r="A79" i="3"/>
  <c r="F78" i="3"/>
  <c r="D78" i="3"/>
  <c r="C78" i="3"/>
  <c r="B78" i="3"/>
  <c r="A78" i="3"/>
  <c r="F77" i="3"/>
  <c r="D77" i="3"/>
  <c r="C77" i="3"/>
  <c r="B77" i="3"/>
  <c r="F76" i="3"/>
  <c r="D76" i="3"/>
  <c r="C76" i="3"/>
  <c r="B76" i="3"/>
  <c r="A76" i="3"/>
  <c r="F75" i="3"/>
  <c r="C75" i="3"/>
  <c r="B75" i="3"/>
  <c r="A75" i="3"/>
  <c r="F74" i="3"/>
  <c r="E74" i="3"/>
  <c r="D74" i="3"/>
  <c r="C74" i="3"/>
  <c r="B74" i="3"/>
  <c r="A74" i="3"/>
  <c r="F73" i="3"/>
  <c r="D73" i="3"/>
  <c r="C73" i="3"/>
  <c r="B73" i="3"/>
  <c r="A73" i="3"/>
  <c r="F72" i="3"/>
  <c r="E72" i="3"/>
  <c r="D72" i="3"/>
  <c r="C72" i="3"/>
  <c r="B72" i="3"/>
  <c r="A72" i="3"/>
  <c r="F71" i="3"/>
  <c r="D71" i="3"/>
  <c r="C71" i="3"/>
  <c r="B71" i="3"/>
  <c r="A71" i="3"/>
  <c r="F70" i="3"/>
  <c r="E70" i="3"/>
  <c r="D70" i="3"/>
  <c r="C70" i="3"/>
  <c r="B70" i="3"/>
  <c r="A70" i="3"/>
  <c r="F69" i="3"/>
  <c r="D69" i="3"/>
  <c r="C69" i="3"/>
  <c r="B69" i="3"/>
  <c r="A69" i="3"/>
  <c r="C68" i="3"/>
  <c r="B68" i="3"/>
  <c r="A68" i="3"/>
  <c r="F66" i="3"/>
  <c r="F65" i="3" s="1"/>
  <c r="F64" i="3" s="1"/>
  <c r="F63" i="3" s="1"/>
  <c r="B63" i="3"/>
  <c r="A63" i="3"/>
  <c r="F62" i="3"/>
  <c r="E62" i="3"/>
  <c r="D62" i="3"/>
  <c r="C62" i="3"/>
  <c r="B62" i="3"/>
  <c r="A62" i="3"/>
  <c r="F61" i="3"/>
  <c r="D61" i="3"/>
  <c r="C61" i="3"/>
  <c r="B61" i="3"/>
  <c r="A61" i="3"/>
  <c r="F60" i="3"/>
  <c r="F57" i="3" s="1"/>
  <c r="E60" i="3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D57" i="3"/>
  <c r="C57" i="3"/>
  <c r="B57" i="3"/>
  <c r="A57" i="3"/>
  <c r="F56" i="3"/>
  <c r="E56" i="3"/>
  <c r="D56" i="3"/>
  <c r="C56" i="3"/>
  <c r="B56" i="3"/>
  <c r="A56" i="3"/>
  <c r="F55" i="3"/>
  <c r="E55" i="3"/>
  <c r="D55" i="3"/>
  <c r="C55" i="3"/>
  <c r="B55" i="3"/>
  <c r="A55" i="3"/>
  <c r="F54" i="3"/>
  <c r="D54" i="3"/>
  <c r="C54" i="3"/>
  <c r="B54" i="3"/>
  <c r="A54" i="3"/>
  <c r="F53" i="3"/>
  <c r="A53" i="3"/>
  <c r="A52" i="3"/>
  <c r="A51" i="3"/>
  <c r="F49" i="3"/>
  <c r="E49" i="3"/>
  <c r="D49" i="3"/>
  <c r="C49" i="3"/>
  <c r="B49" i="3"/>
  <c r="A49" i="3"/>
  <c r="F48" i="3"/>
  <c r="D48" i="3"/>
  <c r="C48" i="3"/>
  <c r="B48" i="3"/>
  <c r="A48" i="3"/>
  <c r="F47" i="3"/>
  <c r="E47" i="3"/>
  <c r="D47" i="3"/>
  <c r="C47" i="3"/>
  <c r="B47" i="3"/>
  <c r="A47" i="3"/>
  <c r="F46" i="3"/>
  <c r="D46" i="3"/>
  <c r="C46" i="3"/>
  <c r="B46" i="3"/>
  <c r="A46" i="3"/>
  <c r="F45" i="3"/>
  <c r="F44" i="3"/>
  <c r="F40" i="3"/>
  <c r="F39" i="3" s="1"/>
  <c r="F38" i="3" s="1"/>
  <c r="E37" i="3"/>
  <c r="D37" i="3"/>
  <c r="C37" i="3"/>
  <c r="B37" i="3"/>
  <c r="A37" i="3"/>
  <c r="E36" i="3"/>
  <c r="D36" i="3"/>
  <c r="C36" i="3"/>
  <c r="B36" i="3"/>
  <c r="A36" i="3"/>
  <c r="D35" i="3"/>
  <c r="C35" i="3"/>
  <c r="B35" i="3"/>
  <c r="A35" i="3"/>
  <c r="F34" i="3"/>
  <c r="F31" i="3" s="1"/>
  <c r="F30" i="3" s="1"/>
  <c r="F29" i="3" s="1"/>
  <c r="F28" i="3"/>
  <c r="E28" i="3"/>
  <c r="D28" i="3"/>
  <c r="C28" i="3"/>
  <c r="B28" i="3"/>
  <c r="A28" i="3"/>
  <c r="F27" i="3"/>
  <c r="D27" i="3"/>
  <c r="C27" i="3"/>
  <c r="B27" i="3"/>
  <c r="A27" i="3"/>
  <c r="F26" i="3"/>
  <c r="C26" i="3"/>
  <c r="B26" i="3"/>
  <c r="A26" i="3"/>
  <c r="F25" i="3"/>
  <c r="E25" i="3"/>
  <c r="D25" i="3"/>
  <c r="C25" i="3"/>
  <c r="B25" i="3"/>
  <c r="A25" i="3"/>
  <c r="F24" i="3"/>
  <c r="D24" i="3"/>
  <c r="C24" i="3"/>
  <c r="B24" i="3"/>
  <c r="A24" i="3"/>
  <c r="F23" i="3"/>
  <c r="E23" i="3"/>
  <c r="D23" i="3"/>
  <c r="C23" i="3"/>
  <c r="B23" i="3"/>
  <c r="A23" i="3"/>
  <c r="F22" i="3"/>
  <c r="D22" i="3"/>
  <c r="C22" i="3"/>
  <c r="B22" i="3"/>
  <c r="A22" i="3"/>
  <c r="F20" i="3"/>
  <c r="D20" i="3"/>
  <c r="C20" i="3"/>
  <c r="B20" i="3"/>
  <c r="A20" i="3"/>
  <c r="F19" i="3"/>
  <c r="F18" i="3"/>
  <c r="F14" i="3"/>
  <c r="F13" i="3" s="1"/>
  <c r="F12" i="3" s="1"/>
  <c r="E14" i="3"/>
  <c r="D14" i="3"/>
  <c r="C14" i="3"/>
  <c r="B14" i="3"/>
  <c r="A14" i="3"/>
  <c r="D13" i="3"/>
  <c r="C13" i="3"/>
  <c r="B13" i="3"/>
  <c r="A13" i="3"/>
  <c r="C12" i="3"/>
  <c r="B12" i="3"/>
  <c r="A12" i="3"/>
  <c r="G221" i="3" l="1"/>
  <c r="G126" i="3"/>
  <c r="F43" i="3"/>
  <c r="F42" i="3" s="1"/>
  <c r="F191" i="3"/>
  <c r="F190" i="3" s="1"/>
  <c r="F224" i="3"/>
  <c r="F223" i="3" s="1"/>
  <c r="F222" i="3" s="1"/>
  <c r="F121" i="3"/>
  <c r="F135" i="3"/>
  <c r="F189" i="3"/>
  <c r="F243" i="3"/>
  <c r="F221" i="3" s="1"/>
  <c r="F279" i="3"/>
  <c r="F264" i="3" s="1"/>
  <c r="F68" i="3"/>
  <c r="F67" i="3" s="1"/>
  <c r="F94" i="3"/>
  <c r="F82" i="3" s="1"/>
  <c r="F178" i="3"/>
  <c r="F177" i="3" s="1"/>
  <c r="F129" i="3"/>
  <c r="F128" i="3" s="1"/>
  <c r="F145" i="3"/>
  <c r="F144" i="3" s="1"/>
  <c r="F143" i="3" s="1"/>
  <c r="G29" i="3"/>
  <c r="G11" i="3" s="1"/>
  <c r="F41" i="3"/>
  <c r="F108" i="3"/>
  <c r="F17" i="3"/>
  <c r="F16" i="3" s="1"/>
  <c r="F15" i="3" s="1"/>
  <c r="F51" i="3"/>
  <c r="F201" i="3"/>
  <c r="F200" i="3" s="1"/>
  <c r="F199" i="3" s="1"/>
  <c r="F294" i="3"/>
  <c r="F284" i="3" s="1"/>
  <c r="F304" i="3"/>
  <c r="F303" i="3" s="1"/>
  <c r="F127" i="3" l="1"/>
  <c r="F126" i="3" s="1"/>
  <c r="F11" i="3"/>
  <c r="F313" i="3" l="1"/>
  <c r="H333" i="2" l="1"/>
  <c r="G333" i="2"/>
  <c r="I334" i="2"/>
  <c r="G119" i="2" l="1"/>
  <c r="G103" i="2"/>
  <c r="H369" i="2"/>
  <c r="H368" i="2" s="1"/>
  <c r="H367" i="2" s="1"/>
  <c r="H366" i="2" s="1"/>
  <c r="H365" i="2" s="1"/>
  <c r="H363" i="2"/>
  <c r="H360" i="2"/>
  <c r="H358" i="2"/>
  <c r="H357" i="2" s="1"/>
  <c r="H355" i="2"/>
  <c r="H354" i="2" s="1"/>
  <c r="H350" i="2"/>
  <c r="H349" i="2" s="1"/>
  <c r="H347" i="2"/>
  <c r="H345" i="2"/>
  <c r="H343" i="2"/>
  <c r="H339" i="2"/>
  <c r="H338" i="2"/>
  <c r="H336" i="2"/>
  <c r="H329" i="2"/>
  <c r="H325" i="2"/>
  <c r="H323" i="2"/>
  <c r="H321" i="2"/>
  <c r="H319" i="2"/>
  <c r="H316" i="2"/>
  <c r="H315" i="2"/>
  <c r="H314" i="2" s="1"/>
  <c r="H313" i="2" s="1"/>
  <c r="H311" i="2"/>
  <c r="H310" i="2" s="1"/>
  <c r="H307" i="2"/>
  <c r="H305" i="2"/>
  <c r="H303" i="2"/>
  <c r="H302" i="2" s="1"/>
  <c r="H300" i="2"/>
  <c r="H297" i="2" s="1"/>
  <c r="H296" i="2" s="1"/>
  <c r="H298" i="2"/>
  <c r="H292" i="2"/>
  <c r="H289" i="2"/>
  <c r="H286" i="2"/>
  <c r="H284" i="2"/>
  <c r="H281" i="2"/>
  <c r="H278" i="2"/>
  <c r="H277" i="2" s="1"/>
  <c r="H275" i="2"/>
  <c r="H270" i="2"/>
  <c r="H269" i="2" s="1"/>
  <c r="H268" i="2" s="1"/>
  <c r="H266" i="2"/>
  <c r="H265" i="2"/>
  <c r="H261" i="2"/>
  <c r="H260" i="2"/>
  <c r="H258" i="2"/>
  <c r="H256" i="2"/>
  <c r="H253" i="2"/>
  <c r="H252" i="2" s="1"/>
  <c r="H251" i="2" s="1"/>
  <c r="H248" i="2"/>
  <c r="H246" i="2"/>
  <c r="H245" i="2" s="1"/>
  <c r="H244" i="2" s="1"/>
  <c r="H242" i="2"/>
  <c r="H241" i="2"/>
  <c r="H240" i="2"/>
  <c r="H238" i="2"/>
  <c r="H237" i="2"/>
  <c r="H235" i="2"/>
  <c r="H234" i="2" s="1"/>
  <c r="H233" i="2" s="1"/>
  <c r="H231" i="2"/>
  <c r="H230" i="2"/>
  <c r="H228" i="2"/>
  <c r="H227" i="2" s="1"/>
  <c r="H226" i="2" s="1"/>
  <c r="H224" i="2"/>
  <c r="H223" i="2"/>
  <c r="H221" i="2"/>
  <c r="H220" i="2"/>
  <c r="H219" i="2"/>
  <c r="H217" i="2"/>
  <c r="H216" i="2" s="1"/>
  <c r="H215" i="2" s="1"/>
  <c r="H213" i="2"/>
  <c r="H212" i="2" s="1"/>
  <c r="H211" i="2" s="1"/>
  <c r="H209" i="2"/>
  <c r="H206" i="2"/>
  <c r="H205" i="2" s="1"/>
  <c r="H203" i="2"/>
  <c r="H202" i="2"/>
  <c r="H198" i="2"/>
  <c r="H197" i="2" s="1"/>
  <c r="H196" i="2" s="1"/>
  <c r="H192" i="2"/>
  <c r="H189" i="2" s="1"/>
  <c r="H190" i="2"/>
  <c r="H187" i="2"/>
  <c r="H185" i="2"/>
  <c r="H184" i="2" s="1"/>
  <c r="H181" i="2"/>
  <c r="H179" i="2"/>
  <c r="H177" i="2"/>
  <c r="H175" i="2"/>
  <c r="H171" i="2"/>
  <c r="H170" i="2" s="1"/>
  <c r="H167" i="2"/>
  <c r="H163" i="2"/>
  <c r="H162" i="2"/>
  <c r="H161" i="2" s="1"/>
  <c r="H159" i="2"/>
  <c r="H157" i="2"/>
  <c r="H153" i="2"/>
  <c r="H152" i="2" s="1"/>
  <c r="H147" i="2"/>
  <c r="H146" i="2"/>
  <c r="H144" i="2"/>
  <c r="H142" i="2"/>
  <c r="H139" i="2"/>
  <c r="H136" i="2"/>
  <c r="H131" i="2"/>
  <c r="H128" i="2"/>
  <c r="H126" i="2"/>
  <c r="H120" i="2"/>
  <c r="H119" i="2" s="1"/>
  <c r="H116" i="2"/>
  <c r="H114" i="2"/>
  <c r="H110" i="2"/>
  <c r="H108" i="2"/>
  <c r="H104" i="2"/>
  <c r="H103" i="2" s="1"/>
  <c r="H102" i="2" s="1"/>
  <c r="H99" i="2"/>
  <c r="H98" i="2"/>
  <c r="H97" i="2" s="1"/>
  <c r="H94" i="2"/>
  <c r="H92" i="2"/>
  <c r="H88" i="2"/>
  <c r="H82" i="2" s="1"/>
  <c r="H83" i="2"/>
  <c r="H79" i="2"/>
  <c r="H78" i="2" s="1"/>
  <c r="H75" i="2"/>
  <c r="H73" i="2"/>
  <c r="H71" i="2"/>
  <c r="H69" i="2"/>
  <c r="H67" i="2"/>
  <c r="H61" i="2"/>
  <c r="H60" i="2" s="1"/>
  <c r="H59" i="2" s="1"/>
  <c r="H56" i="2"/>
  <c r="H54" i="2"/>
  <c r="H52" i="2"/>
  <c r="H48" i="2"/>
  <c r="H47" i="2" s="1"/>
  <c r="H46" i="2" s="1"/>
  <c r="H45" i="2" s="1"/>
  <c r="H39" i="2"/>
  <c r="H36" i="2"/>
  <c r="H35" i="2" s="1"/>
  <c r="H34" i="2" s="1"/>
  <c r="H32" i="2"/>
  <c r="H30" i="2"/>
  <c r="H29" i="2" s="1"/>
  <c r="H27" i="2"/>
  <c r="H26" i="2"/>
  <c r="H25" i="2" s="1"/>
  <c r="H22" i="2"/>
  <c r="H20" i="2"/>
  <c r="H15" i="2"/>
  <c r="H14" i="2" s="1"/>
  <c r="H13" i="2" s="1"/>
  <c r="H12" i="2" s="1"/>
  <c r="G365" i="2"/>
  <c r="G366" i="2"/>
  <c r="G369" i="2"/>
  <c r="G368" i="2"/>
  <c r="G367" i="2" s="1"/>
  <c r="G363" i="2"/>
  <c r="G360" i="2"/>
  <c r="G358" i="2"/>
  <c r="G355" i="2"/>
  <c r="G354" i="2" s="1"/>
  <c r="G350" i="2"/>
  <c r="G349" i="2" s="1"/>
  <c r="G347" i="2"/>
  <c r="G345" i="2"/>
  <c r="G343" i="2"/>
  <c r="G342" i="2" s="1"/>
  <c r="G339" i="2"/>
  <c r="G338" i="2" s="1"/>
  <c r="G336" i="2"/>
  <c r="G328" i="2" s="1"/>
  <c r="G329" i="2"/>
  <c r="G325" i="2"/>
  <c r="G323" i="2"/>
  <c r="G321" i="2"/>
  <c r="G319" i="2"/>
  <c r="G316" i="2"/>
  <c r="G315" i="2" s="1"/>
  <c r="G314" i="2" s="1"/>
  <c r="G313" i="2" s="1"/>
  <c r="G311" i="2"/>
  <c r="G310" i="2"/>
  <c r="G307" i="2"/>
  <c r="G305" i="2"/>
  <c r="G303" i="2"/>
  <c r="G302" i="2"/>
  <c r="G300" i="2"/>
  <c r="G297" i="2" s="1"/>
  <c r="G296" i="2" s="1"/>
  <c r="G298" i="2"/>
  <c r="G292" i="2"/>
  <c r="G289" i="2"/>
  <c r="G286" i="2"/>
  <c r="G284" i="2"/>
  <c r="G281" i="2"/>
  <c r="G278" i="2"/>
  <c r="G277" i="2"/>
  <c r="G275" i="2"/>
  <c r="G270" i="2"/>
  <c r="G269" i="2" s="1"/>
  <c r="G268" i="2" s="1"/>
  <c r="G266" i="2"/>
  <c r="G265" i="2" s="1"/>
  <c r="G261" i="2"/>
  <c r="G260" i="2"/>
  <c r="G258" i="2"/>
  <c r="G256" i="2"/>
  <c r="G251" i="2" s="1"/>
  <c r="G253" i="2"/>
  <c r="G252" i="2"/>
  <c r="G248" i="2"/>
  <c r="G246" i="2"/>
  <c r="G245" i="2" s="1"/>
  <c r="G244" i="2" s="1"/>
  <c r="G242" i="2"/>
  <c r="G241" i="2" s="1"/>
  <c r="G238" i="2"/>
  <c r="G237" i="2" s="1"/>
  <c r="G235" i="2"/>
  <c r="G234" i="2" s="1"/>
  <c r="G231" i="2"/>
  <c r="G230" i="2"/>
  <c r="G228" i="2"/>
  <c r="G227" i="2" s="1"/>
  <c r="G226" i="2" s="1"/>
  <c r="G224" i="2"/>
  <c r="G223" i="2"/>
  <c r="G221" i="2"/>
  <c r="G220" i="2" s="1"/>
  <c r="G219" i="2" s="1"/>
  <c r="G217" i="2"/>
  <c r="G216" i="2" s="1"/>
  <c r="G215" i="2" s="1"/>
  <c r="G213" i="2"/>
  <c r="G212" i="2"/>
  <c r="G211" i="2" s="1"/>
  <c r="G209" i="2"/>
  <c r="G206" i="2"/>
  <c r="G205" i="2"/>
  <c r="G203" i="2"/>
  <c r="G202" i="2" s="1"/>
  <c r="G198" i="2"/>
  <c r="G197" i="2" s="1"/>
  <c r="G196" i="2" s="1"/>
  <c r="G192" i="2"/>
  <c r="G190" i="2"/>
  <c r="G187" i="2"/>
  <c r="G185" i="2"/>
  <c r="G184" i="2" s="1"/>
  <c r="G181" i="2"/>
  <c r="G179" i="2"/>
  <c r="G177" i="2"/>
  <c r="G175" i="2"/>
  <c r="G171" i="2"/>
  <c r="G170" i="2"/>
  <c r="G167" i="2"/>
  <c r="G163" i="2"/>
  <c r="G162" i="2" s="1"/>
  <c r="G159" i="2"/>
  <c r="G157" i="2"/>
  <c r="G153" i="2"/>
  <c r="G152" i="2" s="1"/>
  <c r="G151" i="2" s="1"/>
  <c r="G147" i="2"/>
  <c r="G146" i="2" s="1"/>
  <c r="A146" i="2"/>
  <c r="G144" i="2"/>
  <c r="G142" i="2"/>
  <c r="G139" i="2"/>
  <c r="G136" i="2"/>
  <c r="G131" i="2"/>
  <c r="G128" i="2"/>
  <c r="G126" i="2"/>
  <c r="G120" i="2"/>
  <c r="G118" i="2" s="1"/>
  <c r="G116" i="2"/>
  <c r="G114" i="2"/>
  <c r="G110" i="2"/>
  <c r="G108" i="2"/>
  <c r="G104" i="2"/>
  <c r="G102" i="2"/>
  <c r="G99" i="2"/>
  <c r="G98" i="2" s="1"/>
  <c r="G97" i="2" s="1"/>
  <c r="G94" i="2"/>
  <c r="G92" i="2"/>
  <c r="G88" i="2"/>
  <c r="G83" i="2"/>
  <c r="G79" i="2"/>
  <c r="G78" i="2" s="1"/>
  <c r="G75" i="2"/>
  <c r="G73" i="2"/>
  <c r="G71" i="2"/>
  <c r="G69" i="2"/>
  <c r="G67" i="2"/>
  <c r="G61" i="2"/>
  <c r="G60" i="2"/>
  <c r="G59" i="2" s="1"/>
  <c r="G56" i="2"/>
  <c r="G54" i="2"/>
  <c r="G52" i="2"/>
  <c r="G48" i="2"/>
  <c r="G47" i="2" s="1"/>
  <c r="G46" i="2" s="1"/>
  <c r="G45" i="2" s="1"/>
  <c r="A46" i="2"/>
  <c r="G39" i="2"/>
  <c r="G36" i="2"/>
  <c r="G35" i="2" s="1"/>
  <c r="G32" i="2"/>
  <c r="G30" i="2"/>
  <c r="G29" i="2" s="1"/>
  <c r="G27" i="2"/>
  <c r="G26" i="2" s="1"/>
  <c r="G25" i="2" s="1"/>
  <c r="G22" i="2"/>
  <c r="G20" i="2"/>
  <c r="G15" i="2"/>
  <c r="A13" i="2"/>
  <c r="H342" i="2" l="1"/>
  <c r="H328" i="2"/>
  <c r="H327" i="2"/>
  <c r="H318" i="2"/>
  <c r="H309" i="2"/>
  <c r="H280" i="2"/>
  <c r="H264" i="2" s="1"/>
  <c r="H195" i="2"/>
  <c r="H194" i="2" s="1"/>
  <c r="G195" i="2"/>
  <c r="H151" i="2"/>
  <c r="H101" i="2" s="1"/>
  <c r="H118" i="2"/>
  <c r="H24" i="2"/>
  <c r="H11" i="2"/>
  <c r="H77" i="2"/>
  <c r="H58" i="2" s="1"/>
  <c r="H44" i="2" s="1"/>
  <c r="H341" i="2"/>
  <c r="H183" i="2"/>
  <c r="H250" i="2"/>
  <c r="H353" i="2"/>
  <c r="G341" i="2"/>
  <c r="G264" i="2"/>
  <c r="G14" i="2"/>
  <c r="G13" i="2" s="1"/>
  <c r="G12" i="2" s="1"/>
  <c r="G34" i="2"/>
  <c r="G189" i="2"/>
  <c r="G183" i="2" s="1"/>
  <c r="G240" i="2"/>
  <c r="G194" i="2" s="1"/>
  <c r="G250" i="2"/>
  <c r="G280" i="2"/>
  <c r="G327" i="2"/>
  <c r="G357" i="2"/>
  <c r="G353" i="2" s="1"/>
  <c r="G161" i="2"/>
  <c r="G82" i="2"/>
  <c r="G77" i="2" s="1"/>
  <c r="G58" i="2" s="1"/>
  <c r="G44" i="2" s="1"/>
  <c r="G233" i="2"/>
  <c r="G318" i="2"/>
  <c r="G309" i="2" s="1"/>
  <c r="G24" i="2"/>
  <c r="G11" i="2" s="1"/>
  <c r="G101" i="2"/>
  <c r="G96" i="2" s="1"/>
  <c r="H96" i="2" l="1"/>
  <c r="H263" i="2"/>
  <c r="H372" i="2" s="1"/>
  <c r="G263" i="2"/>
  <c r="G372" i="2" s="1"/>
  <c r="H17" i="3" l="1"/>
  <c r="H89" i="3"/>
  <c r="F12" i="1" l="1"/>
  <c r="F13" i="1"/>
  <c r="F14" i="1"/>
  <c r="F15" i="1"/>
  <c r="F16" i="1"/>
  <c r="F17" i="1"/>
  <c r="F19" i="1"/>
  <c r="F22" i="1"/>
  <c r="F24" i="1"/>
  <c r="F25" i="1"/>
  <c r="F27" i="1"/>
  <c r="F28" i="1"/>
  <c r="F30" i="1"/>
  <c r="F31" i="1"/>
  <c r="F33" i="1"/>
  <c r="F34" i="1"/>
  <c r="F35" i="1"/>
  <c r="F36" i="1"/>
  <c r="F37" i="1"/>
  <c r="F39" i="1"/>
  <c r="F40" i="1"/>
  <c r="F42" i="1"/>
  <c r="F43" i="1"/>
  <c r="F44" i="1"/>
  <c r="F46" i="1"/>
  <c r="F48" i="1"/>
  <c r="F50" i="1"/>
  <c r="F52" i="1"/>
  <c r="E18" i="1"/>
  <c r="E51" i="1"/>
  <c r="E49" i="1"/>
  <c r="E45" i="1"/>
  <c r="E41" i="1"/>
  <c r="E38" i="1"/>
  <c r="E32" i="1"/>
  <c r="E11" i="1"/>
  <c r="D51" i="1"/>
  <c r="F51" i="1" s="1"/>
  <c r="D49" i="1"/>
  <c r="D41" i="1"/>
  <c r="D38" i="1"/>
  <c r="D32" i="1"/>
  <c r="D23" i="1"/>
  <c r="D18" i="1"/>
  <c r="D11" i="1"/>
  <c r="H308" i="3"/>
  <c r="H307" i="3"/>
  <c r="H306" i="3"/>
  <c r="H305" i="3"/>
  <c r="H304" i="3"/>
  <c r="H303" i="3"/>
  <c r="H297" i="3"/>
  <c r="H296" i="3"/>
  <c r="H295" i="3"/>
  <c r="H289" i="3"/>
  <c r="H288" i="3"/>
  <c r="H286" i="3"/>
  <c r="H284" i="3"/>
  <c r="H283" i="3"/>
  <c r="H281" i="3"/>
  <c r="H279" i="3"/>
  <c r="H278" i="3"/>
  <c r="H277" i="3"/>
  <c r="H270" i="3"/>
  <c r="H269" i="3"/>
  <c r="H268" i="3"/>
  <c r="H267" i="3"/>
  <c r="H266" i="3"/>
  <c r="H265" i="3"/>
  <c r="H264" i="3"/>
  <c r="H263" i="3"/>
  <c r="H262" i="3"/>
  <c r="H261" i="3"/>
  <c r="H260" i="3"/>
  <c r="H258" i="3"/>
  <c r="H256" i="3"/>
  <c r="H255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4" i="3"/>
  <c r="H223" i="3"/>
  <c r="H222" i="3"/>
  <c r="H221" i="3"/>
  <c r="H220" i="3"/>
  <c r="H219" i="3"/>
  <c r="H218" i="3"/>
  <c r="H217" i="3"/>
  <c r="H216" i="3"/>
  <c r="H215" i="3"/>
  <c r="H213" i="3"/>
  <c r="H209" i="3"/>
  <c r="H205" i="3"/>
  <c r="H204" i="3"/>
  <c r="H200" i="3"/>
  <c r="H199" i="3"/>
  <c r="H197" i="3"/>
  <c r="H192" i="3"/>
  <c r="H190" i="3"/>
  <c r="H189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4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5" i="3"/>
  <c r="H143" i="3"/>
  <c r="H141" i="3"/>
  <c r="H140" i="3"/>
  <c r="H139" i="3"/>
  <c r="H138" i="3"/>
  <c r="H137" i="3"/>
  <c r="H136" i="3"/>
  <c r="H130" i="3"/>
  <c r="H129" i="3"/>
  <c r="H128" i="3"/>
  <c r="H127" i="3"/>
  <c r="H125" i="3"/>
  <c r="H122" i="3"/>
  <c r="H121" i="3"/>
  <c r="H120" i="3"/>
  <c r="H119" i="3"/>
  <c r="H118" i="3"/>
  <c r="H117" i="3"/>
  <c r="H116" i="3"/>
  <c r="H114" i="3"/>
  <c r="H113" i="3"/>
  <c r="H112" i="3"/>
  <c r="H111" i="3"/>
  <c r="H110" i="3"/>
  <c r="H109" i="3"/>
  <c r="H108" i="3"/>
  <c r="H107" i="3"/>
  <c r="H101" i="3"/>
  <c r="H98" i="3"/>
  <c r="H97" i="3"/>
  <c r="H96" i="3"/>
  <c r="H95" i="3"/>
  <c r="H88" i="3"/>
  <c r="H86" i="3"/>
  <c r="H85" i="3"/>
  <c r="H84" i="3"/>
  <c r="H82" i="3"/>
  <c r="H81" i="3"/>
  <c r="H80" i="3"/>
  <c r="H79" i="3"/>
  <c r="H76" i="3"/>
  <c r="H75" i="3"/>
  <c r="H74" i="3"/>
  <c r="H72" i="3"/>
  <c r="H71" i="3"/>
  <c r="H69" i="3"/>
  <c r="H65" i="3"/>
  <c r="H61" i="3"/>
  <c r="H60" i="3"/>
  <c r="H59" i="3"/>
  <c r="H58" i="3"/>
  <c r="H57" i="3"/>
  <c r="H56" i="3"/>
  <c r="H53" i="3"/>
  <c r="H51" i="3"/>
  <c r="H45" i="3"/>
  <c r="H39" i="3"/>
  <c r="H33" i="3"/>
  <c r="H28" i="3"/>
  <c r="H27" i="3"/>
  <c r="H26" i="3"/>
  <c r="H25" i="3"/>
  <c r="H24" i="3"/>
  <c r="H23" i="3"/>
  <c r="H22" i="3"/>
  <c r="H14" i="3"/>
  <c r="H13" i="3"/>
  <c r="H12" i="3"/>
  <c r="F41" i="1" l="1"/>
  <c r="F38" i="1"/>
  <c r="F45" i="1"/>
  <c r="F29" i="1"/>
  <c r="D53" i="1"/>
  <c r="F20" i="1"/>
  <c r="F18" i="1"/>
  <c r="F32" i="1"/>
  <c r="F49" i="1"/>
  <c r="H52" i="3"/>
  <c r="H126" i="3"/>
  <c r="H73" i="3"/>
  <c r="H43" i="3"/>
  <c r="H64" i="3"/>
  <c r="H100" i="3"/>
  <c r="H276" i="3"/>
  <c r="H282" i="3"/>
  <c r="H44" i="3"/>
  <c r="H49" i="3"/>
  <c r="H87" i="3"/>
  <c r="H191" i="3"/>
  <c r="H280" i="3"/>
  <c r="H285" i="3"/>
  <c r="H15" i="3"/>
  <c r="H16" i="3"/>
  <c r="H248" i="3"/>
  <c r="H249" i="3"/>
  <c r="H77" i="3"/>
  <c r="H78" i="3"/>
  <c r="H292" i="3"/>
  <c r="H293" i="3"/>
  <c r="H311" i="3"/>
  <c r="H312" i="3"/>
  <c r="H21" i="3"/>
  <c r="H47" i="3"/>
  <c r="H48" i="3"/>
  <c r="H54" i="3"/>
  <c r="H55" i="3"/>
  <c r="H91" i="3"/>
  <c r="H92" i="3"/>
  <c r="H142" i="3"/>
  <c r="H144" i="3"/>
  <c r="H163" i="3"/>
  <c r="H165" i="3"/>
  <c r="H196" i="3"/>
  <c r="H207" i="3"/>
  <c r="H208" i="3"/>
  <c r="H302" i="3"/>
  <c r="H32" i="3"/>
  <c r="H93" i="3"/>
  <c r="H94" i="3"/>
  <c r="H106" i="3"/>
  <c r="H135" i="3"/>
  <c r="H149" i="3"/>
  <c r="H188" i="3"/>
  <c r="H253" i="3"/>
  <c r="H274" i="3"/>
  <c r="H291" i="3"/>
  <c r="H62" i="3" l="1"/>
  <c r="H99" i="3"/>
  <c r="H275" i="3"/>
  <c r="H124" i="3"/>
  <c r="H123" i="3"/>
  <c r="H309" i="3"/>
  <c r="H310" i="3"/>
  <c r="H42" i="3"/>
  <c r="H20" i="3"/>
  <c r="H134" i="3"/>
  <c r="H273" i="3"/>
  <c r="H210" i="3"/>
  <c r="H211" i="3"/>
  <c r="H148" i="3"/>
  <c r="H105" i="3"/>
  <c r="H68" i="3"/>
  <c r="H259" i="3"/>
  <c r="H254" i="3"/>
  <c r="H186" i="3"/>
  <c r="H187" i="3"/>
  <c r="H228" i="3"/>
  <c r="H203" i="3"/>
  <c r="H287" i="3"/>
  <c r="H290" i="3"/>
  <c r="H31" i="3"/>
  <c r="H301" i="3"/>
  <c r="H37" i="3"/>
  <c r="H38" i="3"/>
  <c r="H252" i="3"/>
  <c r="H195" i="3"/>
  <c r="I186" i="2"/>
  <c r="H63" i="3" l="1"/>
  <c r="H227" i="3"/>
  <c r="H102" i="3"/>
  <c r="H104" i="3"/>
  <c r="H132" i="3"/>
  <c r="H133" i="3"/>
  <c r="H313" i="3"/>
  <c r="H300" i="3"/>
  <c r="H66" i="3"/>
  <c r="H67" i="3"/>
  <c r="H146" i="3"/>
  <c r="H147" i="3"/>
  <c r="H271" i="3"/>
  <c r="H272" i="3"/>
  <c r="H193" i="3"/>
  <c r="H29" i="3"/>
  <c r="H30" i="3"/>
  <c r="H202" i="3"/>
  <c r="H251" i="3"/>
  <c r="H250" i="3"/>
  <c r="H83" i="3"/>
  <c r="H90" i="3"/>
  <c r="H19" i="3"/>
  <c r="H40" i="3"/>
  <c r="H41" i="3"/>
  <c r="H131" i="3" l="1"/>
  <c r="H201" i="3"/>
  <c r="H18" i="3"/>
  <c r="H294" i="3"/>
  <c r="H299" i="3"/>
  <c r="H226" i="3"/>
  <c r="H225" i="3" l="1"/>
  <c r="I372" i="2" l="1"/>
  <c r="I371" i="2" l="1"/>
  <c r="I370" i="2" l="1"/>
  <c r="I369" i="2" l="1"/>
  <c r="I368" i="2" l="1"/>
  <c r="I367" i="2" l="1"/>
  <c r="I366" i="2" l="1"/>
  <c r="I365" i="2" l="1"/>
  <c r="I364" i="2" l="1"/>
  <c r="I363" i="2" l="1"/>
  <c r="I362" i="2" l="1"/>
  <c r="I361" i="2" l="1"/>
  <c r="I360" i="2" l="1"/>
  <c r="I359" i="2" l="1"/>
  <c r="I358" i="2" l="1"/>
  <c r="I357" i="2" l="1"/>
  <c r="I356" i="2" l="1"/>
  <c r="I355" i="2" l="1"/>
  <c r="I354" i="2" l="1"/>
  <c r="I353" i="2" l="1"/>
  <c r="I352" i="2" l="1"/>
  <c r="I351" i="2" l="1"/>
  <c r="I350" i="2" l="1"/>
  <c r="I349" i="2" l="1"/>
  <c r="I88" i="2"/>
  <c r="I69" i="2"/>
  <c r="I68" i="2"/>
  <c r="I70" i="2"/>
  <c r="I72" i="2"/>
  <c r="I54" i="2"/>
  <c r="I55" i="2"/>
  <c r="I348" i="2" l="1"/>
  <c r="I347" i="2" l="1"/>
  <c r="I15" i="2"/>
  <c r="I71" i="2"/>
  <c r="I346" i="2" l="1"/>
  <c r="I14" i="2"/>
  <c r="I345" i="2" l="1"/>
  <c r="I12" i="2"/>
  <c r="I13" i="2"/>
  <c r="E23" i="1"/>
  <c r="F23" i="1" l="1"/>
  <c r="E53" i="1"/>
  <c r="F53" i="1" s="1"/>
  <c r="I344" i="2"/>
  <c r="I343" i="2" l="1"/>
  <c r="I11" i="2"/>
  <c r="I342" i="2" l="1"/>
  <c r="I34" i="2"/>
  <c r="F11" i="1"/>
  <c r="I341" i="2" l="1"/>
  <c r="I33" i="2"/>
  <c r="I340" i="2" l="1"/>
  <c r="I339" i="2" l="1"/>
  <c r="I338" i="2" l="1"/>
  <c r="I337" i="2" l="1"/>
  <c r="I143" i="2"/>
  <c r="I133" i="2"/>
  <c r="I124" i="2"/>
  <c r="I122" i="2"/>
  <c r="I105" i="2"/>
  <c r="I103" i="2"/>
  <c r="I65" i="2"/>
  <c r="I80" i="2"/>
  <c r="I40" i="2"/>
  <c r="I41" i="2"/>
  <c r="I42" i="2"/>
  <c r="I44" i="2"/>
  <c r="I45" i="2"/>
  <c r="I50" i="2"/>
  <c r="I51" i="2"/>
  <c r="I52" i="2"/>
  <c r="I56" i="2"/>
  <c r="I57" i="2"/>
  <c r="I58" i="2"/>
  <c r="I60" i="2"/>
  <c r="I61" i="2"/>
  <c r="I62" i="2"/>
  <c r="I64" i="2"/>
  <c r="I75" i="2"/>
  <c r="I77" i="2"/>
  <c r="I85" i="2"/>
  <c r="I92" i="2"/>
  <c r="I93" i="2"/>
  <c r="I95" i="2"/>
  <c r="I96" i="2"/>
  <c r="I97" i="2"/>
  <c r="I99" i="2"/>
  <c r="I101" i="2"/>
  <c r="I104" i="2"/>
  <c r="I109" i="2"/>
  <c r="I110" i="2"/>
  <c r="I111" i="2"/>
  <c r="I113" i="2"/>
  <c r="I114" i="2"/>
  <c r="I116" i="2"/>
  <c r="I118" i="2"/>
  <c r="I120" i="2"/>
  <c r="I123" i="2"/>
  <c r="I127" i="2"/>
  <c r="I128" i="2"/>
  <c r="I129" i="2"/>
  <c r="I131" i="2"/>
  <c r="I139" i="2"/>
  <c r="I141" i="2"/>
  <c r="I147" i="2"/>
  <c r="I148" i="2"/>
  <c r="I49" i="2"/>
  <c r="I29" i="2"/>
  <c r="I28" i="2"/>
  <c r="I30" i="2"/>
  <c r="I32" i="2"/>
  <c r="I336" i="2" l="1"/>
  <c r="I90" i="2"/>
  <c r="I112" i="2"/>
  <c r="I102" i="2"/>
  <c r="I130" i="2"/>
  <c r="I115" i="2"/>
  <c r="I98" i="2"/>
  <c r="I63" i="2"/>
  <c r="I125" i="2"/>
  <c r="I76" i="2"/>
  <c r="I121" i="2"/>
  <c r="I78" i="2"/>
  <c r="I140" i="2"/>
  <c r="I59" i="2"/>
  <c r="I100" i="2"/>
  <c r="I82" i="2"/>
  <c r="I53" i="2"/>
  <c r="I117" i="2"/>
  <c r="I83" i="2"/>
  <c r="I84" i="2"/>
  <c r="I137" i="2"/>
  <c r="I132" i="2"/>
  <c r="I119" i="2"/>
  <c r="I107" i="2"/>
  <c r="I108" i="2"/>
  <c r="I94" i="2"/>
  <c r="I73" i="2"/>
  <c r="I43" i="2"/>
  <c r="I39" i="2"/>
  <c r="I38" i="2"/>
  <c r="I31" i="2"/>
  <c r="I27" i="2"/>
  <c r="I335" i="2" l="1"/>
  <c r="I106" i="2"/>
  <c r="I135" i="2"/>
  <c r="I136" i="2"/>
  <c r="I145" i="2"/>
  <c r="I67" i="2"/>
  <c r="I66" i="2"/>
  <c r="I87" i="2"/>
  <c r="I89" i="2"/>
  <c r="I48" i="2"/>
  <c r="I37" i="2"/>
  <c r="I333" i="2" l="1"/>
  <c r="I47" i="2"/>
  <c r="I46" i="2"/>
  <c r="I36" i="2"/>
  <c r="I332" i="2" l="1"/>
  <c r="I86" i="2"/>
  <c r="I35" i="2"/>
  <c r="I331" i="2" l="1"/>
  <c r="I330" i="2" l="1"/>
  <c r="I329" i="2" l="1"/>
  <c r="I16" i="2"/>
  <c r="I17" i="2"/>
  <c r="I328" i="2" l="1"/>
  <c r="I18" i="2"/>
  <c r="I20" i="2"/>
  <c r="I23" i="2"/>
  <c r="I327" i="2" l="1"/>
  <c r="H11" i="3"/>
  <c r="I326" i="2" l="1"/>
  <c r="I19" i="2"/>
  <c r="I325" i="2" l="1"/>
  <c r="I324" i="2" l="1"/>
  <c r="I323" i="2" l="1"/>
  <c r="I21" i="2"/>
  <c r="I22" i="2"/>
  <c r="I322" i="2" l="1"/>
  <c r="I321" i="2" l="1"/>
  <c r="I320" i="2" l="1"/>
  <c r="I24" i="2"/>
  <c r="I319" i="2" l="1"/>
  <c r="I318" i="2" l="1"/>
  <c r="I317" i="2" l="1"/>
  <c r="I316" i="2" l="1"/>
  <c r="I315" i="2" l="1"/>
  <c r="I314" i="2" l="1"/>
  <c r="I313" i="2" l="1"/>
  <c r="I312" i="2" l="1"/>
  <c r="I311" i="2" l="1"/>
  <c r="I310" i="2" l="1"/>
  <c r="I309" i="2" l="1"/>
  <c r="I308" i="2" l="1"/>
  <c r="I307" i="2" l="1"/>
  <c r="I306" i="2" l="1"/>
  <c r="I305" i="2" l="1"/>
  <c r="I304" i="2" l="1"/>
  <c r="I303" i="2" l="1"/>
  <c r="I302" i="2" l="1"/>
  <c r="I301" i="2" l="1"/>
  <c r="I300" i="2" l="1"/>
  <c r="I299" i="2" l="1"/>
  <c r="I298" i="2" l="1"/>
  <c r="I297" i="2" l="1"/>
  <c r="I296" i="2" l="1"/>
  <c r="I295" i="2" l="1"/>
  <c r="I294" i="2" l="1"/>
  <c r="I293" i="2" l="1"/>
  <c r="I292" i="2" l="1"/>
  <c r="I291" i="2" l="1"/>
  <c r="I290" i="2" l="1"/>
  <c r="I289" i="2" l="1"/>
  <c r="I288" i="2" l="1"/>
  <c r="I287" i="2" l="1"/>
  <c r="I286" i="2" l="1"/>
  <c r="I285" i="2" l="1"/>
  <c r="I284" i="2" l="1"/>
  <c r="I283" i="2" l="1"/>
  <c r="I282" i="2" l="1"/>
  <c r="I281" i="2" l="1"/>
  <c r="I280" i="2" l="1"/>
  <c r="I279" i="2" l="1"/>
  <c r="I277" i="2" l="1"/>
  <c r="I276" i="2" l="1"/>
  <c r="I274" i="2" l="1"/>
  <c r="I273" i="2" l="1"/>
  <c r="I272" i="2" l="1"/>
  <c r="I271" i="2" l="1"/>
  <c r="I268" i="2" l="1"/>
  <c r="I265" i="2" l="1"/>
  <c r="I264" i="2" l="1"/>
  <c r="I262" i="2" l="1"/>
  <c r="I261" i="2" l="1"/>
  <c r="I260" i="2" l="1"/>
  <c r="I259" i="2" l="1"/>
  <c r="I258" i="2" l="1"/>
  <c r="I257" i="2" l="1"/>
  <c r="I256" i="2" l="1"/>
  <c r="I255" i="2" l="1"/>
  <c r="I254" i="2" l="1"/>
  <c r="I253" i="2" l="1"/>
  <c r="I252" i="2" l="1"/>
  <c r="I251" i="2" l="1"/>
  <c r="I250" i="2" l="1"/>
  <c r="I249" i="2" l="1"/>
  <c r="I248" i="2" l="1"/>
  <c r="I247" i="2" l="1"/>
  <c r="I246" i="2" l="1"/>
  <c r="I245" i="2" l="1"/>
  <c r="I244" i="2" l="1"/>
  <c r="I243" i="2" l="1"/>
  <c r="I242" i="2" l="1"/>
  <c r="I241" i="2" l="1"/>
  <c r="I240" i="2" l="1"/>
  <c r="I239" i="2" l="1"/>
  <c r="I238" i="2" l="1"/>
  <c r="I237" i="2" l="1"/>
  <c r="I236" i="2" l="1"/>
  <c r="I235" i="2" l="1"/>
  <c r="I234" i="2" l="1"/>
  <c r="I233" i="2" l="1"/>
  <c r="I232" i="2" l="1"/>
  <c r="I231" i="2" l="1"/>
  <c r="I230" i="2" l="1"/>
  <c r="I229" i="2" l="1"/>
  <c r="I228" i="2" l="1"/>
  <c r="I227" i="2" l="1"/>
  <c r="I226" i="2" l="1"/>
  <c r="I225" i="2" l="1"/>
  <c r="I224" i="2" l="1"/>
  <c r="I223" i="2" l="1"/>
  <c r="I222" i="2" l="1"/>
  <c r="I221" i="2" l="1"/>
  <c r="I220" i="2" l="1"/>
  <c r="I219" i="2" l="1"/>
  <c r="I218" i="2" l="1"/>
  <c r="I217" i="2" l="1"/>
  <c r="I216" i="2" l="1"/>
  <c r="I215" i="2" l="1"/>
  <c r="I214" i="2" l="1"/>
  <c r="I213" i="2" l="1"/>
  <c r="I212" i="2" l="1"/>
  <c r="I211" i="2" l="1"/>
  <c r="I210" i="2" l="1"/>
  <c r="I209" i="2" l="1"/>
  <c r="I208" i="2" l="1"/>
  <c r="I207" i="2" l="1"/>
  <c r="I206" i="2" l="1"/>
  <c r="I205" i="2" l="1"/>
  <c r="I204" i="2" l="1"/>
  <c r="I203" i="2" l="1"/>
  <c r="I202" i="2" l="1"/>
  <c r="I200" i="2" l="1"/>
  <c r="I199" i="2" l="1"/>
  <c r="I198" i="2" l="1"/>
  <c r="I197" i="2" l="1"/>
  <c r="I196" i="2" l="1"/>
  <c r="I195" i="2" l="1"/>
  <c r="I194" i="2" l="1"/>
  <c r="I193" i="2" l="1"/>
  <c r="I192" i="2" l="1"/>
  <c r="I191" i="2" l="1"/>
  <c r="I190" i="2" l="1"/>
  <c r="I189" i="2" l="1"/>
  <c r="I188" i="2" l="1"/>
  <c r="I187" i="2" l="1"/>
  <c r="I185" i="2" l="1"/>
  <c r="I184" i="2" l="1"/>
  <c r="I183" i="2" l="1"/>
  <c r="I182" i="2" l="1"/>
  <c r="I181" i="2" l="1"/>
  <c r="I180" i="2" l="1"/>
  <c r="I179" i="2" l="1"/>
  <c r="I178" i="2" l="1"/>
  <c r="I177" i="2" l="1"/>
  <c r="I176" i="2" l="1"/>
  <c r="I175" i="2" l="1"/>
  <c r="I173" i="2" l="1"/>
  <c r="I172" i="2" l="1"/>
  <c r="I171" i="2" l="1"/>
  <c r="I170" i="2" l="1"/>
  <c r="I169" i="2" l="1"/>
  <c r="I168" i="2" l="1"/>
  <c r="I167" i="2" l="1"/>
  <c r="I166" i="2" l="1"/>
  <c r="I165" i="2" l="1"/>
  <c r="I164" i="2" l="1"/>
  <c r="I163" i="2" l="1"/>
  <c r="I161" i="2" l="1"/>
  <c r="I160" i="2" l="1"/>
  <c r="I159" i="2" l="1"/>
  <c r="I158" i="2" l="1"/>
  <c r="I157" i="2" l="1"/>
  <c r="I155" i="2" l="1"/>
  <c r="I153" i="2" l="1"/>
  <c r="I152" i="2" l="1"/>
  <c r="I151" i="2" l="1"/>
  <c r="I149" i="2" l="1"/>
  <c r="I79" i="2" l="1"/>
  <c r="I74" i="2" l="1"/>
</calcChain>
</file>

<file path=xl/sharedStrings.xml><?xml version="1.0" encoding="utf-8"?>
<sst xmlns="http://schemas.openxmlformats.org/spreadsheetml/2006/main" count="2052" uniqueCount="265">
  <si>
    <t>к решению Волчихинского</t>
  </si>
  <si>
    <t>районного Совета народных</t>
  </si>
  <si>
    <t>депутатов</t>
  </si>
  <si>
    <t>от______________ №_______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</si>
  <si>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</si>
  <si>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</si>
  <si>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</si>
  <si>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</si>
  <si>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</si>
  <si>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</si>
  <si>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</si>
  <si>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</si>
  <si>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</si>
  <si>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</si>
  <si>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</si>
  <si>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</si>
  <si>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</si>
  <si>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</si>
  <si>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</si>
  <si>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</si>
  <si>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</si>
  <si>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</si>
  <si>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</si>
  <si>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</si>
  <si>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</si>
  <si>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</si>
  <si>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</si>
  <si>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</si>
  <si>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от_______________ №______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</si>
  <si>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</si>
  <si>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</si>
  <si>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</si>
  <si>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</si>
  <si>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</si>
  <si>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</si>
  <si>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</si>
  <si>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</si>
  <si>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</si>
  <si>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от________________ №_____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</si>
  <si>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</si>
  <si>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</si>
  <si>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</si>
  <si>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Общеэкономические вопросы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</si>
  <si>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</si>
  <si>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</si>
  <si>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</si>
  <si>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</si>
  <si>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</si>
  <si>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</si>
  <si>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</si>
  <si>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</si>
  <si>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</si>
  <si>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</si>
  <si>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</si>
  <si>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</si>
  <si>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</si>
  <si>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</si>
  <si>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</si>
  <si>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</si>
  <si>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</si>
  <si>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</si>
  <si>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</si>
  <si>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</si>
  <si>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</si>
  <si>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</si>
  <si>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</si>
  <si>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</si>
  <si>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</si>
  <si>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</si>
  <si>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</si>
  <si>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</si>
  <si>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</si>
  <si>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</si>
  <si>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</si>
  <si>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</si>
  <si>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</si>
  <si>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</si>
  <si>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</si>
  <si>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</si>
  <si>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</si>
  <si>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</si>
  <si>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</si>
  <si>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Закупка товаров, работ и услуг для государственных (муниципальных) нужд</t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</si>
  <si>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</si>
  <si>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</si>
  <si>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</si>
  <si>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</si>
  <si>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</si>
  <si>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</si>
  <si>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</si>
  <si>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</si>
  <si>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</si>
  <si>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</si>
  <si>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</si>
  <si>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</si>
  <si>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</si>
  <si>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</si>
  <si>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</si>
  <si>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</si>
  <si>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</si>
  <si>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</si>
  <si>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</si>
  <si>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</si>
  <si>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</si>
  <si>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Исполнение судебных актов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</si>
  <si>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</si>
  <si>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</si>
  <si>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</si>
  <si>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</si>
  <si>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</si>
  <si>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</si>
  <si>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</si>
  <si>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</si>
  <si>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</si>
  <si>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</si>
  <si>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</si>
  <si>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</si>
  <si>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</si>
  <si>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</si>
  <si>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</si>
  <si>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</si>
  <si>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</si>
  <si>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</si>
  <si>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</si>
  <si>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</si>
  <si>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</si>
  <si>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</si>
  <si>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</si>
  <si>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</si>
  <si>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</si>
  <si>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</si>
  <si>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</si>
  <si>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</si>
  <si>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</si>
  <si>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</si>
  <si>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</si>
  <si>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90 1 00 70930</t>
  </si>
  <si>
    <t>92 9 00 S1190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</si>
  <si>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</si>
  <si>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</si>
  <si>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</si>
  <si>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</si>
  <si>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</si>
  <si>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</si>
  <si>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</si>
  <si>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</si>
  <si>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</si>
  <si>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</si>
  <si>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</si>
  <si>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</si>
  <si>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</si>
  <si>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</si>
  <si>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</si>
  <si>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</si>
  <si>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</si>
  <si>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</si>
  <si>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</si>
  <si>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</si>
  <si>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</si>
  <si>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</si>
  <si>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</si>
  <si>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</si>
  <si>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</si>
  <si>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</si>
  <si>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</si>
  <si>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</si>
  <si>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</si>
  <si>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</si>
  <si>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14 2 00 L4970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</si>
  <si>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</si>
  <si>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</si>
  <si>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</si>
  <si>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</si>
  <si>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</si>
  <si>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</si>
  <si>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</si>
  <si>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91 2 00 S1030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</si>
  <si>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</si>
  <si>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</si>
  <si>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</si>
  <si>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</si>
  <si>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</si>
  <si>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</si>
  <si>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</si>
  <si>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</si>
  <si>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</si>
  <si>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</si>
  <si>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</si>
  <si>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</si>
  <si>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</si>
  <si>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</si>
  <si>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</si>
  <si>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</si>
  <si>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</si>
  <si>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</si>
  <si>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</si>
  <si>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</si>
  <si>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</si>
  <si>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</si>
  <si>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</si>
  <si>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</si>
  <si>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</si>
  <si>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Софинансирование субсидии на 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</si>
  <si>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</si>
  <si>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</si>
  <si>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</si>
  <si>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</si>
  <si>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52 0 00 L5765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</si>
  <si>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</si>
  <si>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</si>
  <si>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</si>
  <si>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</si>
  <si>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</si>
  <si>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</si>
  <si>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</si>
  <si>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</si>
  <si>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</si>
  <si>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</si>
  <si>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</si>
  <si>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Расходы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</si>
  <si>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</si>
  <si>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45 4 00 S0200</t>
  </si>
  <si>
    <t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t>
  </si>
  <si>
    <t>РП "Развитие культуры Волчихинского района " на 2015-2021 годы</t>
  </si>
  <si>
    <t>44 0 00 60990</t>
  </si>
  <si>
    <t>Софинансирование расходов на реализацию мероприятий по капитальному ремонту</t>
  </si>
  <si>
    <t>90 1 00 S0991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</si>
  <si>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</si>
  <si>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</si>
  <si>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</si>
  <si>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</si>
  <si>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90 1 00 S3210</t>
  </si>
  <si>
    <t>Софинансирование субсидии на проведение детской оздоровительной кампании</t>
  </si>
  <si>
    <t>90 1 00 S0992</t>
  </si>
  <si>
    <t>91 1 00 S0992</t>
  </si>
  <si>
    <t>МП "Обеспечение жильем молодых семей в Волчихинском районе" на 2020-2024 годы</t>
  </si>
  <si>
    <t>Проведение Всероссийской пере-писи населения 2020 года</t>
  </si>
  <si>
    <t>20 5 00 54690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</si>
  <si>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</si>
  <si>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</si>
  <si>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</si>
  <si>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</si>
  <si>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</si>
  <si>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</si>
  <si>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</si>
  <si>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</si>
  <si>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</si>
  <si>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</si>
  <si>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</si>
  <si>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</si>
  <si>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</si>
  <si>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</si>
  <si>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</si>
  <si>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Капитальные вложения в объекты государственной (муниципальной) собственности</t>
  </si>
  <si>
    <t>Софиннасирование субсидии на реализацию мероприятий, направленных на обеспечение стабильного водоснабжения населения Алтайского края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</si>
  <si>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</si>
  <si>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90 1 00 S0990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</si>
  <si>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</si>
  <si>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</si>
  <si>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</si>
  <si>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</si>
  <si>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200</t>
  </si>
  <si>
    <t>Распределение расходов районного бюджета за 2021 год по разделам и подразделам классификации расходов бюджетов</t>
  </si>
  <si>
    <t>Ведомственная структура расходов бюджета муниципального образования Волчихинский район за 2021 год</t>
  </si>
  <si>
    <t>Распределение ассигнований из бюджета муниципального образования Волчихинский район за 2021 год по разделам и подразделам, целевым статьям и видам расходов классификации расходов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</si>
</sst>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shrinkToFi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4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6" fontId="3" fillId="0" borderId="1" xfId="0" quotePrefix="1" applyNumberFormat="1" applyFont="1" applyBorder="1" applyAlignment="1">
      <alignment horizontal="center" vertical="center" wrapText="1"/>
    </xf>
    <xf numFmtId="165" fontId="2" fillId="0" borderId="0" xfId="0" applyNumberFormat="1" applyFont="1"/>
    <xf numFmtId="164" fontId="3" fillId="2" borderId="1" xfId="0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5;&#1077;&#1089;&#1077;&#1085;&#1080;&#1077;%20&#1080;&#1079;&#1084;&#1077;&#1085;&#1077;&#1085;&#1080;&#1081;%20&#1076;&#1077;&#1082;&#1072;&#1073;&#1088;&#1100;/&#1055;&#1056;&#1048;&#1051;&#1054;&#1046;&#1045;&#1053;&#1048;&#1071;%205,6,7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1/&#1041;&#1102;&#1076;&#1078;&#1077;&#1090;%202021/&#1042;&#1085;&#1077;&#1089;&#1077;&#1085;&#1080;&#1077;%20&#1080;&#1079;&#1084;&#1077;&#1085;&#1077;&#1085;&#1080;&#1081;/&#1042;&#1085;&#1077;&#1089;&#1077;&#1085;&#1080;&#1077;%20&#1080;&#1079;&#1084;&#1077;&#1085;&#1077;&#1085;&#1080;&#1081;%20&#1076;&#1077;&#1082;&#1072;&#1073;&#1088;&#1100;/&#1055;&#1056;&#1048;&#1051;&#1054;&#1046;&#1045;&#1053;&#1048;&#1071;%205,6,7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5">
          <cell r="A35" t="str">
            <v>Дополнительное образование детей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8">
          <cell r="A18" t="str">
            <v>Национальная оборона</v>
          </cell>
          <cell r="B18" t="str">
            <v>02</v>
          </cell>
        </row>
      </sheetData>
      <sheetData sheetId="1">
        <row r="17">
          <cell r="G17">
            <v>732.86400000000003</v>
          </cell>
        </row>
        <row r="18">
          <cell r="A18" t="str">
            <v>Социальное обеспечение и иные выплаты населению</v>
          </cell>
          <cell r="G18">
            <v>1.4850000000000001</v>
          </cell>
        </row>
        <row r="19">
          <cell r="G19">
            <v>14.973000000000001</v>
          </cell>
        </row>
        <row r="21">
          <cell r="G21">
            <v>1232.9649999999999</v>
          </cell>
        </row>
        <row r="22">
          <cell r="A22" t="str">
            <v>Обеспечение расчетов за топливно-энергетические ресурсы, потребляемые муниципальными учреждениями</v>
          </cell>
          <cell r="C22" t="str">
            <v>07</v>
          </cell>
          <cell r="D22" t="str">
            <v>03</v>
          </cell>
          <cell r="E22" t="str">
            <v>92 9 00 S1190</v>
          </cell>
        </row>
        <row r="23">
          <cell r="A23" t="str">
            <v>Закупка товаров, работ и услуг для обеспечения государственных (муниципальных) нужд</v>
          </cell>
          <cell r="C23" t="str">
            <v>07</v>
          </cell>
          <cell r="D23" t="str">
            <v>03</v>
          </cell>
          <cell r="E23" t="str">
            <v>92 9 00 S1190</v>
          </cell>
          <cell r="F23">
            <v>200</v>
          </cell>
          <cell r="G23">
            <v>195.05600000000001</v>
          </cell>
        </row>
        <row r="28">
          <cell r="G28">
            <v>450.38799999999998</v>
          </cell>
        </row>
        <row r="29">
          <cell r="A29" t="str">
            <v>Спорт высших достижений</v>
          </cell>
          <cell r="C29">
            <v>11</v>
          </cell>
          <cell r="D29" t="str">
            <v>03</v>
          </cell>
        </row>
        <row r="30">
          <cell r="A30" t="str">
    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    </cell>
          <cell r="C30">
            <v>11</v>
          </cell>
          <cell r="D30" t="str">
            <v>03</v>
          </cell>
          <cell r="E30" t="str">
            <v>90 3 00 S0310</v>
          </cell>
          <cell r="G30">
            <v>8.9</v>
          </cell>
        </row>
        <row r="31">
          <cell r="A31" t="str">
            <v>Закупка товаров, работ и услуг для обеспечения государственных (муниципальных) нужд</v>
          </cell>
          <cell r="C31">
            <v>11</v>
          </cell>
          <cell r="D31" t="str">
            <v>03</v>
          </cell>
          <cell r="E31" t="str">
            <v>90 3 00 S0310</v>
          </cell>
          <cell r="F31">
            <v>200</v>
          </cell>
          <cell r="G31">
            <v>8.9</v>
          </cell>
        </row>
        <row r="32">
          <cell r="A32" t="str">
            <v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    </cell>
          <cell r="C32">
            <v>11</v>
          </cell>
          <cell r="D32" t="str">
            <v>03</v>
          </cell>
          <cell r="E32" t="str">
            <v>90 3 00 S0310</v>
          </cell>
          <cell r="G32">
            <v>0.09</v>
          </cell>
        </row>
        <row r="33">
          <cell r="A33" t="str">
            <v>Закупка товаров, работ и услуг для обеспечения государственных (муниципальных) нужд</v>
          </cell>
          <cell r="C33">
            <v>11</v>
          </cell>
          <cell r="D33" t="str">
            <v>03</v>
          </cell>
          <cell r="E33" t="str">
            <v>90 3 00 S0310</v>
          </cell>
          <cell r="F33">
            <v>200</v>
          </cell>
          <cell r="G33">
            <v>0.09</v>
          </cell>
        </row>
        <row r="37">
          <cell r="G37">
            <v>946.14400000000001</v>
          </cell>
        </row>
        <row r="39">
          <cell r="A39" t="str">
            <v>Учреждения по обеспечению хозяйственного обслуживания</v>
          </cell>
          <cell r="C39">
            <v>11</v>
          </cell>
          <cell r="D39" t="str">
            <v>05</v>
          </cell>
          <cell r="E39" t="str">
            <v>02 5 00 10810</v>
          </cell>
          <cell r="G39">
            <v>2433.6170000000002</v>
          </cell>
        </row>
        <row r="40">
          <cell r="A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0">
            <v>11</v>
          </cell>
          <cell r="D40" t="str">
            <v>05</v>
          </cell>
          <cell r="E40" t="str">
            <v>02 5 00 10810</v>
          </cell>
          <cell r="F40">
            <v>100</v>
          </cell>
          <cell r="G40">
            <v>1122.4760000000001</v>
          </cell>
        </row>
        <row r="41">
          <cell r="A41" t="str">
            <v>Закупка товаров, работ и услуг для обеспечения государственных (муниципальных) нужд</v>
          </cell>
          <cell r="C41">
            <v>11</v>
          </cell>
          <cell r="D41" t="str">
            <v>05</v>
          </cell>
          <cell r="E41" t="str">
            <v>02 5 00 10810</v>
          </cell>
          <cell r="F41">
            <v>200</v>
          </cell>
          <cell r="G41">
            <v>1288.5999999999999</v>
          </cell>
        </row>
        <row r="43">
          <cell r="A43" t="str">
            <v>Уплата налогов, сборов и иных платежей</v>
          </cell>
          <cell r="C43">
            <v>11</v>
          </cell>
          <cell r="D43" t="str">
            <v>05</v>
          </cell>
          <cell r="E43" t="str">
            <v>02 5 00 10810</v>
          </cell>
          <cell r="F43">
            <v>850</v>
          </cell>
          <cell r="G43">
            <v>20.541</v>
          </cell>
        </row>
        <row r="50">
          <cell r="G50">
            <v>1323.52</v>
          </cell>
        </row>
        <row r="51">
          <cell r="G51">
            <v>22.887</v>
          </cell>
        </row>
        <row r="52">
          <cell r="A5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2" t="str">
            <v>07</v>
          </cell>
          <cell r="D52" t="str">
            <v>03</v>
          </cell>
          <cell r="E52" t="str">
            <v>02 1 00 S0430</v>
          </cell>
        </row>
        <row r="53">
          <cell r="A5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3" t="str">
            <v>07</v>
          </cell>
          <cell r="D53" t="str">
            <v>03</v>
          </cell>
          <cell r="E53" t="str">
            <v>02 1 00 S0430</v>
          </cell>
          <cell r="F53">
            <v>100</v>
          </cell>
          <cell r="G53">
            <v>3319.3560000000002</v>
          </cell>
        </row>
        <row r="54">
          <cell r="A54" t="str">
    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54" t="str">
            <v>07</v>
          </cell>
          <cell r="D54" t="str">
            <v>03</v>
          </cell>
          <cell r="E54" t="str">
            <v>44 4 00 S0200</v>
          </cell>
          <cell r="G54">
            <v>34.99</v>
          </cell>
        </row>
        <row r="55">
          <cell r="A55" t="str">
            <v>Закупка товаров, работ и услуг для обеспечения государственных (муниципальных) нужд</v>
          </cell>
          <cell r="C55" t="str">
            <v>07</v>
          </cell>
          <cell r="D55" t="str">
            <v>03</v>
          </cell>
          <cell r="E55" t="str">
            <v>45 4 00 S0200</v>
          </cell>
          <cell r="F55">
            <v>200</v>
          </cell>
          <cell r="G55">
            <v>34.99</v>
          </cell>
        </row>
        <row r="57">
          <cell r="G57">
            <v>189.84899999999999</v>
          </cell>
        </row>
        <row r="62">
          <cell r="G62">
            <v>9555.9850000000006</v>
          </cell>
        </row>
        <row r="63">
          <cell r="G63">
            <v>1426.62</v>
          </cell>
        </row>
        <row r="64">
          <cell r="A64" t="str">
            <v>Социальное обеспечение и иные выплаты населению</v>
          </cell>
          <cell r="C64" t="str">
            <v>08</v>
          </cell>
          <cell r="D64" t="str">
            <v>01</v>
          </cell>
          <cell r="E64" t="str">
            <v>02 2 00 10530</v>
          </cell>
          <cell r="F64">
            <v>300</v>
          </cell>
          <cell r="G64">
            <v>61.396000000000001</v>
          </cell>
        </row>
        <row r="65">
          <cell r="A65" t="str">
            <v>Исполнение судебных актов</v>
          </cell>
          <cell r="C65" t="str">
            <v>08</v>
          </cell>
          <cell r="D65" t="str">
            <v>01</v>
          </cell>
          <cell r="E65" t="str">
            <v>02 2 00 10530</v>
          </cell>
          <cell r="F65">
            <v>830</v>
          </cell>
          <cell r="G65">
            <v>5</v>
          </cell>
        </row>
        <row r="66">
          <cell r="G66">
            <v>22.445</v>
          </cell>
        </row>
        <row r="67">
          <cell r="A67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67" t="str">
            <v>08</v>
          </cell>
          <cell r="D67" t="str">
            <v>01</v>
          </cell>
          <cell r="E67" t="str">
            <v>02 2 00 S0430</v>
          </cell>
          <cell r="G67">
            <v>4110.8419999999996</v>
          </cell>
        </row>
        <row r="68">
          <cell r="A6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8" t="str">
            <v>08</v>
          </cell>
          <cell r="D68" t="str">
            <v>01</v>
          </cell>
          <cell r="E68" t="str">
            <v>02 2 00 S0430</v>
          </cell>
          <cell r="F68">
            <v>100</v>
          </cell>
          <cell r="G68">
            <v>4110.8419999999996</v>
          </cell>
        </row>
        <row r="69">
          <cell r="A69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69" t="str">
            <v>08</v>
          </cell>
          <cell r="D69" t="str">
            <v>01</v>
          </cell>
          <cell r="E69" t="str">
            <v>02 2 00 S0430</v>
          </cell>
          <cell r="G69">
            <v>125</v>
          </cell>
        </row>
        <row r="70">
          <cell r="A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0" t="str">
            <v>08</v>
          </cell>
          <cell r="D70" t="str">
            <v>01</v>
          </cell>
          <cell r="E70" t="str">
            <v>02 2 00 S0430</v>
          </cell>
          <cell r="F70">
            <v>100</v>
          </cell>
          <cell r="G70">
            <v>125</v>
          </cell>
        </row>
        <row r="71">
          <cell r="A71" t="str">
    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71" t="str">
            <v>08</v>
          </cell>
          <cell r="D71" t="str">
            <v>01</v>
          </cell>
          <cell r="E71" t="str">
            <v>44 4 00 S0200</v>
          </cell>
          <cell r="G71">
            <v>142.13</v>
          </cell>
        </row>
        <row r="72">
          <cell r="A72" t="str">
            <v>Закупка товаров, работ и услуг для обеспечения государственных (муниципальных) нужд</v>
          </cell>
          <cell r="C72" t="str">
            <v>08</v>
          </cell>
          <cell r="D72" t="str">
            <v>01</v>
          </cell>
          <cell r="E72" t="str">
            <v>44 4 00 S0200</v>
          </cell>
          <cell r="F72">
            <v>200</v>
          </cell>
          <cell r="G72">
            <v>142.13</v>
          </cell>
        </row>
        <row r="73">
          <cell r="A73" t="str">
    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73" t="str">
            <v>08</v>
          </cell>
          <cell r="D73" t="str">
            <v>01</v>
          </cell>
          <cell r="E73" t="str">
            <v>44 4 00 S0200</v>
          </cell>
          <cell r="G73">
            <v>1.7889999999999999</v>
          </cell>
        </row>
        <row r="74">
          <cell r="A74" t="str">
            <v>Закупка товаров, работ и услуг для обеспечения государственных (муниципальных) нужд</v>
          </cell>
          <cell r="C74" t="str">
            <v>08</v>
          </cell>
          <cell r="D74" t="str">
            <v>01</v>
          </cell>
          <cell r="E74" t="str">
            <v>44 4 00 S0200</v>
          </cell>
          <cell r="F74">
            <v>200</v>
          </cell>
          <cell r="G74">
            <v>1.7889999999999999</v>
          </cell>
        </row>
        <row r="75">
          <cell r="A75" t="str">
            <v>Обеспечение расчетов за топливно-энергетические ресурсы, потребляемые муниципальными учреждениями</v>
          </cell>
          <cell r="C75" t="str">
            <v>08</v>
          </cell>
          <cell r="D75" t="str">
            <v>01</v>
          </cell>
          <cell r="E75" t="str">
            <v>92 9 00 S1190</v>
          </cell>
          <cell r="G75">
            <v>425.685</v>
          </cell>
        </row>
        <row r="76">
          <cell r="A76" t="str">
            <v>Закупка товаров, работ и услуг для обеспечения государственных (муниципальных) нужд</v>
          </cell>
          <cell r="C76" t="str">
            <v>08</v>
          </cell>
          <cell r="D76" t="str">
            <v>01</v>
          </cell>
          <cell r="E76" t="str">
            <v>92 9 00 S1190</v>
          </cell>
          <cell r="F76">
            <v>200</v>
          </cell>
          <cell r="G76">
            <v>425.685</v>
          </cell>
        </row>
        <row r="80">
          <cell r="G80">
            <v>848.50699999999995</v>
          </cell>
        </row>
        <row r="81">
          <cell r="G81">
            <v>0</v>
          </cell>
        </row>
        <row r="82">
          <cell r="G82">
            <v>6172.5309999999999</v>
          </cell>
        </row>
        <row r="83">
          <cell r="A83" t="str">
            <v>Учреждения по обеспечению хозяйственного обслуживания</v>
          </cell>
          <cell r="C83" t="str">
            <v>08</v>
          </cell>
          <cell r="D83" t="str">
            <v>04</v>
          </cell>
          <cell r="E83" t="str">
            <v>02 5 00 10810</v>
          </cell>
          <cell r="G83">
            <v>4163.1549999999997</v>
          </cell>
        </row>
        <row r="84">
          <cell r="A8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4" t="str">
            <v>08</v>
          </cell>
          <cell r="D84" t="str">
            <v>04</v>
          </cell>
          <cell r="E84" t="str">
            <v>02 5 00 10810</v>
          </cell>
          <cell r="F84">
            <v>100</v>
          </cell>
          <cell r="G84">
            <v>4058.518</v>
          </cell>
        </row>
        <row r="85">
          <cell r="A85" t="str">
            <v>Закупка товаров, работ и услуг для обеспечения государственных (муниципальных) нужд</v>
          </cell>
          <cell r="C85" t="str">
            <v>08</v>
          </cell>
          <cell r="D85" t="str">
            <v>04</v>
          </cell>
          <cell r="E85" t="str">
            <v>02 5 00 10810</v>
          </cell>
          <cell r="F85">
            <v>200</v>
          </cell>
          <cell r="G85">
            <v>83.986999999999995</v>
          </cell>
        </row>
        <row r="86">
          <cell r="A86" t="str">
            <v>Социальное обеспечение и иные выплаты населению</v>
          </cell>
          <cell r="C86" t="str">
            <v>08</v>
          </cell>
          <cell r="D86" t="str">
            <v>04</v>
          </cell>
          <cell r="E86" t="str">
            <v>02 5 00 10810</v>
          </cell>
          <cell r="F86">
            <v>300</v>
          </cell>
          <cell r="G86">
            <v>18</v>
          </cell>
        </row>
        <row r="87">
          <cell r="A87" t="str">
            <v>Уплата налогов, сборов и иных платежей</v>
          </cell>
          <cell r="C87" t="str">
            <v>08</v>
          </cell>
          <cell r="D87" t="str">
            <v>04</v>
          </cell>
          <cell r="E87" t="str">
            <v>02 5 00 10810</v>
          </cell>
          <cell r="F87">
            <v>850</v>
          </cell>
          <cell r="G87">
            <v>2.65</v>
          </cell>
        </row>
        <row r="88">
          <cell r="G88">
            <v>2009.376</v>
          </cell>
        </row>
        <row r="89">
          <cell r="G89">
            <v>1769.069</v>
          </cell>
        </row>
        <row r="90">
          <cell r="G90">
            <v>240.30699999999999</v>
          </cell>
        </row>
        <row r="91">
          <cell r="G91">
            <v>0</v>
          </cell>
        </row>
        <row r="92">
          <cell r="A92" t="str">
            <v>РП "Развитие культуры Волчихинского района " на 2015-2021 годы</v>
          </cell>
          <cell r="C92" t="str">
            <v>08</v>
          </cell>
          <cell r="D92" t="str">
            <v>04</v>
          </cell>
          <cell r="E92" t="str">
            <v>44 0 00 60990</v>
          </cell>
          <cell r="G92">
            <v>84.3</v>
          </cell>
        </row>
        <row r="93">
          <cell r="A93" t="str">
            <v>Закупка товаров, работ и услуг для обеспечения государственных (муниципальных) нужд</v>
          </cell>
          <cell r="C93" t="str">
            <v>08</v>
          </cell>
          <cell r="D93" t="str">
            <v>04</v>
          </cell>
          <cell r="E93" t="str">
            <v>44 0 00 60990</v>
          </cell>
          <cell r="F93">
            <v>200</v>
          </cell>
          <cell r="G93">
            <v>84.3</v>
          </cell>
        </row>
        <row r="94">
          <cell r="A94" t="str">
            <v>Обеспечение расчетов за топливно-энергетические ресурсы, потребляемые муниципальными учреждениями</v>
          </cell>
          <cell r="C94" t="str">
            <v>08</v>
          </cell>
          <cell r="D94" t="str">
            <v>04</v>
          </cell>
          <cell r="E94" t="str">
            <v>92 9 00 S1190</v>
          </cell>
          <cell r="G94">
            <v>6.407</v>
          </cell>
        </row>
        <row r="95">
          <cell r="A95" t="str">
            <v>Закупка товаров, работ и услуг для обеспечения государственных (муниципальных) нужд</v>
          </cell>
          <cell r="C95" t="str">
            <v>08</v>
          </cell>
          <cell r="D95" t="str">
            <v>04</v>
          </cell>
          <cell r="E95" t="str">
            <v>92 9 00 S1190</v>
          </cell>
          <cell r="F95">
            <v>200</v>
          </cell>
          <cell r="G95">
            <v>6.407</v>
          </cell>
        </row>
        <row r="98">
          <cell r="A98" t="str">
            <v>Общеэкономические вопросы</v>
          </cell>
          <cell r="C98" t="str">
            <v>04</v>
          </cell>
          <cell r="D98" t="str">
            <v>01</v>
          </cell>
          <cell r="G98">
            <v>66.786000000000001</v>
          </cell>
        </row>
        <row r="99">
          <cell r="A99" t="str">
            <v>Содействие занятости населения</v>
          </cell>
          <cell r="C99" t="str">
            <v>04</v>
          </cell>
          <cell r="D99" t="str">
            <v>01</v>
          </cell>
          <cell r="E99" t="str">
            <v>90 4 00 16820</v>
          </cell>
          <cell r="G99">
            <v>66.786000000000001</v>
          </cell>
        </row>
        <row r="100">
          <cell r="A100" t="str">
            <v>Закупка товаров, работ и услуг для государственных (муниципальных) нужд</v>
          </cell>
          <cell r="C100" t="str">
            <v>04</v>
          </cell>
          <cell r="D100" t="str">
            <v>01</v>
          </cell>
          <cell r="E100" t="str">
            <v>90 4 00 16820</v>
          </cell>
          <cell r="F100">
            <v>200</v>
          </cell>
          <cell r="G100">
            <v>66.786000000000001</v>
          </cell>
        </row>
        <row r="108">
          <cell r="A10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08" t="str">
            <v>07</v>
          </cell>
          <cell r="D108" t="str">
            <v>01</v>
          </cell>
          <cell r="E108" t="str">
            <v>02 1 00 S0430</v>
          </cell>
          <cell r="G108">
            <v>3398.0450000000001</v>
          </cell>
        </row>
        <row r="109">
          <cell r="A10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9" t="str">
            <v>07</v>
          </cell>
          <cell r="D109" t="str">
            <v>01</v>
          </cell>
          <cell r="E109" t="str">
            <v>02 1 00 S0430</v>
          </cell>
          <cell r="F109">
            <v>100</v>
          </cell>
          <cell r="G109">
            <v>3398.0450000000001</v>
          </cell>
        </row>
        <row r="111">
          <cell r="G111">
            <v>32933</v>
          </cell>
        </row>
        <row r="112">
          <cell r="G112">
            <v>520</v>
          </cell>
        </row>
        <row r="113">
          <cell r="G113">
            <v>93</v>
          </cell>
        </row>
        <row r="114">
          <cell r="A114" t="str">
            <v>Софинансирование расходов на реализацию мероприятий по капитальному ремонту</v>
          </cell>
          <cell r="C114" t="str">
            <v>07</v>
          </cell>
          <cell r="D114" t="str">
            <v>01</v>
          </cell>
          <cell r="E114" t="str">
            <v>90 1 00 S0991</v>
          </cell>
          <cell r="G114">
            <v>470</v>
          </cell>
        </row>
        <row r="115">
          <cell r="A115" t="str">
            <v>Закупка товаров, работ и услуг для обеспечения государственных (муниципальных) нужд</v>
          </cell>
          <cell r="C115" t="str">
            <v>07</v>
          </cell>
          <cell r="D115" t="str">
            <v>01</v>
          </cell>
          <cell r="E115" t="str">
            <v>90 1 00 S0991</v>
          </cell>
          <cell r="F115">
            <v>200</v>
          </cell>
          <cell r="G115">
            <v>470</v>
          </cell>
        </row>
        <row r="116">
          <cell r="A116" t="str">
            <v>Обеспечение расчетов за топливно-энергетические ресурсы, потребляемые муниципальными учреждениями</v>
          </cell>
          <cell r="C116" t="str">
            <v>07</v>
          </cell>
          <cell r="D116" t="str">
            <v>01</v>
          </cell>
          <cell r="E116" t="str">
            <v>92 9 00 S1190</v>
          </cell>
          <cell r="G116">
            <v>784.69899999999996</v>
          </cell>
        </row>
        <row r="117">
          <cell r="A117" t="str">
            <v>Закупка товаров, работ и услуг для обеспечения государственных (муниципальных) нужд</v>
          </cell>
          <cell r="C117" t="str">
            <v>07</v>
          </cell>
          <cell r="D117" t="str">
            <v>01</v>
          </cell>
          <cell r="E117" t="str">
            <v>92 9 00 S1190</v>
          </cell>
          <cell r="F117">
            <v>200</v>
          </cell>
          <cell r="G117">
            <v>784.69899999999996</v>
          </cell>
        </row>
        <row r="121">
          <cell r="G121">
            <v>2934.0149999999999</v>
          </cell>
        </row>
        <row r="123">
          <cell r="A123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23" t="str">
            <v>07</v>
          </cell>
          <cell r="D123" t="str">
            <v>02</v>
          </cell>
          <cell r="E123" t="str">
            <v>02 1 00 10400</v>
          </cell>
          <cell r="F123">
            <v>611</v>
          </cell>
          <cell r="G123">
            <v>3979.886</v>
          </cell>
        </row>
        <row r="124">
          <cell r="A124" t="str">
            <v>Исполнение судебных актов</v>
          </cell>
          <cell r="C124" t="str">
            <v>07</v>
          </cell>
          <cell r="D124" t="str">
            <v>02</v>
          </cell>
          <cell r="E124" t="str">
            <v>02 1 00 10400</v>
          </cell>
          <cell r="F124">
            <v>830</v>
          </cell>
          <cell r="G124">
            <v>1072.4290000000001</v>
          </cell>
        </row>
        <row r="126">
          <cell r="A12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26" t="str">
            <v>07</v>
          </cell>
          <cell r="D126" t="str">
            <v>02</v>
          </cell>
          <cell r="E126" t="str">
            <v>02 1 00 S0430</v>
          </cell>
          <cell r="G126">
            <v>298.78699999999998</v>
          </cell>
        </row>
        <row r="127">
          <cell r="A12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7" t="str">
            <v>07</v>
          </cell>
          <cell r="D127" t="str">
            <v>02</v>
          </cell>
          <cell r="E127" t="str">
            <v>02 1 00 S0430</v>
          </cell>
          <cell r="F127">
            <v>100</v>
          </cell>
          <cell r="G127">
            <v>298.78699999999998</v>
          </cell>
        </row>
        <row r="128">
          <cell r="A128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28" t="str">
            <v>07</v>
          </cell>
          <cell r="D128" t="str">
            <v>02</v>
          </cell>
          <cell r="E128" t="str">
            <v>90 1 00 53032</v>
          </cell>
          <cell r="G128">
            <v>16015</v>
          </cell>
        </row>
        <row r="129">
          <cell r="A12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9" t="str">
            <v>07</v>
          </cell>
          <cell r="D129" t="str">
            <v>02</v>
          </cell>
          <cell r="E129" t="str">
            <v>90 1 00 53032</v>
          </cell>
          <cell r="F129">
            <v>100</v>
          </cell>
          <cell r="G129">
            <v>14948</v>
          </cell>
        </row>
        <row r="130">
          <cell r="A130" t="str">
            <v>Субсидии бюджетным учреждениям на иные цели</v>
          </cell>
          <cell r="D130" t="str">
            <v>02</v>
          </cell>
          <cell r="E130" t="str">
            <v>90 1 00 53032</v>
          </cell>
          <cell r="F130">
            <v>612</v>
          </cell>
          <cell r="G130">
            <v>1067</v>
          </cell>
        </row>
        <row r="131">
          <cell r="G131">
            <v>154195.99899999998</v>
          </cell>
        </row>
        <row r="132">
          <cell r="G132">
            <v>139302.72399999999</v>
          </cell>
        </row>
        <row r="133">
          <cell r="G133">
            <v>3221</v>
          </cell>
        </row>
        <row r="134">
          <cell r="A134" t="str">
            <v>Социальное обеспечение и иные выплаты населению</v>
          </cell>
          <cell r="C134" t="str">
            <v>07</v>
          </cell>
          <cell r="D134" t="str">
            <v>02</v>
          </cell>
          <cell r="E134" t="str">
            <v>90 1 00 70910</v>
          </cell>
          <cell r="F134">
            <v>300</v>
          </cell>
          <cell r="G134">
            <v>151.30000000000001</v>
          </cell>
        </row>
        <row r="135">
          <cell r="A135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35" t="str">
            <v>07</v>
          </cell>
          <cell r="D135" t="str">
            <v>02</v>
          </cell>
          <cell r="E135" t="str">
            <v>90 1 00 70910</v>
          </cell>
          <cell r="F135">
            <v>611</v>
          </cell>
          <cell r="G135">
            <v>11520.975</v>
          </cell>
        </row>
        <row r="136">
          <cell r="A136" t="str">
    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    </cell>
          <cell r="G136">
            <v>1199</v>
          </cell>
        </row>
        <row r="137">
          <cell r="G137">
            <v>1140</v>
          </cell>
        </row>
        <row r="138">
          <cell r="A138" t="str">
            <v>Субсидии бюджетным учреждениям на иные цели</v>
          </cell>
          <cell r="C138" t="str">
            <v>07</v>
          </cell>
          <cell r="D138" t="str">
            <v>02</v>
          </cell>
          <cell r="E138" t="str">
            <v>91 1 00 70930</v>
          </cell>
          <cell r="F138">
            <v>612</v>
          </cell>
          <cell r="G138">
            <v>59</v>
          </cell>
        </row>
        <row r="139">
          <cell r="A139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39" t="str">
            <v>07</v>
          </cell>
          <cell r="D139" t="str">
            <v>02</v>
          </cell>
          <cell r="E139" t="str">
            <v>90 1 00 L3042</v>
          </cell>
          <cell r="G139">
            <v>9364.1</v>
          </cell>
        </row>
        <row r="140">
          <cell r="A140" t="str">
            <v>Закупка товаров, работ и услуг для обеспечения государственных (муниципальных) нужд</v>
          </cell>
          <cell r="C140" t="str">
            <v>07</v>
          </cell>
          <cell r="D140" t="str">
            <v>02</v>
          </cell>
          <cell r="E140" t="str">
            <v>90 1 00 L3042</v>
          </cell>
          <cell r="F140">
            <v>200</v>
          </cell>
          <cell r="G140">
            <v>8851.1</v>
          </cell>
        </row>
        <row r="141">
          <cell r="A141" t="str">
            <v>Субсидии бюджетным учреждениям на иные цели</v>
          </cell>
          <cell r="C141" t="str">
            <v>07</v>
          </cell>
          <cell r="D141" t="str">
            <v>02</v>
          </cell>
          <cell r="E141" t="str">
            <v>90 1 00 L3042</v>
          </cell>
          <cell r="F141">
            <v>612</v>
          </cell>
          <cell r="G141">
            <v>513</v>
          </cell>
        </row>
        <row r="142">
          <cell r="A142" t="str">
            <v>Обеспечение расчетов за топливно-энергетические ресурсы, потребляемые муниципальными учреждениями</v>
          </cell>
          <cell r="C142" t="str">
            <v>07</v>
          </cell>
          <cell r="D142" t="str">
            <v>02</v>
          </cell>
          <cell r="E142" t="str">
            <v>92 9 00 S1190</v>
          </cell>
          <cell r="G142">
            <v>7431.1319999999996</v>
          </cell>
        </row>
        <row r="143">
          <cell r="A143" t="str">
            <v>Закупка товаров, работ и услуг для обеспечения государственных (муниципальных) нужд</v>
          </cell>
          <cell r="C143" t="str">
            <v>07</v>
          </cell>
          <cell r="D143" t="str">
            <v>02</v>
          </cell>
          <cell r="E143" t="str">
            <v>92 9 00 S1190</v>
          </cell>
          <cell r="F143">
            <v>200</v>
          </cell>
          <cell r="G143">
            <v>7431.1319999999996</v>
          </cell>
        </row>
        <row r="144">
          <cell r="A144" t="str">
            <v>Софинансирование субсидии на обеспечение расчетов за топливно-энергетические ресурсы, потребляемые муниципальными учреждениями</v>
          </cell>
          <cell r="C144" t="str">
            <v>07</v>
          </cell>
          <cell r="D144" t="str">
            <v>02</v>
          </cell>
          <cell r="E144" t="str">
            <v>92 9 00 S1190</v>
          </cell>
          <cell r="G144">
            <v>112.99</v>
          </cell>
        </row>
        <row r="145">
          <cell r="A145" t="str">
            <v>Закупка товаров, работ и услуг для обеспечения государственных (муниципальных) нужд</v>
          </cell>
          <cell r="C145" t="str">
            <v>07</v>
          </cell>
          <cell r="D145" t="str">
            <v>02</v>
          </cell>
          <cell r="E145" t="str">
            <v>92 9 00 S1190</v>
          </cell>
          <cell r="F145">
            <v>200</v>
          </cell>
          <cell r="G145">
            <v>112.99</v>
          </cell>
        </row>
        <row r="146">
          <cell r="A146" t="str">
            <v>Дополнительное образование детей</v>
          </cell>
          <cell r="C146" t="str">
            <v>07</v>
          </cell>
          <cell r="D146" t="str">
            <v>03</v>
          </cell>
        </row>
        <row r="147">
          <cell r="A147" t="str">
            <v>Обеспечение деятельности организаций (учреждений) дополнительного образования детей</v>
          </cell>
          <cell r="C147" t="str">
            <v>07</v>
          </cell>
          <cell r="D147" t="str">
            <v>03</v>
          </cell>
          <cell r="E147" t="str">
            <v>02 1 00 10420</v>
          </cell>
        </row>
        <row r="148">
          <cell r="A14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8" t="str">
            <v>07</v>
          </cell>
          <cell r="D148" t="str">
            <v>03</v>
          </cell>
          <cell r="E148" t="str">
            <v>02 1 00 10420</v>
          </cell>
          <cell r="F148">
            <v>100</v>
          </cell>
        </row>
        <row r="149">
          <cell r="A149" t="str">
            <v>Закупка товаров, работ и услуг для обеспечения государственных (муниципальных) нужд</v>
          </cell>
          <cell r="C149" t="str">
            <v>07</v>
          </cell>
          <cell r="D149" t="str">
            <v>03</v>
          </cell>
          <cell r="E149" t="str">
            <v>02 1 00 10420</v>
          </cell>
          <cell r="F149">
            <v>200</v>
          </cell>
          <cell r="G149">
            <v>32.939</v>
          </cell>
        </row>
        <row r="150">
          <cell r="A150" t="str">
            <v>Уплата налогов, сборов и иных платежей</v>
          </cell>
          <cell r="C150" t="str">
            <v>07</v>
          </cell>
          <cell r="D150" t="str">
            <v>03</v>
          </cell>
          <cell r="E150" t="str">
            <v>02 1 00 10420</v>
          </cell>
          <cell r="F150">
            <v>850</v>
          </cell>
          <cell r="G150">
            <v>0</v>
          </cell>
        </row>
        <row r="154">
          <cell r="G154">
            <v>1065.252</v>
          </cell>
        </row>
        <row r="155">
          <cell r="G155">
            <v>319.39999999999998</v>
          </cell>
        </row>
        <row r="156">
          <cell r="G156">
            <v>0</v>
          </cell>
        </row>
        <row r="157">
          <cell r="A157" t="str">
            <v>Субсидии на проведение детской оздоровительной кампании</v>
          </cell>
          <cell r="C157" t="str">
            <v>07</v>
          </cell>
          <cell r="D157" t="str">
            <v>07</v>
          </cell>
          <cell r="E157" t="str">
            <v>90 1 00 S3210</v>
          </cell>
          <cell r="G157">
            <v>854.2</v>
          </cell>
        </row>
        <row r="158">
          <cell r="A158" t="str">
            <v>Закупка товаров, работ и услуг для обеспечения государственных (муниципальных) нужд</v>
          </cell>
          <cell r="C158" t="str">
            <v>07</v>
          </cell>
          <cell r="D158" t="str">
            <v>07</v>
          </cell>
          <cell r="E158" t="str">
            <v>90 1 00 S3210</v>
          </cell>
          <cell r="F158">
            <v>200</v>
          </cell>
          <cell r="G158">
            <v>854.2</v>
          </cell>
        </row>
        <row r="159">
          <cell r="A159" t="str">
            <v>Софинансирование субсидии на проведение детской оздоровительной кампании</v>
          </cell>
          <cell r="C159" t="str">
            <v>07</v>
          </cell>
          <cell r="D159" t="str">
            <v>07</v>
          </cell>
          <cell r="E159" t="str">
            <v>90 1 00 S3210</v>
          </cell>
          <cell r="G159">
            <v>355</v>
          </cell>
        </row>
        <row r="160">
          <cell r="A1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60" t="str">
            <v>07</v>
          </cell>
          <cell r="D160" t="str">
            <v>07</v>
          </cell>
          <cell r="E160" t="str">
            <v>90 1 00 S3210</v>
          </cell>
          <cell r="F160">
            <v>100</v>
          </cell>
          <cell r="G160">
            <v>355</v>
          </cell>
        </row>
        <row r="164">
          <cell r="G164">
            <v>2768.8679999999999</v>
          </cell>
        </row>
        <row r="166">
          <cell r="G166">
            <v>0.106</v>
          </cell>
        </row>
        <row r="168">
          <cell r="G168">
            <v>652.50199999999995</v>
          </cell>
        </row>
        <row r="169">
          <cell r="G169">
            <v>74.495999999999995</v>
          </cell>
        </row>
        <row r="170">
          <cell r="G170">
            <v>3629.8940000000002</v>
          </cell>
        </row>
        <row r="171">
          <cell r="G171">
            <v>3629.8940000000002</v>
          </cell>
        </row>
        <row r="172">
          <cell r="G172">
            <v>3217.02</v>
          </cell>
        </row>
        <row r="173">
          <cell r="G173">
            <v>412.87400000000002</v>
          </cell>
        </row>
        <row r="174">
          <cell r="G174">
            <v>0</v>
          </cell>
        </row>
        <row r="175">
          <cell r="A175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75" t="str">
            <v>07</v>
          </cell>
          <cell r="D175" t="str">
            <v>09</v>
          </cell>
          <cell r="E175" t="str">
            <v>90 1 00 S0992</v>
          </cell>
          <cell r="G175">
            <v>48.432000000000002</v>
          </cell>
        </row>
        <row r="176">
          <cell r="A176" t="str">
            <v>Социальное обеспечение и иные выплаты населению</v>
          </cell>
          <cell r="C176" t="str">
            <v>07</v>
          </cell>
          <cell r="D176" t="str">
            <v>09</v>
          </cell>
          <cell r="E176" t="str">
            <v>91 1 00 S0992</v>
          </cell>
          <cell r="F176">
            <v>300</v>
          </cell>
          <cell r="G176">
            <v>48.432000000000002</v>
          </cell>
        </row>
        <row r="177">
          <cell r="A177" t="str">
            <v>Обеспечение расчетов за топливно-энергетические ресурсы, потребляемые муниципальными учреждениями</v>
          </cell>
          <cell r="C177" t="str">
            <v>07</v>
          </cell>
          <cell r="D177" t="str">
            <v>09</v>
          </cell>
          <cell r="E177" t="str">
            <v>92 9 00 S1190</v>
          </cell>
          <cell r="G177">
            <v>1889.4549999999999</v>
          </cell>
        </row>
        <row r="178">
          <cell r="A178" t="str">
            <v>Закупка товаров, работ и услуг для обеспечения государственных (муниципальных) нужд</v>
          </cell>
          <cell r="C178" t="str">
            <v>07</v>
          </cell>
          <cell r="D178" t="str">
            <v>09</v>
          </cell>
          <cell r="E178" t="str">
            <v>92 9 00 S1190</v>
          </cell>
          <cell r="F178">
            <v>200</v>
          </cell>
          <cell r="G178">
            <v>1889.4549999999999</v>
          </cell>
        </row>
        <row r="179">
          <cell r="A179" t="str">
            <v>Резервные фонды местных администраций</v>
          </cell>
          <cell r="C179" t="str">
            <v>07</v>
          </cell>
          <cell r="D179" t="str">
            <v>09</v>
          </cell>
          <cell r="E179" t="str">
            <v>99 1 00 14100</v>
          </cell>
          <cell r="G179">
            <v>89.5</v>
          </cell>
        </row>
        <row r="180">
          <cell r="A180" t="str">
            <v>Закупка товаров, работ и услуг для обеспечения государственных (муниципальных) нужд</v>
          </cell>
          <cell r="C180" t="str">
            <v>07</v>
          </cell>
          <cell r="D180" t="str">
            <v>09</v>
          </cell>
          <cell r="E180" t="str">
            <v>99 1 00 14100</v>
          </cell>
          <cell r="F180">
            <v>200</v>
          </cell>
          <cell r="G180">
            <v>89.5</v>
          </cell>
        </row>
        <row r="181">
          <cell r="A181" t="str">
            <v>Прочие выплаты по обязательствам государства</v>
          </cell>
          <cell r="C181" t="str">
            <v>07</v>
          </cell>
          <cell r="D181" t="str">
            <v>09</v>
          </cell>
          <cell r="E181" t="str">
            <v>99 9 00 14710</v>
          </cell>
          <cell r="G181">
            <v>6394.26</v>
          </cell>
        </row>
        <row r="182">
          <cell r="A182" t="str">
            <v>Закупка товаров, работ и услуг для обеспечения государственных (муниципальных) нужд</v>
          </cell>
          <cell r="C182" t="str">
            <v>07</v>
          </cell>
          <cell r="D182" t="str">
            <v>09</v>
          </cell>
          <cell r="E182" t="str">
            <v>99 9 00 14710</v>
          </cell>
          <cell r="F182">
            <v>200</v>
          </cell>
          <cell r="G182">
            <v>6394.26</v>
          </cell>
        </row>
        <row r="185">
          <cell r="A185" t="str">
            <v>Субсидии на реализацию мероприятий по обеспечению жильем молодых семей</v>
          </cell>
          <cell r="C185">
            <v>10</v>
          </cell>
          <cell r="D185" t="str">
            <v>03</v>
          </cell>
          <cell r="E185" t="str">
            <v>14 2 00 L4970</v>
          </cell>
          <cell r="G185">
            <v>905.6</v>
          </cell>
        </row>
        <row r="186">
          <cell r="A186" t="str">
            <v>Социальное обеспечение и иные выплаты населению</v>
          </cell>
          <cell r="C186">
            <v>10</v>
          </cell>
          <cell r="D186" t="str">
            <v>03</v>
          </cell>
          <cell r="E186" t="str">
            <v>14 2 00 L4970</v>
          </cell>
          <cell r="F186">
            <v>300</v>
          </cell>
          <cell r="G186">
            <v>905.6</v>
          </cell>
        </row>
        <row r="187">
          <cell r="A187" t="str">
            <v>МП "Обеспечение жильем молодых семей в Волчихинском районе" на 2020-2024 годы</v>
          </cell>
          <cell r="C187">
            <v>10</v>
          </cell>
          <cell r="D187" t="str">
            <v>03</v>
          </cell>
          <cell r="E187" t="str">
            <v>14 2 00 L4970</v>
          </cell>
          <cell r="G187">
            <v>196.9</v>
          </cell>
        </row>
        <row r="188">
          <cell r="A188" t="str">
            <v>Социальное обеспечение и иные выплаты населению</v>
          </cell>
          <cell r="C188">
            <v>10</v>
          </cell>
          <cell r="D188" t="str">
            <v>03</v>
          </cell>
          <cell r="E188" t="str">
            <v>14 2 00 L4970</v>
          </cell>
          <cell r="F188">
            <v>300</v>
          </cell>
          <cell r="G188">
            <v>196.9</v>
          </cell>
        </row>
        <row r="191">
          <cell r="G191">
            <v>1850</v>
          </cell>
        </row>
        <row r="192">
          <cell r="G192">
            <v>12589</v>
          </cell>
        </row>
        <row r="193">
          <cell r="G193">
            <v>12589</v>
          </cell>
        </row>
        <row r="201">
          <cell r="G201">
            <v>0</v>
          </cell>
        </row>
        <row r="204">
          <cell r="G204">
            <v>1.885</v>
          </cell>
        </row>
        <row r="206">
          <cell r="A206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07">
          <cell r="A20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08">
          <cell r="A208" t="str">
            <v>Закупка товаров, работ и услуг для обеспечения государственных (муниципальных) нужд</v>
          </cell>
          <cell r="G208">
            <v>284.48</v>
          </cell>
        </row>
        <row r="214">
          <cell r="G214">
            <v>843.3</v>
          </cell>
        </row>
        <row r="216">
          <cell r="A216" t="str">
            <v>Защита населения и территорий от чрезвычайных ситуаций природного и техногенного характера, гражданская оборона</v>
          </cell>
        </row>
        <row r="217">
          <cell r="A217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7" t="str">
            <v>03</v>
          </cell>
          <cell r="D217">
            <v>10</v>
          </cell>
          <cell r="E217" t="str">
            <v>98 5 00 60510</v>
          </cell>
          <cell r="G217">
            <v>90</v>
          </cell>
        </row>
        <row r="218">
          <cell r="C218" t="str">
            <v>03</v>
          </cell>
          <cell r="D218">
            <v>10</v>
          </cell>
          <cell r="E218" t="str">
            <v>98 5 00 60510</v>
          </cell>
          <cell r="F218">
            <v>540</v>
          </cell>
          <cell r="G218">
            <v>90</v>
          </cell>
        </row>
        <row r="221">
          <cell r="A22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1" t="str">
            <v>04</v>
          </cell>
          <cell r="D221" t="str">
            <v>09</v>
          </cell>
          <cell r="E221" t="str">
            <v>98 5 00 60510</v>
          </cell>
          <cell r="G221">
            <v>2274</v>
          </cell>
        </row>
        <row r="222">
          <cell r="A222" t="str">
            <v>Иные межбюджетные трансферты</v>
          </cell>
          <cell r="C222" t="str">
            <v>04</v>
          </cell>
          <cell r="D222" t="str">
            <v>09</v>
          </cell>
          <cell r="E222" t="str">
            <v>98 5 00 60510</v>
          </cell>
          <cell r="F222">
            <v>540</v>
          </cell>
          <cell r="G222">
            <v>2274</v>
          </cell>
        </row>
        <row r="223">
          <cell r="C223" t="str">
            <v>04</v>
          </cell>
        </row>
        <row r="224">
          <cell r="A22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4" t="str">
            <v>04</v>
          </cell>
          <cell r="D224">
            <v>12</v>
          </cell>
          <cell r="E224" t="str">
            <v>98 5 00 60510</v>
          </cell>
          <cell r="G224">
            <v>576</v>
          </cell>
        </row>
        <row r="225">
          <cell r="A225" t="str">
            <v>Иные межбюджетные трансферты</v>
          </cell>
          <cell r="C225" t="str">
            <v>04</v>
          </cell>
          <cell r="D225">
            <v>12</v>
          </cell>
          <cell r="E225" t="str">
            <v>98 5 00 60510</v>
          </cell>
          <cell r="F225">
            <v>540</v>
          </cell>
          <cell r="G225">
            <v>576</v>
          </cell>
        </row>
        <row r="227">
          <cell r="A227" t="str">
            <v>Коммунальное хозяйство</v>
          </cell>
          <cell r="C227" t="str">
            <v>05</v>
          </cell>
          <cell r="D227" t="str">
            <v>02</v>
          </cell>
        </row>
        <row r="228">
          <cell r="A22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8" t="str">
            <v>05</v>
          </cell>
          <cell r="D228" t="str">
            <v>02</v>
          </cell>
          <cell r="E228" t="str">
            <v>98 5 00 60510</v>
          </cell>
          <cell r="G228">
            <v>1085</v>
          </cell>
        </row>
        <row r="229">
          <cell r="A229" t="str">
            <v>Иные межбюджетные трансферты</v>
          </cell>
          <cell r="C229" t="str">
            <v>05</v>
          </cell>
          <cell r="D229" t="str">
            <v>02</v>
          </cell>
          <cell r="E229" t="str">
            <v>98 5 00 60510</v>
          </cell>
          <cell r="F229">
            <v>540</v>
          </cell>
          <cell r="G229">
            <v>1085</v>
          </cell>
        </row>
        <row r="231">
          <cell r="A23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1" t="str">
            <v>05</v>
          </cell>
          <cell r="D231" t="str">
            <v>03</v>
          </cell>
          <cell r="E231" t="str">
            <v>98 5 00 60510</v>
          </cell>
          <cell r="G231">
            <v>2630.2</v>
          </cell>
        </row>
        <row r="232">
          <cell r="A232" t="str">
            <v>Иные межбюджетные трансферты</v>
          </cell>
          <cell r="C232" t="str">
            <v>05</v>
          </cell>
          <cell r="D232" t="str">
            <v>03</v>
          </cell>
          <cell r="E232" t="str">
            <v>98 5 00 60510</v>
          </cell>
          <cell r="F232">
            <v>540</v>
          </cell>
          <cell r="G232">
            <v>2630.2</v>
          </cell>
        </row>
        <row r="236">
          <cell r="G236">
            <v>8125.08</v>
          </cell>
        </row>
        <row r="238">
          <cell r="A23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8" t="str">
            <v>08</v>
          </cell>
          <cell r="D238" t="str">
            <v>04</v>
          </cell>
          <cell r="E238" t="str">
            <v>98 5 00 60510</v>
          </cell>
          <cell r="G238">
            <v>30</v>
          </cell>
        </row>
        <row r="239">
          <cell r="A239" t="str">
            <v>Иные межбюджетные трансферты</v>
          </cell>
          <cell r="C239" t="str">
            <v>08</v>
          </cell>
          <cell r="D239" t="str">
            <v>04</v>
          </cell>
          <cell r="E239" t="str">
            <v>98 5 00 60510</v>
          </cell>
          <cell r="F239">
            <v>540</v>
          </cell>
          <cell r="G239">
            <v>30</v>
          </cell>
        </row>
        <row r="243">
          <cell r="G243">
            <v>5.0129999999999999</v>
          </cell>
        </row>
        <row r="247">
          <cell r="G247">
            <v>1156</v>
          </cell>
        </row>
        <row r="248">
          <cell r="G248">
            <v>1139</v>
          </cell>
        </row>
        <row r="249">
          <cell r="G249">
            <v>1139</v>
          </cell>
        </row>
        <row r="254">
          <cell r="G254">
            <v>1436.1179999999999</v>
          </cell>
        </row>
        <row r="256">
          <cell r="A256" t="str">
            <v>Обеспечение расчетов за топливно-энергетические ресурсы, потребляемые муниципальными учреждениями</v>
          </cell>
          <cell r="C256" t="str">
            <v>01</v>
          </cell>
          <cell r="D256" t="str">
            <v>04</v>
          </cell>
          <cell r="E256" t="str">
            <v>92 9 00 S1190</v>
          </cell>
          <cell r="G256">
            <v>263.71300000000002</v>
          </cell>
        </row>
        <row r="257">
          <cell r="A257" t="str">
            <v>Закупка товаров, работ и услуг для обеспечения государственных (муниципальных) нужд</v>
          </cell>
          <cell r="C257" t="str">
            <v>01</v>
          </cell>
          <cell r="D257" t="str">
            <v>04</v>
          </cell>
          <cell r="E257" t="str">
            <v>92 9 00 S1190</v>
          </cell>
          <cell r="F257">
            <v>200</v>
          </cell>
          <cell r="G257">
            <v>263.71300000000002</v>
          </cell>
        </row>
        <row r="258">
          <cell r="A258" t="str">
            <v>Информационные услуги в части размещения печатных материалов в газете "Наши вести"</v>
          </cell>
          <cell r="C258" t="str">
            <v>01</v>
          </cell>
          <cell r="D258">
            <v>13</v>
          </cell>
          <cell r="E258" t="str">
            <v>99 9 00 98710</v>
          </cell>
          <cell r="G258">
            <v>623.29999999999995</v>
          </cell>
        </row>
        <row r="259">
          <cell r="A259" t="str">
            <v>Закупка товаров, работ и услуг для обеспечения государственных (муниципальных) нужд</v>
          </cell>
          <cell r="C259" t="str">
            <v>01</v>
          </cell>
          <cell r="D259">
            <v>13</v>
          </cell>
          <cell r="E259" t="str">
            <v>99 9 00 98710</v>
          </cell>
          <cell r="F259">
            <v>200</v>
          </cell>
          <cell r="G259">
            <v>623.29999999999995</v>
          </cell>
        </row>
        <row r="261">
          <cell r="A261" t="str">
            <v>Оценка недвижимости, признание прав и регулирование отношений по государственной собственности</v>
          </cell>
          <cell r="C261" t="str">
            <v>04</v>
          </cell>
          <cell r="D261">
            <v>12</v>
          </cell>
          <cell r="E261" t="str">
            <v>91 1 00 17380</v>
          </cell>
        </row>
        <row r="262">
          <cell r="A262" t="str">
            <v>Закупка товаров, работ и услуг для обеспечения государственных (муниципальных) нужд</v>
          </cell>
          <cell r="C262" t="str">
            <v>04</v>
          </cell>
          <cell r="D262">
            <v>12</v>
          </cell>
          <cell r="E262" t="str">
            <v>91 1 00 17380</v>
          </cell>
          <cell r="F262">
            <v>200</v>
          </cell>
          <cell r="G262">
            <v>234</v>
          </cell>
        </row>
        <row r="265">
          <cell r="A265" t="str">
            <v>Функционирование высшего должностного лица муниципального образования</v>
          </cell>
          <cell r="C265" t="str">
            <v>01</v>
          </cell>
          <cell r="D265" t="str">
            <v>02</v>
          </cell>
        </row>
        <row r="266">
          <cell r="A266" t="str">
            <v>Глава муниципального образования</v>
          </cell>
          <cell r="C266" t="str">
            <v>01</v>
          </cell>
          <cell r="D266" t="str">
            <v>02</v>
          </cell>
          <cell r="E266" t="str">
            <v>01 2 00 10120</v>
          </cell>
        </row>
        <row r="267">
          <cell r="A26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7" t="str">
            <v>01</v>
          </cell>
          <cell r="D267" t="str">
            <v>02</v>
          </cell>
          <cell r="E267" t="str">
            <v>01 2 00 10120</v>
          </cell>
          <cell r="F267">
            <v>100</v>
          </cell>
          <cell r="G267">
            <v>2095.212</v>
          </cell>
        </row>
        <row r="271">
          <cell r="G271">
            <v>14720.919</v>
          </cell>
        </row>
        <row r="272">
          <cell r="G272">
            <v>2012.9349999999999</v>
          </cell>
        </row>
        <row r="273">
          <cell r="A273" t="str">
            <v>Социальное обеспечение и иные выплаты населению</v>
          </cell>
          <cell r="C273" t="str">
            <v>01</v>
          </cell>
          <cell r="D273" t="str">
            <v>04</v>
          </cell>
          <cell r="E273" t="str">
            <v>01 2 00 10110</v>
          </cell>
          <cell r="G273">
            <v>6.3959999999999999</v>
          </cell>
        </row>
        <row r="275">
          <cell r="A275" t="str">
            <v>Резервные фонды местных администраций</v>
          </cell>
          <cell r="C275" t="str">
            <v>01</v>
          </cell>
          <cell r="D275" t="str">
            <v>04</v>
          </cell>
          <cell r="E275" t="str">
            <v>99 1 00 14100</v>
          </cell>
          <cell r="G275">
            <v>39</v>
          </cell>
        </row>
        <row r="276">
          <cell r="A276" t="str">
            <v>Закупка товаров, работ и услуг для обеспечения государственных (муниципальных) нужд</v>
          </cell>
          <cell r="C276" t="str">
            <v>01</v>
          </cell>
          <cell r="D276" t="str">
            <v>04</v>
          </cell>
          <cell r="E276" t="str">
            <v>99 1 00 14100</v>
          </cell>
          <cell r="F276">
            <v>200</v>
          </cell>
          <cell r="G276">
            <v>39</v>
          </cell>
        </row>
        <row r="277">
          <cell r="A277" t="str">
            <v>Судебная система</v>
          </cell>
          <cell r="C277" t="str">
            <v>01</v>
          </cell>
          <cell r="D277" t="str">
            <v>05</v>
          </cell>
          <cell r="G277">
            <v>5.2</v>
          </cell>
        </row>
        <row r="278">
          <cell r="A278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78" t="str">
            <v>01</v>
          </cell>
          <cell r="D278" t="str">
            <v>05</v>
          </cell>
          <cell r="E278" t="str">
            <v>01 4 00 51200</v>
          </cell>
          <cell r="G278">
            <v>5.2</v>
          </cell>
        </row>
        <row r="279">
          <cell r="A279" t="str">
            <v>Закупка товаров, работ и услуг для обеспечения государственных (муниципальных) нужд</v>
          </cell>
          <cell r="C279" t="str">
            <v>01</v>
          </cell>
          <cell r="D279" t="str">
            <v>05</v>
          </cell>
          <cell r="E279" t="str">
            <v>01 4 00 51200</v>
          </cell>
          <cell r="F279">
            <v>200</v>
          </cell>
          <cell r="G279">
            <v>5.2</v>
          </cell>
        </row>
        <row r="282">
          <cell r="G282">
            <v>247.58699999999999</v>
          </cell>
        </row>
        <row r="283">
          <cell r="G283">
            <v>8.4109999999999996</v>
          </cell>
        </row>
        <row r="284">
          <cell r="A284" t="str">
            <v>Проведение Всероссийской пере-писи населения 2020 года</v>
          </cell>
          <cell r="C284" t="str">
            <v>01</v>
          </cell>
          <cell r="D284" t="str">
            <v>13</v>
          </cell>
          <cell r="E284" t="str">
            <v>20 5 00 54690</v>
          </cell>
          <cell r="G284">
            <v>251.5</v>
          </cell>
        </row>
        <row r="285">
          <cell r="A285" t="str">
            <v>Закупка товаров, работ и услуг для обеспечения государственных (муниципальных) нужд</v>
          </cell>
          <cell r="C285" t="str">
            <v>01</v>
          </cell>
          <cell r="D285" t="str">
            <v>13</v>
          </cell>
          <cell r="E285" t="str">
            <v>20 5 00 54690</v>
          </cell>
          <cell r="F285">
            <v>200</v>
          </cell>
          <cell r="G285">
            <v>251.5</v>
          </cell>
        </row>
        <row r="286">
          <cell r="A286" t="str">
            <v>Учреждения по обеспечению хозяйственного обслуживания</v>
          </cell>
          <cell r="C286" t="str">
            <v>01</v>
          </cell>
          <cell r="D286" t="str">
            <v>13</v>
          </cell>
          <cell r="E286" t="str">
            <v>02 5 00 10810</v>
          </cell>
          <cell r="G286">
            <v>2500.89</v>
          </cell>
        </row>
        <row r="287">
          <cell r="A28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7" t="str">
            <v>01</v>
          </cell>
          <cell r="D287" t="str">
            <v>13</v>
          </cell>
          <cell r="E287" t="str">
            <v>02 5 00 10810</v>
          </cell>
          <cell r="F287">
            <v>100</v>
          </cell>
          <cell r="G287">
            <v>2303.1</v>
          </cell>
        </row>
        <row r="288">
          <cell r="A288" t="str">
            <v>Закупка товаров, работ и услуг для обеспечения государственных (муниципальных) нужд</v>
          </cell>
          <cell r="C288" t="str">
            <v>01</v>
          </cell>
          <cell r="D288" t="str">
            <v>13</v>
          </cell>
          <cell r="E288" t="str">
            <v>02 5 00 10810</v>
          </cell>
          <cell r="F288">
            <v>200</v>
          </cell>
          <cell r="G288">
            <v>197.79</v>
          </cell>
        </row>
        <row r="289">
          <cell r="A289" t="str">
            <v>Резервные фонды местных администраций</v>
          </cell>
          <cell r="C289" t="str">
            <v>01</v>
          </cell>
          <cell r="D289" t="str">
            <v>13</v>
          </cell>
          <cell r="E289" t="str">
            <v>99 1 00 14100</v>
          </cell>
          <cell r="G289">
            <v>3552.614</v>
          </cell>
        </row>
        <row r="290">
          <cell r="A290" t="str">
            <v>Закупка товаров, работ и услуг для обеспечения государственных (муниципальных) нужд</v>
          </cell>
          <cell r="C290" t="str">
            <v>01</v>
          </cell>
          <cell r="D290" t="str">
            <v>13</v>
          </cell>
          <cell r="E290" t="str">
            <v>99 1 00 14100</v>
          </cell>
          <cell r="F290">
            <v>200</v>
          </cell>
          <cell r="G290">
            <v>3083.58</v>
          </cell>
        </row>
        <row r="291">
          <cell r="A291" t="str">
            <v>Социальное обеспечение и иные выплаты населению</v>
          </cell>
          <cell r="C291" t="str">
            <v>01</v>
          </cell>
          <cell r="D291" t="str">
            <v>13</v>
          </cell>
          <cell r="E291" t="str">
            <v>99 1 00 14100</v>
          </cell>
          <cell r="F291">
            <v>300</v>
          </cell>
          <cell r="G291">
            <v>469.03399999999999</v>
          </cell>
        </row>
        <row r="292">
          <cell r="A292" t="str">
            <v>Прочие выплаты по обязательствам государства</v>
          </cell>
          <cell r="C292" t="str">
            <v>01</v>
          </cell>
          <cell r="D292" t="str">
            <v>13</v>
          </cell>
          <cell r="E292" t="str">
            <v>99 9 00 14710</v>
          </cell>
        </row>
        <row r="293">
          <cell r="A293" t="str">
            <v>Закупка товаров, работ и услуг для обеспечения государственных (муниципальных) нужд</v>
          </cell>
          <cell r="C293" t="str">
            <v>01</v>
          </cell>
          <cell r="D293" t="str">
            <v>13</v>
          </cell>
          <cell r="E293" t="str">
            <v>99 9 00 14710</v>
          </cell>
          <cell r="F293">
            <v>200</v>
          </cell>
        </row>
        <row r="294">
          <cell r="A294" t="str">
            <v>Исполнение судебных актов</v>
          </cell>
          <cell r="C294" t="str">
            <v>01</v>
          </cell>
          <cell r="D294" t="str">
            <v>13</v>
          </cell>
          <cell r="E294" t="str">
            <v>99 9 00 14710</v>
          </cell>
          <cell r="F294">
            <v>830</v>
          </cell>
        </row>
        <row r="295">
          <cell r="A295" t="str">
            <v>Уплата налогов, сборов и иных платежей</v>
          </cell>
          <cell r="C295" t="str">
            <v>01</v>
          </cell>
          <cell r="D295" t="str">
            <v>13</v>
          </cell>
          <cell r="E295" t="str">
            <v>99 9 00 14710</v>
          </cell>
          <cell r="F295">
            <v>850</v>
          </cell>
          <cell r="G295">
            <v>250</v>
          </cell>
        </row>
        <row r="297">
          <cell r="A297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297" t="str">
            <v>03</v>
          </cell>
          <cell r="D297" t="str">
            <v>10</v>
          </cell>
        </row>
        <row r="298">
          <cell r="A298" t="str">
            <v>Учреждения по обеспечению национальной безопасности и правоохранительной деятельности</v>
          </cell>
          <cell r="C298" t="str">
            <v>03</v>
          </cell>
          <cell r="D298" t="str">
            <v>10</v>
          </cell>
          <cell r="E298" t="str">
            <v>02 5 00 10860</v>
          </cell>
          <cell r="G298">
            <v>1635.634</v>
          </cell>
        </row>
        <row r="299">
          <cell r="A29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9" t="str">
            <v>03</v>
          </cell>
          <cell r="D299" t="str">
            <v>10</v>
          </cell>
          <cell r="E299" t="str">
            <v>02 5 00 10860</v>
          </cell>
          <cell r="F299">
            <v>100</v>
          </cell>
          <cell r="G299">
            <v>1635.634</v>
          </cell>
        </row>
        <row r="300">
          <cell r="A300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00" t="str">
            <v>03</v>
          </cell>
          <cell r="D300" t="str">
            <v>10</v>
          </cell>
          <cell r="E300" t="str">
            <v>94 2 00 12010</v>
          </cell>
          <cell r="G300">
            <v>687.26300000000003</v>
          </cell>
        </row>
        <row r="301">
          <cell r="A301" t="str">
            <v>Закупка товаров, работ и услуг для обеспечения государственных (муниципальных) нужд</v>
          </cell>
          <cell r="C301" t="str">
            <v>03</v>
          </cell>
          <cell r="D301" t="str">
            <v>10</v>
          </cell>
          <cell r="E301" t="str">
            <v>94 2 00 12010</v>
          </cell>
          <cell r="F301">
            <v>200</v>
          </cell>
          <cell r="G301">
            <v>687.26300000000003</v>
          </cell>
        </row>
        <row r="302">
          <cell r="A302" t="str">
            <v>Другие вопросы в области национальной безопасности и правоохранительной деятельности</v>
          </cell>
          <cell r="C302" t="str">
            <v>03</v>
          </cell>
          <cell r="D302">
            <v>14</v>
          </cell>
          <cell r="G302">
            <v>28</v>
          </cell>
        </row>
        <row r="303">
          <cell r="A303" t="str">
            <v>МП "Профилактика преступлений и иных правонарушений в Волчихинском районе Алтайского ркая на 2021-2024 годы"</v>
          </cell>
          <cell r="C303" t="str">
            <v>03</v>
          </cell>
          <cell r="D303">
            <v>14</v>
          </cell>
          <cell r="E303" t="str">
            <v>10 0 00 60990</v>
          </cell>
          <cell r="G303">
            <v>5</v>
          </cell>
        </row>
        <row r="304">
          <cell r="C304" t="str">
            <v>03</v>
          </cell>
          <cell r="D304">
            <v>14</v>
          </cell>
          <cell r="E304" t="str">
            <v>10 0 00 60990</v>
          </cell>
          <cell r="G304">
            <v>5</v>
          </cell>
        </row>
        <row r="305">
          <cell r="A305" t="str">
            <v>МП "Профилактика терроризма и экстремизма на территории муниципального образования Волчихинский район на 2021-2023 годы"</v>
          </cell>
          <cell r="C305" t="str">
            <v>03</v>
          </cell>
          <cell r="D305">
            <v>14</v>
          </cell>
          <cell r="E305" t="str">
            <v>40 0 00 60990</v>
          </cell>
          <cell r="G305">
            <v>6</v>
          </cell>
        </row>
        <row r="306">
          <cell r="A306" t="str">
            <v>Закупка товаров, работ и услуг для обеспечения государственных (муниципальных) нужд</v>
          </cell>
          <cell r="C306" t="str">
            <v>03</v>
          </cell>
          <cell r="D306">
            <v>14</v>
          </cell>
          <cell r="E306" t="str">
            <v>40 0 00 60990</v>
          </cell>
          <cell r="F306">
            <v>200</v>
          </cell>
          <cell r="G306">
            <v>6</v>
          </cell>
        </row>
        <row r="307">
          <cell r="A307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    </cell>
          <cell r="C307" t="str">
            <v>03</v>
          </cell>
          <cell r="D307">
            <v>14</v>
          </cell>
          <cell r="E307" t="str">
            <v>67 0 00 60990</v>
          </cell>
          <cell r="G307">
            <v>17</v>
          </cell>
        </row>
        <row r="308">
          <cell r="A308" t="str">
            <v>Закупка товаров, работ и услуг для обеспечения государственных (муниципальных) нужд</v>
          </cell>
          <cell r="C308" t="str">
            <v>03</v>
          </cell>
          <cell r="D308">
            <v>14</v>
          </cell>
          <cell r="E308" t="str">
            <v>67 0 00 60990</v>
          </cell>
          <cell r="F308">
            <v>200</v>
          </cell>
          <cell r="G308">
            <v>17</v>
          </cell>
        </row>
        <row r="310">
          <cell r="A310" t="str">
            <v>Сельское хозяйство и рыболовство</v>
          </cell>
          <cell r="C310" t="str">
            <v>04</v>
          </cell>
          <cell r="D310" t="str">
            <v>05</v>
          </cell>
          <cell r="G310">
            <v>177</v>
          </cell>
        </row>
        <row r="311">
          <cell r="A311" t="str">
            <v>Субвенция на исполнение государственных полномочий по обращению с животными без владельцев</v>
          </cell>
          <cell r="C311" t="str">
            <v>04</v>
          </cell>
          <cell r="D311" t="str">
            <v>05</v>
          </cell>
          <cell r="E311" t="str">
            <v>91 4 00 70400</v>
          </cell>
          <cell r="G311">
            <v>177</v>
          </cell>
        </row>
        <row r="312">
          <cell r="A312" t="str">
            <v>Закупка товаров, работ и услуг для обеспечения государственных (муниципальных) нужд</v>
          </cell>
          <cell r="C312" t="str">
            <v>04</v>
          </cell>
          <cell r="D312" t="str">
            <v>05</v>
          </cell>
          <cell r="E312" t="str">
            <v>91 4 00 70400</v>
          </cell>
          <cell r="F312">
            <v>200</v>
          </cell>
          <cell r="G312">
            <v>177</v>
          </cell>
        </row>
        <row r="313">
          <cell r="A313" t="str">
            <v>Транспорт</v>
          </cell>
          <cell r="C313" t="str">
            <v>04</v>
          </cell>
          <cell r="D313" t="str">
            <v>08</v>
          </cell>
          <cell r="G313">
            <v>343.07600000000002</v>
          </cell>
        </row>
        <row r="314">
          <cell r="A314" t="str">
            <v>Иные вопросы в области национальной экономики</v>
          </cell>
          <cell r="C314" t="str">
            <v>04</v>
          </cell>
          <cell r="D314" t="str">
            <v>08</v>
          </cell>
          <cell r="E314" t="str">
            <v>91 0 00 00000</v>
          </cell>
          <cell r="G314">
            <v>343.07600000000002</v>
          </cell>
        </row>
        <row r="315">
          <cell r="A315" t="str">
            <v>Мероприятия в сфере транспорта и дорожного хозяйства</v>
          </cell>
          <cell r="C315" t="str">
            <v>04</v>
          </cell>
          <cell r="D315" t="str">
            <v>08</v>
          </cell>
          <cell r="E315" t="str">
            <v>91 2 00 00000</v>
          </cell>
          <cell r="G315">
            <v>343.07600000000002</v>
          </cell>
        </row>
        <row r="316">
          <cell r="A316" t="str">
            <v>Расходы на осуществление маршрутов регулярных перевозок на территории Волчихинского района</v>
          </cell>
          <cell r="C316" t="str">
            <v>04</v>
          </cell>
          <cell r="D316" t="str">
            <v>08</v>
          </cell>
          <cell r="E316" t="str">
            <v>91 2 00 60990</v>
          </cell>
          <cell r="G316">
            <v>343.07600000000002</v>
          </cell>
        </row>
        <row r="317">
          <cell r="A317" t="str">
    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    </cell>
          <cell r="C317" t="str">
            <v>04</v>
          </cell>
          <cell r="D317" t="str">
            <v>08</v>
          </cell>
          <cell r="E317" t="str">
            <v>91 2 00 60990</v>
          </cell>
          <cell r="F317">
            <v>811</v>
          </cell>
          <cell r="G317">
            <v>343.07600000000002</v>
          </cell>
        </row>
        <row r="318">
          <cell r="A318" t="str">
            <v>Дорожное хозяйство (дорожные фонды)</v>
          </cell>
          <cell r="C318" t="str">
            <v>04</v>
          </cell>
          <cell r="D318" t="str">
            <v>09</v>
          </cell>
        </row>
        <row r="319">
          <cell r="A319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19" t="str">
            <v>04</v>
          </cell>
          <cell r="D319" t="str">
            <v>09</v>
          </cell>
          <cell r="E319" t="str">
            <v>91 2 00 S1030</v>
          </cell>
          <cell r="G319">
            <v>1790</v>
          </cell>
        </row>
        <row r="320">
          <cell r="A320" t="str">
            <v>Закупка товаров, работ и услуг для обеспечения государственных (муниципальных) нужд</v>
          </cell>
          <cell r="C320" t="str">
            <v>04</v>
          </cell>
          <cell r="D320" t="str">
            <v>09</v>
          </cell>
          <cell r="E320" t="str">
            <v>91 2 00 S1030</v>
          </cell>
          <cell r="F320">
            <v>200</v>
          </cell>
          <cell r="G320">
            <v>1790</v>
          </cell>
        </row>
        <row r="321">
          <cell r="A321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21" t="str">
            <v>04</v>
          </cell>
          <cell r="D321" t="str">
            <v>09</v>
          </cell>
          <cell r="E321" t="str">
            <v>91 2 00 S1030</v>
          </cell>
          <cell r="G321">
            <v>18.081</v>
          </cell>
        </row>
        <row r="322">
          <cell r="A322" t="str">
            <v>Закупка товаров, работ и услуг для обеспечения государственных (муниципальных) нужд</v>
          </cell>
          <cell r="C322" t="str">
            <v>04</v>
          </cell>
          <cell r="D322" t="str">
            <v>09</v>
          </cell>
          <cell r="E322" t="str">
            <v>91 2 00 S1030</v>
          </cell>
          <cell r="F322">
            <v>200</v>
          </cell>
          <cell r="G322">
            <v>18.081</v>
          </cell>
        </row>
        <row r="323">
          <cell r="A323" t="str">
            <v>Содержание, ремонт, реконструкция и строительство автомобильных дорог, являющихся муниципальной собственностью</v>
          </cell>
          <cell r="C323" t="str">
            <v>04</v>
          </cell>
          <cell r="D323" t="str">
            <v>09</v>
          </cell>
          <cell r="E323" t="str">
            <v>91 2 00 67270</v>
          </cell>
          <cell r="G323">
            <v>4454.2569999999996</v>
          </cell>
        </row>
        <row r="324">
          <cell r="A324" t="str">
            <v>Закупка товаров, работ и услуг для обеспечения государственных (муниципальных) нужд</v>
          </cell>
          <cell r="C324" t="str">
            <v>04</v>
          </cell>
          <cell r="D324" t="str">
            <v>09</v>
          </cell>
          <cell r="E324" t="str">
            <v>91 2 00 67270</v>
          </cell>
          <cell r="F324">
            <v>200</v>
          </cell>
          <cell r="G324">
            <v>4454.2569999999996</v>
          </cell>
        </row>
        <row r="326">
          <cell r="G326">
            <v>87</v>
          </cell>
        </row>
        <row r="327">
          <cell r="A327" t="str">
            <v>Жилищно-коммунальное хозяйство</v>
          </cell>
          <cell r="C327" t="str">
            <v>05</v>
          </cell>
        </row>
        <row r="329">
          <cell r="A329" t="str">
            <v>МП"Комплексное развитие системы коммунальной инфраструктуры Волчихинского района" на 2017-2025 годы</v>
          </cell>
          <cell r="C329" t="str">
            <v>05</v>
          </cell>
          <cell r="D329" t="str">
            <v>02</v>
          </cell>
          <cell r="E329" t="str">
            <v>43 0 00 60010</v>
          </cell>
          <cell r="G329">
            <v>9703.4290000000001</v>
          </cell>
        </row>
        <row r="330">
          <cell r="A330" t="str">
            <v>Закупка товаров, работ и услуг для обеспечения государственных (муниципальных) нужд</v>
          </cell>
          <cell r="C330" t="str">
            <v>05</v>
          </cell>
          <cell r="D330" t="str">
            <v>02</v>
          </cell>
          <cell r="E330" t="str">
            <v>43 0 00 60010</v>
          </cell>
          <cell r="F330">
            <v>200</v>
          </cell>
          <cell r="G330">
            <v>872.43</v>
          </cell>
        </row>
        <row r="331">
          <cell r="A331" t="str">
    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    </cell>
          <cell r="C331" t="str">
            <v>05</v>
          </cell>
          <cell r="D331" t="str">
            <v>02</v>
          </cell>
          <cell r="E331" t="str">
            <v>43 0 00 60010</v>
          </cell>
          <cell r="F331">
            <v>811</v>
          </cell>
          <cell r="G331">
            <v>3613.1970000000001</v>
          </cell>
        </row>
        <row r="332">
          <cell r="A332" t="str">
    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    </cell>
          <cell r="C332" t="str">
            <v>05</v>
          </cell>
          <cell r="D332" t="str">
            <v>02</v>
          </cell>
          <cell r="E332" t="str">
            <v>43 0 00 60010</v>
          </cell>
          <cell r="F332">
            <v>813</v>
          </cell>
          <cell r="G332">
            <v>5217.8019999999997</v>
          </cell>
        </row>
        <row r="333">
          <cell r="A333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333" t="str">
            <v>05</v>
          </cell>
          <cell r="D333" t="str">
            <v>02</v>
          </cell>
          <cell r="E333" t="str">
            <v>43 1 00 S3020</v>
          </cell>
        </row>
        <row r="334">
          <cell r="A334" t="str">
            <v>Капитальные вложения в объекты государственной (муниципальной) собственности</v>
          </cell>
          <cell r="C334" t="str">
            <v>05</v>
          </cell>
          <cell r="D334" t="str">
            <v>02</v>
          </cell>
          <cell r="E334" t="str">
            <v>43 1 00 S3020</v>
          </cell>
          <cell r="F334">
            <v>400</v>
          </cell>
        </row>
        <row r="335">
          <cell r="A335" t="str">
            <v>Софиннасирование субсидии на реализацию мероприятий, направленных на обеспечение стабильного водоснабжения населения Алтайского края</v>
          </cell>
          <cell r="C335" t="str">
            <v>05</v>
          </cell>
          <cell r="D335" t="str">
            <v>02</v>
          </cell>
          <cell r="E335" t="str">
            <v>43 1 00 S3020</v>
          </cell>
        </row>
        <row r="336">
          <cell r="A336" t="str">
            <v>Закупка товаров, работ и услуг для обеспечения государственных (муниципальных) нужд</v>
          </cell>
          <cell r="C336" t="str">
            <v>05</v>
          </cell>
          <cell r="D336" t="str">
            <v>02</v>
          </cell>
          <cell r="E336" t="str">
            <v>43 1 00 S3020</v>
          </cell>
          <cell r="F336">
            <v>200</v>
          </cell>
        </row>
        <row r="337">
          <cell r="A337" t="str">
            <v>Благоустройство</v>
          </cell>
          <cell r="C337" t="str">
            <v>05</v>
          </cell>
          <cell r="D337" t="str">
            <v>03</v>
          </cell>
        </row>
        <row r="338">
          <cell r="A338" t="str">
            <v>Сбор и удаление твердых отходов</v>
          </cell>
          <cell r="C338" t="str">
            <v>05</v>
          </cell>
          <cell r="D338" t="str">
            <v>03</v>
          </cell>
          <cell r="E338" t="str">
            <v>92 9 00 18090</v>
          </cell>
        </row>
        <row r="339">
          <cell r="A339" t="str">
            <v>Закупка товаров, работ и услуг для обеспечения государственных (муниципальных) нужд</v>
          </cell>
          <cell r="C339" t="str">
            <v>05</v>
          </cell>
          <cell r="D339" t="str">
            <v>03</v>
          </cell>
          <cell r="E339" t="str">
            <v>92 9 00 18090</v>
          </cell>
          <cell r="F339">
            <v>200</v>
          </cell>
        </row>
        <row r="342">
          <cell r="A342" t="str">
    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    </cell>
          <cell r="C342" t="str">
            <v>07</v>
          </cell>
          <cell r="D342" t="str">
            <v>02</v>
          </cell>
          <cell r="E342" t="str">
            <v>90 1 00 S0990</v>
          </cell>
          <cell r="G342">
            <v>6612</v>
          </cell>
        </row>
        <row r="343">
          <cell r="A343" t="str">
            <v>Закупка товаров, работ и услуг для обеспечения государственных (муниципальных) нужд</v>
          </cell>
          <cell r="C343" t="str">
            <v>07</v>
          </cell>
          <cell r="D343" t="str">
            <v>02</v>
          </cell>
          <cell r="E343" t="str">
            <v>90 1 00 S0990</v>
          </cell>
          <cell r="F343">
            <v>200</v>
          </cell>
          <cell r="G343">
            <v>6612</v>
          </cell>
        </row>
        <row r="344">
          <cell r="A344" t="str">
    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344" t="str">
            <v>07</v>
          </cell>
          <cell r="D344" t="str">
            <v>02</v>
          </cell>
          <cell r="E344" t="str">
            <v>90 1 E2 50970</v>
          </cell>
          <cell r="G344">
            <v>4391.5</v>
          </cell>
        </row>
        <row r="345">
          <cell r="A345" t="str">
            <v>Закупка товаров, работ и услуг для обеспечения государственных (муниципальных) нужд</v>
          </cell>
          <cell r="C345" t="str">
            <v>07</v>
          </cell>
          <cell r="D345" t="str">
            <v>02</v>
          </cell>
          <cell r="E345" t="str">
            <v>90 1 E2 50970</v>
          </cell>
          <cell r="G345">
            <v>4391.5</v>
          </cell>
        </row>
        <row r="346">
          <cell r="A346" t="str">
    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346" t="str">
            <v>07</v>
          </cell>
          <cell r="D346" t="str">
            <v>02</v>
          </cell>
          <cell r="E346" t="str">
            <v>90 1 00 50970</v>
          </cell>
          <cell r="G346">
            <v>2127.21</v>
          </cell>
        </row>
        <row r="347">
          <cell r="A347" t="str">
            <v>Закупка товаров, работ и услуг для обеспечения государственных (муниципальных) нужд</v>
          </cell>
          <cell r="C347" t="str">
            <v>07</v>
          </cell>
          <cell r="D347" t="str">
            <v>02</v>
          </cell>
          <cell r="E347" t="str">
            <v>90 1 00 50970</v>
          </cell>
          <cell r="G347">
            <v>2127.21</v>
          </cell>
        </row>
        <row r="350">
          <cell r="G350">
            <v>231.078</v>
          </cell>
        </row>
        <row r="351">
          <cell r="G351">
            <v>37.92</v>
          </cell>
        </row>
        <row r="355">
          <cell r="G355">
            <v>819.6</v>
          </cell>
        </row>
        <row r="356">
          <cell r="A356" t="str">
            <v>Социальное обеспечение населения</v>
          </cell>
          <cell r="C356">
            <v>10</v>
          </cell>
          <cell r="D356" t="str">
            <v>03</v>
          </cell>
        </row>
        <row r="357">
          <cell r="A357" t="str">
    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    </cell>
          <cell r="C357" t="str">
            <v>10</v>
          </cell>
          <cell r="D357" t="str">
            <v>03</v>
          </cell>
          <cell r="E357" t="str">
            <v>52 0 00 L5765</v>
          </cell>
          <cell r="G357">
            <v>717.94</v>
          </cell>
        </row>
        <row r="358">
          <cell r="A358" t="str">
            <v>Социальное обеспечение и иные выплаты населению</v>
          </cell>
          <cell r="C358" t="str">
            <v>10</v>
          </cell>
          <cell r="D358" t="str">
            <v>03</v>
          </cell>
          <cell r="E358" t="str">
            <v>52 0 00 L5765</v>
          </cell>
          <cell r="F358">
            <v>300</v>
          </cell>
          <cell r="G358">
            <v>717.94</v>
          </cell>
        </row>
        <row r="359">
          <cell r="A359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    </cell>
          <cell r="C359">
            <v>10</v>
          </cell>
          <cell r="D359" t="str">
            <v>03</v>
          </cell>
          <cell r="E359" t="str">
            <v>71 1 00 51340</v>
          </cell>
          <cell r="G359">
            <v>1487.1200000000001</v>
          </cell>
        </row>
        <row r="361">
          <cell r="A361" t="str">
            <v>Социальное обеспечение и иные выплаты населению</v>
          </cell>
          <cell r="C361" t="str">
            <v>10</v>
          </cell>
          <cell r="D361" t="str">
            <v>03</v>
          </cell>
          <cell r="E361" t="str">
            <v>71 1 00 51340</v>
          </cell>
          <cell r="G361">
            <v>1464.22</v>
          </cell>
        </row>
        <row r="362">
          <cell r="A362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    </cell>
          <cell r="C362">
            <v>10</v>
          </cell>
          <cell r="D362" t="str">
            <v>03</v>
          </cell>
          <cell r="E362" t="str">
            <v>71 1 00 51350</v>
          </cell>
          <cell r="G362">
            <v>2.4</v>
          </cell>
        </row>
        <row r="363">
          <cell r="A363" t="str">
            <v>Социальное обеспечение и иные выплаты населению</v>
          </cell>
          <cell r="C363" t="str">
            <v>10</v>
          </cell>
          <cell r="D363" t="str">
            <v>03</v>
          </cell>
          <cell r="E363" t="str">
            <v>71 1 00 51350</v>
          </cell>
          <cell r="F363">
            <v>300</v>
          </cell>
          <cell r="G363">
            <v>2.4</v>
          </cell>
        </row>
        <row r="368">
          <cell r="A368" t="str">
            <v>Руководитель контрольно-счетной палаты муниципального образования и его заместители</v>
          </cell>
          <cell r="C368" t="str">
            <v>01</v>
          </cell>
          <cell r="D368" t="str">
            <v>06</v>
          </cell>
          <cell r="E368" t="str">
            <v>01 2 00 10160</v>
          </cell>
        </row>
        <row r="369">
          <cell r="A36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69" t="str">
            <v>01</v>
          </cell>
          <cell r="D369" t="str">
            <v>06</v>
          </cell>
          <cell r="E369" t="str">
            <v>01 2 00 10160</v>
          </cell>
          <cell r="F369">
            <v>100</v>
          </cell>
        </row>
        <row r="370">
          <cell r="A370" t="str">
            <v>Закупка товаров, работ и услуг для обеспечения государственных (муниципальных) нужд</v>
          </cell>
          <cell r="C370" t="str">
            <v>01</v>
          </cell>
          <cell r="D370" t="str">
            <v>06</v>
          </cell>
          <cell r="E370" t="str">
            <v>01 2 00 10160</v>
          </cell>
          <cell r="F370">
            <v>200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41" workbookViewId="0">
      <selection activeCell="A7" sqref="A7:F53"/>
    </sheetView>
  </sheetViews>
  <sheetFormatPr defaultColWidth="9.140625" defaultRowHeight="15.75"/>
  <cols>
    <col min="1" max="1" width="47.71093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69" t="s">
        <v>112</v>
      </c>
      <c r="E1" s="69"/>
      <c r="F1" s="69"/>
    </row>
    <row r="2" spans="1:6">
      <c r="B2" s="7"/>
      <c r="C2" s="7"/>
      <c r="D2" s="69" t="s">
        <v>0</v>
      </c>
      <c r="E2" s="69"/>
      <c r="F2" s="69"/>
    </row>
    <row r="3" spans="1:6">
      <c r="B3" s="7"/>
      <c r="C3" s="7"/>
      <c r="D3" s="69" t="s">
        <v>1</v>
      </c>
      <c r="E3" s="69"/>
      <c r="F3" s="69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69" t="s">
        <v>3</v>
      </c>
      <c r="E5" s="69"/>
      <c r="F5" s="69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70" t="s">
        <v>262</v>
      </c>
      <c r="B7" s="70"/>
      <c r="C7" s="70"/>
      <c r="D7" s="70"/>
      <c r="E7" s="70"/>
      <c r="F7" s="70"/>
    </row>
    <row r="8" spans="1:6">
      <c r="A8" s="2"/>
      <c r="B8" s="2"/>
      <c r="C8" s="2"/>
      <c r="D8" s="2"/>
      <c r="F8" s="32" t="s">
        <v>75</v>
      </c>
    </row>
    <row r="9" spans="1:6" ht="47.25">
      <c r="A9" s="3" t="s">
        <v>4</v>
      </c>
      <c r="B9" s="3" t="s">
        <v>5</v>
      </c>
      <c r="C9" s="3" t="s">
        <v>6</v>
      </c>
      <c r="D9" s="3" t="s">
        <v>69</v>
      </c>
      <c r="E9" s="3" t="s">
        <v>70</v>
      </c>
      <c r="F9" s="3" t="s">
        <v>71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36" customFormat="1" ht="15" customHeight="1">
      <c r="A11" s="53" t="s">
        <v>39</v>
      </c>
      <c r="B11" s="13" t="s">
        <v>19</v>
      </c>
      <c r="C11" s="11"/>
      <c r="D11" s="17">
        <f>SUM(D12:D17)</f>
        <v>50519.7</v>
      </c>
      <c r="E11" s="17">
        <f>SUM(E12:E17)</f>
        <v>50350.600000000006</v>
      </c>
      <c r="F11" s="35">
        <f>E11/D11*100</f>
        <v>99.665279089147418</v>
      </c>
    </row>
    <row r="12" spans="1:6" s="36" customFormat="1" ht="51" customHeight="1">
      <c r="A12" s="53" t="s">
        <v>159</v>
      </c>
      <c r="B12" s="13" t="s">
        <v>19</v>
      </c>
      <c r="C12" s="15" t="s">
        <v>20</v>
      </c>
      <c r="D12" s="17">
        <v>2095.1999999999998</v>
      </c>
      <c r="E12" s="34">
        <v>2095.15</v>
      </c>
      <c r="F12" s="35">
        <f t="shared" ref="F12:F53" si="0">E12/D12*100</f>
        <v>99.997613592974432</v>
      </c>
    </row>
    <row r="13" spans="1:6" s="36" customFormat="1" ht="78.75">
      <c r="A13" s="30" t="s">
        <v>109</v>
      </c>
      <c r="B13" s="13" t="s">
        <v>19</v>
      </c>
      <c r="C13" s="13" t="s">
        <v>22</v>
      </c>
      <c r="D13" s="17">
        <v>18706.5</v>
      </c>
      <c r="E13" s="37">
        <v>18694.150000000001</v>
      </c>
      <c r="F13" s="35">
        <f t="shared" si="0"/>
        <v>99.933980167321522</v>
      </c>
    </row>
    <row r="14" spans="1:6" s="36" customFormat="1" ht="21" customHeight="1">
      <c r="A14" s="30" t="s">
        <v>167</v>
      </c>
      <c r="B14" s="13" t="s">
        <v>19</v>
      </c>
      <c r="C14" s="13" t="s">
        <v>25</v>
      </c>
      <c r="D14" s="17">
        <v>5.2</v>
      </c>
      <c r="E14" s="37">
        <v>0</v>
      </c>
      <c r="F14" s="35">
        <f t="shared" si="0"/>
        <v>0</v>
      </c>
    </row>
    <row r="15" spans="1:6" s="36" customFormat="1" ht="51" customHeight="1">
      <c r="A15" s="30" t="s">
        <v>110</v>
      </c>
      <c r="B15" s="13" t="s">
        <v>19</v>
      </c>
      <c r="C15" s="13" t="s">
        <v>23</v>
      </c>
      <c r="D15" s="17">
        <v>8275.2999999999993</v>
      </c>
      <c r="E15" s="37">
        <v>8275.2999999999993</v>
      </c>
      <c r="F15" s="35">
        <f t="shared" si="0"/>
        <v>100</v>
      </c>
    </row>
    <row r="16" spans="1:6" s="36" customFormat="1" ht="20.25" customHeight="1">
      <c r="A16" s="30" t="s">
        <v>181</v>
      </c>
      <c r="B16" s="13" t="s">
        <v>19</v>
      </c>
      <c r="C16" s="13">
        <v>11</v>
      </c>
      <c r="D16" s="17">
        <v>1.9</v>
      </c>
      <c r="E16" s="37">
        <v>0</v>
      </c>
      <c r="F16" s="35">
        <f t="shared" si="0"/>
        <v>0</v>
      </c>
    </row>
    <row r="17" spans="1:6" s="36" customFormat="1" ht="18.75" customHeight="1">
      <c r="A17" s="12" t="s">
        <v>9</v>
      </c>
      <c r="B17" s="13" t="s">
        <v>19</v>
      </c>
      <c r="C17" s="11">
        <v>13</v>
      </c>
      <c r="D17" s="17">
        <v>21435.599999999999</v>
      </c>
      <c r="E17" s="34">
        <v>21286</v>
      </c>
      <c r="F17" s="35">
        <f t="shared" si="0"/>
        <v>99.302095579316656</v>
      </c>
    </row>
    <row r="18" spans="1:6" s="36" customFormat="1" ht="22.5" customHeight="1">
      <c r="A18" s="12" t="s">
        <v>54</v>
      </c>
      <c r="B18" s="13" t="s">
        <v>20</v>
      </c>
      <c r="C18" s="11"/>
      <c r="D18" s="17">
        <f>D19</f>
        <v>843.3</v>
      </c>
      <c r="E18" s="17">
        <f>E19</f>
        <v>843.3</v>
      </c>
      <c r="F18" s="35">
        <f t="shared" si="0"/>
        <v>100</v>
      </c>
    </row>
    <row r="19" spans="1:6" s="36" customFormat="1" ht="30.75" customHeight="1">
      <c r="A19" s="12" t="s">
        <v>49</v>
      </c>
      <c r="B19" s="13" t="s">
        <v>20</v>
      </c>
      <c r="C19" s="13" t="s">
        <v>21</v>
      </c>
      <c r="D19" s="17">
        <v>843.3</v>
      </c>
      <c r="E19" s="34">
        <v>843.3</v>
      </c>
      <c r="F19" s="35">
        <f t="shared" si="0"/>
        <v>100</v>
      </c>
    </row>
    <row r="20" spans="1:6" s="36" customFormat="1" ht="31.5">
      <c r="A20" s="12" t="s">
        <v>40</v>
      </c>
      <c r="B20" s="13" t="s">
        <v>21</v>
      </c>
      <c r="C20" s="11"/>
      <c r="D20" s="17">
        <f>SUM(D21:D22)</f>
        <v>2440.9</v>
      </c>
      <c r="E20" s="17">
        <f>SUM(E21:E22)</f>
        <v>2440.5</v>
      </c>
      <c r="F20" s="35">
        <f t="shared" si="0"/>
        <v>99.98361260190913</v>
      </c>
    </row>
    <row r="21" spans="1:6" s="36" customFormat="1" ht="63">
      <c r="A21" s="12" t="s">
        <v>238</v>
      </c>
      <c r="B21" s="13" t="s">
        <v>21</v>
      </c>
      <c r="C21" s="13">
        <v>10</v>
      </c>
      <c r="D21" s="17">
        <v>2412.9</v>
      </c>
      <c r="E21" s="17">
        <v>2412.5</v>
      </c>
      <c r="F21" s="35">
        <f t="shared" si="0"/>
        <v>99.983422437730525</v>
      </c>
    </row>
    <row r="22" spans="1:6" s="36" customFormat="1" ht="47.25">
      <c r="A22" s="12" t="s">
        <v>239</v>
      </c>
      <c r="B22" s="13" t="s">
        <v>21</v>
      </c>
      <c r="C22" s="13">
        <v>14</v>
      </c>
      <c r="D22" s="17">
        <v>28</v>
      </c>
      <c r="E22" s="34">
        <v>28</v>
      </c>
      <c r="F22" s="35">
        <f t="shared" si="0"/>
        <v>100</v>
      </c>
    </row>
    <row r="23" spans="1:6" s="36" customFormat="1" ht="17.25" customHeight="1">
      <c r="A23" s="12" t="s">
        <v>41</v>
      </c>
      <c r="B23" s="13" t="s">
        <v>22</v>
      </c>
      <c r="C23" s="13"/>
      <c r="D23" s="17">
        <f>SUM(D24:D28)</f>
        <v>10020.199999999999</v>
      </c>
      <c r="E23" s="38">
        <f>SUM(E24:E28)</f>
        <v>9725.6</v>
      </c>
      <c r="F23" s="35">
        <f t="shared" si="0"/>
        <v>97.059938923374801</v>
      </c>
    </row>
    <row r="24" spans="1:6" s="36" customFormat="1">
      <c r="A24" s="12" t="s">
        <v>42</v>
      </c>
      <c r="B24" s="13" t="s">
        <v>22</v>
      </c>
      <c r="C24" s="13" t="s">
        <v>19</v>
      </c>
      <c r="D24" s="17">
        <v>66.8</v>
      </c>
      <c r="E24" s="37">
        <v>66.8</v>
      </c>
      <c r="F24" s="35">
        <f t="shared" si="0"/>
        <v>100</v>
      </c>
    </row>
    <row r="25" spans="1:6" s="36" customFormat="1">
      <c r="A25" s="12" t="s">
        <v>76</v>
      </c>
      <c r="B25" s="13" t="s">
        <v>22</v>
      </c>
      <c r="C25" s="13" t="s">
        <v>25</v>
      </c>
      <c r="D25" s="17">
        <v>177</v>
      </c>
      <c r="E25" s="37">
        <v>171.6</v>
      </c>
      <c r="F25" s="35">
        <f t="shared" si="0"/>
        <v>96.949152542372872</v>
      </c>
    </row>
    <row r="26" spans="1:6" s="36" customFormat="1">
      <c r="A26" s="12" t="s">
        <v>243</v>
      </c>
      <c r="B26" s="13" t="s">
        <v>22</v>
      </c>
      <c r="C26" s="13" t="s">
        <v>26</v>
      </c>
      <c r="D26" s="17">
        <v>343.1</v>
      </c>
      <c r="E26" s="37">
        <v>343.1</v>
      </c>
      <c r="F26" s="35">
        <f t="shared" si="0"/>
        <v>100</v>
      </c>
    </row>
    <row r="27" spans="1:6" s="36" customFormat="1">
      <c r="A27" s="12" t="s">
        <v>77</v>
      </c>
      <c r="B27" s="13" t="s">
        <v>22</v>
      </c>
      <c r="C27" s="13" t="s">
        <v>24</v>
      </c>
      <c r="D27" s="17">
        <v>8536.2999999999993</v>
      </c>
      <c r="E27" s="37">
        <v>8247.1</v>
      </c>
      <c r="F27" s="35">
        <f t="shared" si="0"/>
        <v>96.612115319283546</v>
      </c>
    </row>
    <row r="28" spans="1:6" s="36" customFormat="1" ht="31.5">
      <c r="A28" s="54" t="s">
        <v>65</v>
      </c>
      <c r="B28" s="13" t="s">
        <v>22</v>
      </c>
      <c r="C28" s="13">
        <v>12</v>
      </c>
      <c r="D28" s="17">
        <v>897</v>
      </c>
      <c r="E28" s="34">
        <v>897</v>
      </c>
      <c r="F28" s="35">
        <f t="shared" si="0"/>
        <v>100</v>
      </c>
    </row>
    <row r="29" spans="1:6" s="36" customFormat="1">
      <c r="A29" s="12" t="s">
        <v>55</v>
      </c>
      <c r="B29" s="13" t="s">
        <v>25</v>
      </c>
      <c r="C29" s="13"/>
      <c r="D29" s="17">
        <f>D31+D30</f>
        <v>31046.15</v>
      </c>
      <c r="E29" s="17">
        <f>E31+E30</f>
        <v>28365.4</v>
      </c>
      <c r="F29" s="35">
        <f t="shared" si="0"/>
        <v>91.365273955063671</v>
      </c>
    </row>
    <row r="30" spans="1:6" s="36" customFormat="1" ht="15" customHeight="1">
      <c r="A30" s="12" t="s">
        <v>56</v>
      </c>
      <c r="B30" s="13" t="s">
        <v>25</v>
      </c>
      <c r="C30" s="13" t="s">
        <v>20</v>
      </c>
      <c r="D30" s="17">
        <v>24600</v>
      </c>
      <c r="E30" s="34">
        <v>22643.4</v>
      </c>
      <c r="F30" s="35">
        <f t="shared" si="0"/>
        <v>92.046341463414635</v>
      </c>
    </row>
    <row r="31" spans="1:6" s="36" customFormat="1">
      <c r="A31" s="12" t="s">
        <v>182</v>
      </c>
      <c r="B31" s="13" t="s">
        <v>25</v>
      </c>
      <c r="C31" s="13" t="s">
        <v>21</v>
      </c>
      <c r="D31" s="17">
        <v>6446.15</v>
      </c>
      <c r="E31" s="37">
        <v>5722</v>
      </c>
      <c r="F31" s="35">
        <f t="shared" si="0"/>
        <v>88.766162748307124</v>
      </c>
    </row>
    <row r="32" spans="1:6" s="36" customFormat="1">
      <c r="A32" s="12" t="s">
        <v>43</v>
      </c>
      <c r="B32" s="13" t="s">
        <v>27</v>
      </c>
      <c r="C32" s="11"/>
      <c r="D32" s="17">
        <f>D33+D34+D35+D36+D37</f>
        <v>322672.19999999995</v>
      </c>
      <c r="E32" s="17">
        <f>E33+E34+E35+E36+E37</f>
        <v>312126.80000000005</v>
      </c>
      <c r="F32" s="35">
        <f t="shared" si="0"/>
        <v>96.731853565321131</v>
      </c>
    </row>
    <row r="33" spans="1:6" s="36" customFormat="1">
      <c r="A33" s="12" t="s">
        <v>10</v>
      </c>
      <c r="B33" s="13" t="s">
        <v>27</v>
      </c>
      <c r="C33" s="13" t="s">
        <v>19</v>
      </c>
      <c r="D33" s="17">
        <v>53578.85</v>
      </c>
      <c r="E33" s="37">
        <v>53536.7</v>
      </c>
      <c r="F33" s="35">
        <f t="shared" si="0"/>
        <v>99.921330898292879</v>
      </c>
    </row>
    <row r="34" spans="1:6" s="36" customFormat="1">
      <c r="A34" s="12" t="s">
        <v>11</v>
      </c>
      <c r="B34" s="13" t="s">
        <v>27</v>
      </c>
      <c r="C34" s="13" t="s">
        <v>20</v>
      </c>
      <c r="D34" s="17">
        <v>235841.05</v>
      </c>
      <c r="E34" s="37">
        <v>225497.8</v>
      </c>
      <c r="F34" s="35">
        <f t="shared" si="0"/>
        <v>95.614313114701616</v>
      </c>
    </row>
    <row r="35" spans="1:6" s="36" customFormat="1">
      <c r="A35" s="55" t="s">
        <v>160</v>
      </c>
      <c r="B35" s="13" t="s">
        <v>27</v>
      </c>
      <c r="C35" s="13" t="s">
        <v>21</v>
      </c>
      <c r="D35" s="17">
        <v>14450.55</v>
      </c>
      <c r="E35" s="34">
        <v>14425.2</v>
      </c>
      <c r="F35" s="35">
        <f t="shared" si="0"/>
        <v>99.824574151156881</v>
      </c>
    </row>
    <row r="36" spans="1:6" s="36" customFormat="1">
      <c r="A36" s="12" t="s">
        <v>12</v>
      </c>
      <c r="B36" s="13" t="s">
        <v>27</v>
      </c>
      <c r="C36" s="13" t="s">
        <v>27</v>
      </c>
      <c r="D36" s="17">
        <v>2593.85</v>
      </c>
      <c r="E36" s="37">
        <v>2459.1999999999998</v>
      </c>
      <c r="F36" s="35">
        <f t="shared" si="0"/>
        <v>94.808874838560442</v>
      </c>
    </row>
    <row r="37" spans="1:6" s="36" customFormat="1">
      <c r="A37" s="12" t="s">
        <v>13</v>
      </c>
      <c r="B37" s="13" t="s">
        <v>27</v>
      </c>
      <c r="C37" s="13" t="s">
        <v>24</v>
      </c>
      <c r="D37" s="17">
        <v>16207.9</v>
      </c>
      <c r="E37" s="38">
        <v>16207.9</v>
      </c>
      <c r="F37" s="35">
        <f t="shared" si="0"/>
        <v>100</v>
      </c>
    </row>
    <row r="38" spans="1:6" s="36" customFormat="1">
      <c r="A38" s="12" t="s">
        <v>86</v>
      </c>
      <c r="B38" s="13" t="s">
        <v>26</v>
      </c>
      <c r="C38" s="11"/>
      <c r="D38" s="17">
        <f>SUM(D39:D40)</f>
        <v>31143.7</v>
      </c>
      <c r="E38" s="17">
        <f>SUM(E39:E40)</f>
        <v>31129.4</v>
      </c>
      <c r="F38" s="35">
        <f t="shared" si="0"/>
        <v>99.954083811493177</v>
      </c>
    </row>
    <row r="39" spans="1:6" s="36" customFormat="1">
      <c r="A39" s="12" t="s">
        <v>14</v>
      </c>
      <c r="B39" s="13" t="s">
        <v>26</v>
      </c>
      <c r="C39" s="13" t="s">
        <v>19</v>
      </c>
      <c r="D39" s="17">
        <v>24002</v>
      </c>
      <c r="E39" s="37">
        <v>23997.9</v>
      </c>
      <c r="F39" s="35">
        <f t="shared" si="0"/>
        <v>99.98291809015916</v>
      </c>
    </row>
    <row r="40" spans="1:6" s="36" customFormat="1" ht="31.5">
      <c r="A40" s="12" t="s">
        <v>89</v>
      </c>
      <c r="B40" s="13" t="s">
        <v>26</v>
      </c>
      <c r="C40" s="13" t="s">
        <v>22</v>
      </c>
      <c r="D40" s="17">
        <v>7141.7</v>
      </c>
      <c r="E40" s="38">
        <v>7131.5</v>
      </c>
      <c r="F40" s="35">
        <f t="shared" si="0"/>
        <v>99.857176862651755</v>
      </c>
    </row>
    <row r="41" spans="1:6" s="36" customFormat="1">
      <c r="A41" s="12" t="s">
        <v>44</v>
      </c>
      <c r="B41" s="11">
        <v>10</v>
      </c>
      <c r="C41" s="11"/>
      <c r="D41" s="17">
        <f>SUM(D42:D44)</f>
        <v>18568.599999999999</v>
      </c>
      <c r="E41" s="17">
        <f>SUM(E42:E44)</f>
        <v>17756.800000000003</v>
      </c>
      <c r="F41" s="35">
        <f t="shared" si="0"/>
        <v>95.628103357280594</v>
      </c>
    </row>
    <row r="42" spans="1:6" s="36" customFormat="1" ht="18.75" customHeight="1">
      <c r="A42" s="12" t="s">
        <v>16</v>
      </c>
      <c r="B42" s="11">
        <v>10</v>
      </c>
      <c r="C42" s="13" t="s">
        <v>19</v>
      </c>
      <c r="D42" s="17">
        <v>819.6</v>
      </c>
      <c r="E42" s="34">
        <v>819.6</v>
      </c>
      <c r="F42" s="35">
        <f t="shared" si="0"/>
        <v>100</v>
      </c>
    </row>
    <row r="43" spans="1:6" s="36" customFormat="1">
      <c r="A43" s="12" t="s">
        <v>48</v>
      </c>
      <c r="B43" s="11">
        <v>10</v>
      </c>
      <c r="C43" s="13" t="s">
        <v>21</v>
      </c>
      <c r="D43" s="17">
        <v>3310</v>
      </c>
      <c r="E43" s="37">
        <v>3310</v>
      </c>
      <c r="F43" s="35">
        <f t="shared" si="0"/>
        <v>100</v>
      </c>
    </row>
    <row r="44" spans="1:6" s="36" customFormat="1">
      <c r="A44" s="12" t="s">
        <v>17</v>
      </c>
      <c r="B44" s="11">
        <v>10</v>
      </c>
      <c r="C44" s="13" t="s">
        <v>22</v>
      </c>
      <c r="D44" s="17">
        <v>14439</v>
      </c>
      <c r="E44" s="34">
        <v>13627.2</v>
      </c>
      <c r="F44" s="35">
        <f t="shared" si="0"/>
        <v>94.377726989403698</v>
      </c>
    </row>
    <row r="45" spans="1:6" s="36" customFormat="1">
      <c r="A45" s="12" t="s">
        <v>15</v>
      </c>
      <c r="B45" s="11">
        <v>11</v>
      </c>
      <c r="C45" s="13"/>
      <c r="D45" s="17">
        <f>SUM(D46:D48)</f>
        <v>3839.19</v>
      </c>
      <c r="E45" s="17">
        <f>SUM(E46:E48)</f>
        <v>3839.1400000000003</v>
      </c>
      <c r="F45" s="35">
        <f t="shared" si="0"/>
        <v>99.998697641950514</v>
      </c>
    </row>
    <row r="46" spans="1:6" s="36" customFormat="1">
      <c r="A46" s="12" t="s">
        <v>193</v>
      </c>
      <c r="B46" s="11">
        <v>11</v>
      </c>
      <c r="C46" s="13" t="s">
        <v>20</v>
      </c>
      <c r="D46" s="17">
        <v>450.4</v>
      </c>
      <c r="E46" s="34">
        <v>450.35</v>
      </c>
      <c r="F46" s="35">
        <f t="shared" si="0"/>
        <v>99.98889875666076</v>
      </c>
    </row>
    <row r="47" spans="1:6" s="36" customFormat="1">
      <c r="A47" s="12" t="s">
        <v>215</v>
      </c>
      <c r="B47" s="11">
        <v>11</v>
      </c>
      <c r="C47" s="13" t="s">
        <v>21</v>
      </c>
      <c r="D47" s="17">
        <v>8.99</v>
      </c>
      <c r="E47" s="34">
        <v>8.99</v>
      </c>
      <c r="F47" s="35">
        <f t="shared" si="0"/>
        <v>100</v>
      </c>
    </row>
    <row r="48" spans="1:6" s="36" customFormat="1" ht="31.5">
      <c r="A48" s="12" t="s">
        <v>33</v>
      </c>
      <c r="B48" s="11">
        <v>11</v>
      </c>
      <c r="C48" s="13" t="s">
        <v>25</v>
      </c>
      <c r="D48" s="17">
        <v>3379.8</v>
      </c>
      <c r="E48" s="37">
        <v>3379.8</v>
      </c>
      <c r="F48" s="35">
        <f t="shared" si="0"/>
        <v>100</v>
      </c>
    </row>
    <row r="49" spans="1:6" s="36" customFormat="1" ht="31.5">
      <c r="A49" s="12" t="s">
        <v>67</v>
      </c>
      <c r="B49" s="11">
        <v>13</v>
      </c>
      <c r="C49" s="13"/>
      <c r="D49" s="17">
        <f>D50</f>
        <v>5.0129999999999999</v>
      </c>
      <c r="E49" s="17">
        <f>E50</f>
        <v>5.0129999999999999</v>
      </c>
      <c r="F49" s="35">
        <f t="shared" si="0"/>
        <v>100</v>
      </c>
    </row>
    <row r="50" spans="1:6" s="36" customFormat="1" ht="31.5">
      <c r="A50" s="30" t="s">
        <v>98</v>
      </c>
      <c r="B50" s="13">
        <v>13</v>
      </c>
      <c r="C50" s="13" t="s">
        <v>19</v>
      </c>
      <c r="D50" s="17">
        <v>5.0129999999999999</v>
      </c>
      <c r="E50" s="37">
        <v>5.0129999999999999</v>
      </c>
      <c r="F50" s="35">
        <f t="shared" si="0"/>
        <v>100</v>
      </c>
    </row>
    <row r="51" spans="1:6" s="36" customFormat="1" ht="47.25">
      <c r="A51" s="31" t="s">
        <v>119</v>
      </c>
      <c r="B51" s="11">
        <v>14</v>
      </c>
      <c r="C51" s="11"/>
      <c r="D51" s="17">
        <f>SUM(D52:D52)</f>
        <v>2295</v>
      </c>
      <c r="E51" s="17">
        <f>SUM(E52:E52)</f>
        <v>2295</v>
      </c>
      <c r="F51" s="35">
        <f t="shared" si="0"/>
        <v>100</v>
      </c>
    </row>
    <row r="52" spans="1:6" s="36" customFormat="1" ht="47.25">
      <c r="A52" s="30" t="s">
        <v>120</v>
      </c>
      <c r="B52" s="11">
        <v>14</v>
      </c>
      <c r="C52" s="13" t="s">
        <v>19</v>
      </c>
      <c r="D52" s="17">
        <v>2295</v>
      </c>
      <c r="E52" s="34">
        <v>2295</v>
      </c>
      <c r="F52" s="35">
        <f t="shared" si="0"/>
        <v>100</v>
      </c>
    </row>
    <row r="53" spans="1:6">
      <c r="A53" s="12" t="s">
        <v>68</v>
      </c>
      <c r="B53" s="11"/>
      <c r="C53" s="11"/>
      <c r="D53" s="17">
        <f>D11+D18+D20+D32+D38+D41+D45+D49+D51+D23+D29</f>
        <v>473393.95299999998</v>
      </c>
      <c r="E53" s="17">
        <f>E11+E18+E20+E32+E38+E41+E45+E49+E51+E23+E29</f>
        <v>458877.55300000007</v>
      </c>
      <c r="F53" s="35">
        <f t="shared" si="0"/>
        <v>96.933547649266245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tabSelected="1" topLeftCell="A315" zoomScaleNormal="100" workbookViewId="0">
      <selection activeCell="A330" sqref="A330"/>
    </sheetView>
  </sheetViews>
  <sheetFormatPr defaultColWidth="9.140625" defaultRowHeight="15.75"/>
  <cols>
    <col min="1" max="1" width="63.28515625" style="36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113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28</v>
      </c>
      <c r="H5" s="8"/>
      <c r="I5" s="8"/>
    </row>
    <row r="6" spans="1:9" ht="39.75" customHeight="1">
      <c r="A6" s="52"/>
      <c r="B6" s="2"/>
      <c r="C6" s="2"/>
      <c r="D6" s="2"/>
      <c r="E6" s="2"/>
      <c r="F6" s="2"/>
      <c r="G6" s="2"/>
      <c r="H6" s="2"/>
      <c r="I6" s="2"/>
    </row>
    <row r="7" spans="1:9" ht="36.75" customHeight="1">
      <c r="A7" s="70" t="s">
        <v>263</v>
      </c>
      <c r="B7" s="70"/>
      <c r="C7" s="70"/>
      <c r="D7" s="70"/>
      <c r="E7" s="70"/>
      <c r="F7" s="70"/>
      <c r="G7" s="70"/>
      <c r="H7" s="70"/>
      <c r="I7" s="70"/>
    </row>
    <row r="8" spans="1:9" ht="21.75" customHeight="1">
      <c r="A8" s="52"/>
      <c r="B8" s="2"/>
      <c r="C8" s="2"/>
      <c r="D8" s="2"/>
      <c r="E8" s="2"/>
      <c r="F8" s="2"/>
      <c r="G8" s="2"/>
      <c r="H8" s="2"/>
      <c r="I8" s="32" t="s">
        <v>75</v>
      </c>
    </row>
    <row r="9" spans="1:9" ht="47.25">
      <c r="A9" s="11" t="s">
        <v>4</v>
      </c>
      <c r="B9" s="11" t="s">
        <v>29</v>
      </c>
      <c r="C9" s="11" t="s">
        <v>5</v>
      </c>
      <c r="D9" s="11" t="s">
        <v>6</v>
      </c>
      <c r="E9" s="11" t="s">
        <v>30</v>
      </c>
      <c r="F9" s="11" t="s">
        <v>31</v>
      </c>
      <c r="G9" s="11" t="s">
        <v>72</v>
      </c>
      <c r="H9" s="3" t="s">
        <v>70</v>
      </c>
      <c r="I9" s="3" t="s">
        <v>71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6" customHeight="1">
      <c r="A11" s="16" t="s">
        <v>32</v>
      </c>
      <c r="B11" s="13" t="s">
        <v>47</v>
      </c>
      <c r="C11" s="11"/>
      <c r="D11" s="11"/>
      <c r="E11" s="14"/>
      <c r="F11" s="11"/>
      <c r="G11" s="17">
        <f>SUM(G12+G24)</f>
        <v>7551.7860000000001</v>
      </c>
      <c r="H11" s="17">
        <f>SUM(H12+H24)</f>
        <v>7549.1839999999993</v>
      </c>
      <c r="I11" s="6">
        <f t="shared" ref="I11:I34" si="0">H11/G11*100</f>
        <v>99.965544574488732</v>
      </c>
    </row>
    <row r="12" spans="1:9" ht="21.75" customHeight="1">
      <c r="A12" s="16" t="s">
        <v>43</v>
      </c>
      <c r="B12" s="13" t="s">
        <v>47</v>
      </c>
      <c r="C12" s="13" t="s">
        <v>27</v>
      </c>
      <c r="D12" s="13"/>
      <c r="E12" s="14"/>
      <c r="F12" s="13"/>
      <c r="G12" s="17">
        <f>G13</f>
        <v>3712.6470000000004</v>
      </c>
      <c r="H12" s="17">
        <f>H13</f>
        <v>3710.0449999999996</v>
      </c>
      <c r="I12" s="6">
        <f t="shared" si="0"/>
        <v>99.929915232986048</v>
      </c>
    </row>
    <row r="13" spans="1:9" ht="21" customHeight="1">
      <c r="A13" s="16" t="str">
        <f>[1]Лист1!A35</f>
        <v>Дополнительное образование детей</v>
      </c>
      <c r="B13" s="13" t="s">
        <v>47</v>
      </c>
      <c r="C13" s="13" t="s">
        <v>27</v>
      </c>
      <c r="D13" s="13" t="s">
        <v>21</v>
      </c>
      <c r="E13" s="14"/>
      <c r="F13" s="13"/>
      <c r="G13" s="17">
        <f>G14+G22</f>
        <v>3712.6470000000004</v>
      </c>
      <c r="H13" s="17">
        <f>H14+H22</f>
        <v>3710.0449999999996</v>
      </c>
      <c r="I13" s="6">
        <f t="shared" si="0"/>
        <v>99.929915232986048</v>
      </c>
    </row>
    <row r="14" spans="1:9" ht="36.75" customHeight="1">
      <c r="A14" s="16" t="s">
        <v>80</v>
      </c>
      <c r="B14" s="13" t="s">
        <v>47</v>
      </c>
      <c r="C14" s="13" t="s">
        <v>27</v>
      </c>
      <c r="D14" s="13" t="s">
        <v>21</v>
      </c>
      <c r="E14" s="14" t="s">
        <v>121</v>
      </c>
      <c r="F14" s="13"/>
      <c r="G14" s="17">
        <f>G15+G20</f>
        <v>3517.5910000000003</v>
      </c>
      <c r="H14" s="17">
        <f>H15+H20</f>
        <v>3514.9889999999996</v>
      </c>
      <c r="I14" s="6">
        <f t="shared" si="0"/>
        <v>99.926028921497675</v>
      </c>
    </row>
    <row r="15" spans="1:9" ht="37.5" customHeight="1">
      <c r="A15" s="16" t="s">
        <v>122</v>
      </c>
      <c r="B15" s="13" t="s">
        <v>47</v>
      </c>
      <c r="C15" s="13" t="s">
        <v>27</v>
      </c>
      <c r="D15" s="13" t="s">
        <v>21</v>
      </c>
      <c r="E15" s="14" t="s">
        <v>123</v>
      </c>
      <c r="F15" s="13"/>
      <c r="G15" s="17">
        <f>SUM(G16:G19)</f>
        <v>2284.6260000000002</v>
      </c>
      <c r="H15" s="17">
        <f>SUM(H16:H19)</f>
        <v>2282.0239999999999</v>
      </c>
      <c r="I15" s="6">
        <f t="shared" si="0"/>
        <v>99.886108273301616</v>
      </c>
    </row>
    <row r="16" spans="1:9" ht="68.25" customHeight="1">
      <c r="A16" s="27" t="s">
        <v>81</v>
      </c>
      <c r="B16" s="13" t="s">
        <v>47</v>
      </c>
      <c r="C16" s="13" t="s">
        <v>27</v>
      </c>
      <c r="D16" s="13" t="s">
        <v>21</v>
      </c>
      <c r="E16" s="14" t="s">
        <v>123</v>
      </c>
      <c r="F16" s="13">
        <v>100</v>
      </c>
      <c r="G16" s="17">
        <v>1535.3040000000001</v>
      </c>
      <c r="H16" s="17">
        <v>1535.3040000000001</v>
      </c>
      <c r="I16" s="6">
        <f t="shared" si="0"/>
        <v>100</v>
      </c>
    </row>
    <row r="17" spans="1:9" ht="32.25" customHeight="1">
      <c r="A17" s="28" t="s">
        <v>124</v>
      </c>
      <c r="B17" s="13" t="s">
        <v>47</v>
      </c>
      <c r="C17" s="13" t="s">
        <v>27</v>
      </c>
      <c r="D17" s="13" t="s">
        <v>21</v>
      </c>
      <c r="E17" s="14" t="s">
        <v>123</v>
      </c>
      <c r="F17" s="13">
        <v>200</v>
      </c>
      <c r="G17" s="17">
        <v>732.86400000000003</v>
      </c>
      <c r="H17" s="17">
        <v>730.26199999999994</v>
      </c>
      <c r="I17" s="6">
        <f t="shared" si="0"/>
        <v>99.644954589118839</v>
      </c>
    </row>
    <row r="18" spans="1:9" ht="18" customHeight="1">
      <c r="A18" s="28" t="s">
        <v>73</v>
      </c>
      <c r="B18" s="13" t="s">
        <v>47</v>
      </c>
      <c r="C18" s="13" t="s">
        <v>27</v>
      </c>
      <c r="D18" s="13" t="s">
        <v>21</v>
      </c>
      <c r="E18" s="14" t="s">
        <v>123</v>
      </c>
      <c r="F18" s="13">
        <v>300</v>
      </c>
      <c r="G18" s="17">
        <v>1.4850000000000001</v>
      </c>
      <c r="H18" s="17">
        <v>1.4850000000000001</v>
      </c>
      <c r="I18" s="6">
        <f t="shared" si="0"/>
        <v>100</v>
      </c>
    </row>
    <row r="19" spans="1:9" ht="21.75" customHeight="1">
      <c r="A19" s="29" t="s">
        <v>83</v>
      </c>
      <c r="B19" s="13" t="s">
        <v>47</v>
      </c>
      <c r="C19" s="13" t="s">
        <v>27</v>
      </c>
      <c r="D19" s="13" t="s">
        <v>21</v>
      </c>
      <c r="E19" s="14" t="s">
        <v>123</v>
      </c>
      <c r="F19" s="13">
        <v>850</v>
      </c>
      <c r="G19" s="17">
        <v>14.973000000000001</v>
      </c>
      <c r="H19" s="17">
        <v>14.973000000000001</v>
      </c>
      <c r="I19" s="6">
        <f t="shared" si="0"/>
        <v>100</v>
      </c>
    </row>
    <row r="20" spans="1:9" ht="51" customHeight="1">
      <c r="A20" s="29" t="s">
        <v>183</v>
      </c>
      <c r="B20" s="13" t="s">
        <v>47</v>
      </c>
      <c r="C20" s="13" t="s">
        <v>27</v>
      </c>
      <c r="D20" s="13" t="s">
        <v>21</v>
      </c>
      <c r="E20" s="14" t="s">
        <v>184</v>
      </c>
      <c r="F20" s="13"/>
      <c r="G20" s="17">
        <f>G21</f>
        <v>1232.9649999999999</v>
      </c>
      <c r="H20" s="17">
        <f>H21</f>
        <v>1232.9649999999999</v>
      </c>
      <c r="I20" s="6">
        <f t="shared" si="0"/>
        <v>100</v>
      </c>
    </row>
    <row r="21" spans="1:9" ht="73.5" customHeight="1">
      <c r="A21" s="27" t="s">
        <v>81</v>
      </c>
      <c r="B21" s="13" t="s">
        <v>47</v>
      </c>
      <c r="C21" s="13" t="s">
        <v>27</v>
      </c>
      <c r="D21" s="13" t="s">
        <v>21</v>
      </c>
      <c r="E21" s="14" t="s">
        <v>184</v>
      </c>
      <c r="F21" s="13">
        <v>100</v>
      </c>
      <c r="G21" s="17">
        <v>1232.9649999999999</v>
      </c>
      <c r="H21" s="17">
        <v>1232.9649999999999</v>
      </c>
      <c r="I21" s="6">
        <f t="shared" si="0"/>
        <v>100</v>
      </c>
    </row>
    <row r="22" spans="1:9" ht="43.5" customHeight="1">
      <c r="A22" s="28" t="s">
        <v>201</v>
      </c>
      <c r="B22" s="13" t="s">
        <v>47</v>
      </c>
      <c r="C22" s="13" t="s">
        <v>27</v>
      </c>
      <c r="D22" s="13" t="s">
        <v>21</v>
      </c>
      <c r="E22" s="14" t="s">
        <v>137</v>
      </c>
      <c r="F22" s="13"/>
      <c r="G22" s="17">
        <f>G23</f>
        <v>195.05600000000001</v>
      </c>
      <c r="H22" s="17">
        <f>H23</f>
        <v>195.05600000000001</v>
      </c>
      <c r="I22" s="6">
        <f t="shared" si="0"/>
        <v>100</v>
      </c>
    </row>
    <row r="23" spans="1:9" ht="30" customHeight="1">
      <c r="A23" s="28" t="s">
        <v>124</v>
      </c>
      <c r="B23" s="13" t="s">
        <v>47</v>
      </c>
      <c r="C23" s="13" t="s">
        <v>27</v>
      </c>
      <c r="D23" s="13" t="s">
        <v>21</v>
      </c>
      <c r="E23" s="14" t="s">
        <v>137</v>
      </c>
      <c r="F23" s="13">
        <v>200</v>
      </c>
      <c r="G23" s="17">
        <v>195.05600000000001</v>
      </c>
      <c r="H23" s="17">
        <v>195.05600000000001</v>
      </c>
      <c r="I23" s="6">
        <f t="shared" si="0"/>
        <v>100</v>
      </c>
    </row>
    <row r="24" spans="1:9" ht="21.75" customHeight="1">
      <c r="A24" s="16" t="s">
        <v>15</v>
      </c>
      <c r="B24" s="13" t="s">
        <v>47</v>
      </c>
      <c r="C24" s="13">
        <v>11</v>
      </c>
      <c r="D24" s="13"/>
      <c r="E24" s="15"/>
      <c r="F24" s="13"/>
      <c r="G24" s="17">
        <f>G34+G25+G29</f>
        <v>3839.1390000000001</v>
      </c>
      <c r="H24" s="17">
        <f>H34+H25+H29</f>
        <v>3839.1390000000001</v>
      </c>
      <c r="I24" s="6">
        <f t="shared" si="0"/>
        <v>100</v>
      </c>
    </row>
    <row r="25" spans="1:9" ht="20.25" customHeight="1">
      <c r="A25" s="12" t="s">
        <v>193</v>
      </c>
      <c r="B25" s="13" t="s">
        <v>47</v>
      </c>
      <c r="C25" s="13">
        <v>11</v>
      </c>
      <c r="D25" s="15" t="s">
        <v>20</v>
      </c>
      <c r="E25" s="15"/>
      <c r="F25" s="13"/>
      <c r="G25" s="17">
        <f t="shared" ref="G25:H27" si="1">G26</f>
        <v>450.38799999999998</v>
      </c>
      <c r="H25" s="17">
        <f t="shared" si="1"/>
        <v>450.38799999999998</v>
      </c>
      <c r="I25" s="6">
        <v>0</v>
      </c>
    </row>
    <row r="26" spans="1:9" ht="40.5" customHeight="1">
      <c r="A26" s="16" t="s">
        <v>80</v>
      </c>
      <c r="B26" s="13" t="s">
        <v>47</v>
      </c>
      <c r="C26" s="13">
        <v>11</v>
      </c>
      <c r="D26" s="15" t="s">
        <v>20</v>
      </c>
      <c r="E26" s="14" t="s">
        <v>121</v>
      </c>
      <c r="F26" s="13"/>
      <c r="G26" s="17">
        <f t="shared" si="1"/>
        <v>450.38799999999998</v>
      </c>
      <c r="H26" s="17">
        <f t="shared" si="1"/>
        <v>450.38799999999998</v>
      </c>
      <c r="I26" s="6">
        <v>0</v>
      </c>
    </row>
    <row r="27" spans="1:9" ht="37.5" customHeight="1">
      <c r="A27" s="16" t="s">
        <v>122</v>
      </c>
      <c r="B27" s="13" t="s">
        <v>47</v>
      </c>
      <c r="C27" s="13">
        <v>11</v>
      </c>
      <c r="D27" s="15" t="s">
        <v>20</v>
      </c>
      <c r="E27" s="14" t="s">
        <v>123</v>
      </c>
      <c r="F27" s="13"/>
      <c r="G27" s="17">
        <f t="shared" si="1"/>
        <v>450.38799999999998</v>
      </c>
      <c r="H27" s="17">
        <f t="shared" si="1"/>
        <v>450.38799999999998</v>
      </c>
      <c r="I27" s="6">
        <f t="shared" si="0"/>
        <v>100</v>
      </c>
    </row>
    <row r="28" spans="1:9" ht="64.5" customHeight="1">
      <c r="A28" s="27" t="s">
        <v>81</v>
      </c>
      <c r="B28" s="13" t="s">
        <v>47</v>
      </c>
      <c r="C28" s="13">
        <v>11</v>
      </c>
      <c r="D28" s="15" t="s">
        <v>20</v>
      </c>
      <c r="E28" s="14" t="s">
        <v>123</v>
      </c>
      <c r="F28" s="13">
        <v>100</v>
      </c>
      <c r="G28" s="17">
        <v>450.38799999999998</v>
      </c>
      <c r="H28" s="17">
        <v>450.38799999999998</v>
      </c>
      <c r="I28" s="6">
        <f t="shared" si="0"/>
        <v>100</v>
      </c>
    </row>
    <row r="29" spans="1:9" ht="22.5" customHeight="1">
      <c r="A29" s="27" t="s">
        <v>215</v>
      </c>
      <c r="B29" s="13" t="s">
        <v>47</v>
      </c>
      <c r="C29" s="13">
        <v>11</v>
      </c>
      <c r="D29" s="15" t="s">
        <v>21</v>
      </c>
      <c r="E29" s="14"/>
      <c r="F29" s="13"/>
      <c r="G29" s="17">
        <f>G30+G32</f>
        <v>8.99</v>
      </c>
      <c r="H29" s="17">
        <f>H30+H32</f>
        <v>8.99</v>
      </c>
      <c r="I29" s="6">
        <f>H29/G29*100</f>
        <v>100</v>
      </c>
    </row>
    <row r="30" spans="1:9" ht="66.75" customHeight="1">
      <c r="A30" s="27" t="s">
        <v>216</v>
      </c>
      <c r="B30" s="13" t="s">
        <v>47</v>
      </c>
      <c r="C30" s="13">
        <v>11</v>
      </c>
      <c r="D30" s="15" t="s">
        <v>21</v>
      </c>
      <c r="E30" s="14" t="s">
        <v>217</v>
      </c>
      <c r="F30" s="13"/>
      <c r="G30" s="17">
        <f>G31</f>
        <v>8.9</v>
      </c>
      <c r="H30" s="17">
        <f>H31</f>
        <v>8.9</v>
      </c>
      <c r="I30" s="6">
        <f t="shared" si="0"/>
        <v>100</v>
      </c>
    </row>
    <row r="31" spans="1:9" ht="32.25" customHeight="1">
      <c r="A31" s="27" t="s">
        <v>124</v>
      </c>
      <c r="B31" s="13" t="s">
        <v>47</v>
      </c>
      <c r="C31" s="13">
        <v>11</v>
      </c>
      <c r="D31" s="15" t="s">
        <v>21</v>
      </c>
      <c r="E31" s="14" t="s">
        <v>217</v>
      </c>
      <c r="F31" s="13">
        <v>200</v>
      </c>
      <c r="G31" s="17">
        <v>8.9</v>
      </c>
      <c r="H31" s="17">
        <v>8.9</v>
      </c>
      <c r="I31" s="6">
        <f t="shared" si="0"/>
        <v>100</v>
      </c>
    </row>
    <row r="32" spans="1:9" ht="73.5" customHeight="1">
      <c r="A32" s="27" t="s">
        <v>218</v>
      </c>
      <c r="B32" s="13" t="s">
        <v>47</v>
      </c>
      <c r="C32" s="13">
        <v>11</v>
      </c>
      <c r="D32" s="15" t="s">
        <v>21</v>
      </c>
      <c r="E32" s="14" t="s">
        <v>217</v>
      </c>
      <c r="F32" s="13"/>
      <c r="G32" s="17">
        <f>G33</f>
        <v>0.09</v>
      </c>
      <c r="H32" s="17">
        <f>H33</f>
        <v>0.09</v>
      </c>
      <c r="I32" s="6">
        <f t="shared" si="0"/>
        <v>100</v>
      </c>
    </row>
    <row r="33" spans="1:9" ht="33" customHeight="1">
      <c r="A33" s="27" t="s">
        <v>124</v>
      </c>
      <c r="B33" s="13" t="s">
        <v>47</v>
      </c>
      <c r="C33" s="13">
        <v>11</v>
      </c>
      <c r="D33" s="15" t="s">
        <v>21</v>
      </c>
      <c r="E33" s="14" t="s">
        <v>217</v>
      </c>
      <c r="F33" s="13">
        <v>200</v>
      </c>
      <c r="G33" s="17">
        <v>0.09</v>
      </c>
      <c r="H33" s="17">
        <v>0.09</v>
      </c>
      <c r="I33" s="6">
        <f t="shared" si="0"/>
        <v>100</v>
      </c>
    </row>
    <row r="34" spans="1:9" ht="21.75" customHeight="1">
      <c r="A34" s="27" t="s">
        <v>33</v>
      </c>
      <c r="B34" s="13" t="s">
        <v>47</v>
      </c>
      <c r="C34" s="13">
        <v>11</v>
      </c>
      <c r="D34" s="13" t="s">
        <v>25</v>
      </c>
      <c r="E34" s="14"/>
      <c r="F34" s="13"/>
      <c r="G34" s="17">
        <f>G35+G39</f>
        <v>3379.7610000000004</v>
      </c>
      <c r="H34" s="17">
        <f>H35+H39</f>
        <v>3379.7610000000004</v>
      </c>
      <c r="I34" s="6">
        <f t="shared" si="0"/>
        <v>100</v>
      </c>
    </row>
    <row r="35" spans="1:9" ht="31.5" customHeight="1">
      <c r="A35" s="16" t="s">
        <v>84</v>
      </c>
      <c r="B35" s="13" t="s">
        <v>47</v>
      </c>
      <c r="C35" s="13">
        <v>11</v>
      </c>
      <c r="D35" s="13" t="s">
        <v>25</v>
      </c>
      <c r="E35" s="14" t="s">
        <v>125</v>
      </c>
      <c r="F35" s="11"/>
      <c r="G35" s="17">
        <f>G36</f>
        <v>946.14400000000001</v>
      </c>
      <c r="H35" s="17">
        <f>H36</f>
        <v>946.14400000000001</v>
      </c>
      <c r="I35" s="6">
        <f t="shared" ref="I35:I97" si="2">H35/G35*100</f>
        <v>100</v>
      </c>
    </row>
    <row r="36" spans="1:9" ht="30.75" customHeight="1">
      <c r="A36" s="16" t="s">
        <v>85</v>
      </c>
      <c r="B36" s="13" t="s">
        <v>47</v>
      </c>
      <c r="C36" s="13">
        <v>11</v>
      </c>
      <c r="D36" s="13" t="s">
        <v>25</v>
      </c>
      <c r="E36" s="14" t="s">
        <v>126</v>
      </c>
      <c r="F36" s="13"/>
      <c r="G36" s="17">
        <f>G37+G38</f>
        <v>946.14400000000001</v>
      </c>
      <c r="H36" s="17">
        <f>H37+H38</f>
        <v>946.14400000000001</v>
      </c>
      <c r="I36" s="6">
        <f t="shared" si="2"/>
        <v>100</v>
      </c>
    </row>
    <row r="37" spans="1:9" ht="63" customHeight="1">
      <c r="A37" s="28" t="s">
        <v>81</v>
      </c>
      <c r="B37" s="13" t="s">
        <v>47</v>
      </c>
      <c r="C37" s="13">
        <v>11</v>
      </c>
      <c r="D37" s="13" t="s">
        <v>25</v>
      </c>
      <c r="E37" s="14" t="s">
        <v>126</v>
      </c>
      <c r="F37" s="13">
        <v>100</v>
      </c>
      <c r="G37" s="17">
        <v>946.14400000000001</v>
      </c>
      <c r="H37" s="17">
        <v>946.14400000000001</v>
      </c>
      <c r="I37" s="6">
        <f t="shared" si="2"/>
        <v>100</v>
      </c>
    </row>
    <row r="38" spans="1:9" ht="33" customHeight="1">
      <c r="A38" s="28" t="s">
        <v>124</v>
      </c>
      <c r="B38" s="13" t="s">
        <v>47</v>
      </c>
      <c r="C38" s="13">
        <v>11</v>
      </c>
      <c r="D38" s="13" t="s">
        <v>25</v>
      </c>
      <c r="E38" s="14" t="s">
        <v>126</v>
      </c>
      <c r="F38" s="13">
        <v>200</v>
      </c>
      <c r="G38" s="17">
        <v>0</v>
      </c>
      <c r="H38" s="17">
        <v>0</v>
      </c>
      <c r="I38" s="6" t="e">
        <f t="shared" si="2"/>
        <v>#DIV/0!</v>
      </c>
    </row>
    <row r="39" spans="1:9" ht="21" customHeight="1">
      <c r="A39" s="28" t="s">
        <v>148</v>
      </c>
      <c r="B39" s="13" t="s">
        <v>47</v>
      </c>
      <c r="C39" s="13">
        <v>11</v>
      </c>
      <c r="D39" s="13" t="s">
        <v>25</v>
      </c>
      <c r="E39" s="14" t="s">
        <v>149</v>
      </c>
      <c r="F39" s="13"/>
      <c r="G39" s="17">
        <f>G40+G41+G43+G42</f>
        <v>2433.6170000000002</v>
      </c>
      <c r="H39" s="17">
        <f>H40+H41+H43+H42</f>
        <v>2433.6170000000002</v>
      </c>
      <c r="I39" s="6">
        <f t="shared" si="2"/>
        <v>100</v>
      </c>
    </row>
    <row r="40" spans="1:9" ht="62.25" customHeight="1">
      <c r="A40" s="28" t="s">
        <v>81</v>
      </c>
      <c r="B40" s="13" t="s">
        <v>47</v>
      </c>
      <c r="C40" s="13">
        <v>11</v>
      </c>
      <c r="D40" s="13" t="s">
        <v>25</v>
      </c>
      <c r="E40" s="14" t="s">
        <v>149</v>
      </c>
      <c r="F40" s="13">
        <v>100</v>
      </c>
      <c r="G40" s="17">
        <v>1122.4760000000001</v>
      </c>
      <c r="H40" s="17">
        <v>1122.4760000000001</v>
      </c>
      <c r="I40" s="6">
        <f t="shared" si="2"/>
        <v>100</v>
      </c>
    </row>
    <row r="41" spans="1:9" ht="41.25" customHeight="1">
      <c r="A41" s="28" t="s">
        <v>124</v>
      </c>
      <c r="B41" s="13" t="s">
        <v>47</v>
      </c>
      <c r="C41" s="13">
        <v>11</v>
      </c>
      <c r="D41" s="13" t="s">
        <v>25</v>
      </c>
      <c r="E41" s="14" t="s">
        <v>149</v>
      </c>
      <c r="F41" s="13">
        <v>200</v>
      </c>
      <c r="G41" s="17">
        <v>1288.5999999999999</v>
      </c>
      <c r="H41" s="17">
        <v>1288.5999999999999</v>
      </c>
      <c r="I41" s="6">
        <f t="shared" si="2"/>
        <v>100</v>
      </c>
    </row>
    <row r="42" spans="1:9" ht="21.75" customHeight="1">
      <c r="A42" s="28" t="s">
        <v>73</v>
      </c>
      <c r="B42" s="13" t="s">
        <v>47</v>
      </c>
      <c r="C42" s="13">
        <v>11</v>
      </c>
      <c r="D42" s="13" t="s">
        <v>25</v>
      </c>
      <c r="E42" s="14" t="s">
        <v>149</v>
      </c>
      <c r="F42" s="13">
        <v>300</v>
      </c>
      <c r="G42" s="17">
        <v>2</v>
      </c>
      <c r="H42" s="17">
        <v>2</v>
      </c>
      <c r="I42" s="6">
        <f t="shared" si="2"/>
        <v>100</v>
      </c>
    </row>
    <row r="43" spans="1:9" ht="22.5" customHeight="1">
      <c r="A43" s="29" t="s">
        <v>83</v>
      </c>
      <c r="B43" s="13" t="s">
        <v>47</v>
      </c>
      <c r="C43" s="13">
        <v>11</v>
      </c>
      <c r="D43" s="13" t="s">
        <v>25</v>
      </c>
      <c r="E43" s="14" t="s">
        <v>149</v>
      </c>
      <c r="F43" s="13">
        <v>850</v>
      </c>
      <c r="G43" s="17">
        <v>20.541</v>
      </c>
      <c r="H43" s="17">
        <v>20.541</v>
      </c>
      <c r="I43" s="6">
        <f t="shared" si="2"/>
        <v>100</v>
      </c>
    </row>
    <row r="44" spans="1:9" ht="37.5" customHeight="1">
      <c r="A44" s="16" t="s">
        <v>51</v>
      </c>
      <c r="B44" s="13" t="s">
        <v>35</v>
      </c>
      <c r="C44" s="13"/>
      <c r="D44" s="13"/>
      <c r="E44" s="15"/>
      <c r="F44" s="13"/>
      <c r="G44" s="17">
        <f>G45+G58</f>
        <v>32513.809000000001</v>
      </c>
      <c r="H44" s="17">
        <f>H45+H58</f>
        <v>32476.682000000001</v>
      </c>
      <c r="I44" s="6">
        <f t="shared" si="2"/>
        <v>99.885811594698112</v>
      </c>
    </row>
    <row r="45" spans="1:9" ht="24" customHeight="1">
      <c r="A45" s="16" t="s">
        <v>43</v>
      </c>
      <c r="B45" s="13" t="s">
        <v>35</v>
      </c>
      <c r="C45" s="13" t="s">
        <v>27</v>
      </c>
      <c r="D45" s="13"/>
      <c r="E45" s="15"/>
      <c r="F45" s="13"/>
      <c r="G45" s="17">
        <f>G46</f>
        <v>9525.1720000000005</v>
      </c>
      <c r="H45" s="17">
        <f>H46</f>
        <v>9502.378999999999</v>
      </c>
      <c r="I45" s="6">
        <f t="shared" si="2"/>
        <v>99.760707733151676</v>
      </c>
    </row>
    <row r="46" spans="1:9" ht="21" customHeight="1">
      <c r="A46" s="16" t="str">
        <f>[1]Лист1!A35</f>
        <v>Дополнительное образование детей</v>
      </c>
      <c r="B46" s="13" t="s">
        <v>35</v>
      </c>
      <c r="C46" s="13" t="s">
        <v>27</v>
      </c>
      <c r="D46" s="13" t="s">
        <v>21</v>
      </c>
      <c r="E46" s="15"/>
      <c r="F46" s="13"/>
      <c r="G46" s="17">
        <f>G47+G56+G54</f>
        <v>9525.1720000000005</v>
      </c>
      <c r="H46" s="17">
        <f>H47+H56+H54</f>
        <v>9502.378999999999</v>
      </c>
      <c r="I46" s="6">
        <f t="shared" si="2"/>
        <v>99.760707733151676</v>
      </c>
    </row>
    <row r="47" spans="1:9" ht="35.25" customHeight="1">
      <c r="A47" s="16" t="s">
        <v>80</v>
      </c>
      <c r="B47" s="13" t="s">
        <v>35</v>
      </c>
      <c r="C47" s="13" t="s">
        <v>27</v>
      </c>
      <c r="D47" s="13" t="s">
        <v>21</v>
      </c>
      <c r="E47" s="14" t="s">
        <v>121</v>
      </c>
      <c r="F47" s="13"/>
      <c r="G47" s="17">
        <f>G48+G52</f>
        <v>9300.3330000000005</v>
      </c>
      <c r="H47" s="17">
        <f>H48+H52</f>
        <v>9277.5399999999991</v>
      </c>
      <c r="I47" s="6">
        <f t="shared" si="2"/>
        <v>99.754922753841171</v>
      </c>
    </row>
    <row r="48" spans="1:9" ht="36.75" customHeight="1">
      <c r="A48" s="16" t="s">
        <v>122</v>
      </c>
      <c r="B48" s="13" t="s">
        <v>35</v>
      </c>
      <c r="C48" s="13" t="s">
        <v>27</v>
      </c>
      <c r="D48" s="13" t="s">
        <v>21</v>
      </c>
      <c r="E48" s="14" t="s">
        <v>123</v>
      </c>
      <c r="F48" s="13"/>
      <c r="G48" s="17">
        <f>G49+G50+G51</f>
        <v>5980.9769999999999</v>
      </c>
      <c r="H48" s="17">
        <f>H49+H50+H51</f>
        <v>5958.1839999999993</v>
      </c>
      <c r="I48" s="6">
        <f t="shared" si="2"/>
        <v>99.618908415798941</v>
      </c>
    </row>
    <row r="49" spans="1:9" ht="62.25" customHeight="1">
      <c r="A49" s="28" t="s">
        <v>81</v>
      </c>
      <c r="B49" s="13" t="s">
        <v>35</v>
      </c>
      <c r="C49" s="13" t="s">
        <v>27</v>
      </c>
      <c r="D49" s="13" t="s">
        <v>21</v>
      </c>
      <c r="E49" s="14" t="s">
        <v>123</v>
      </c>
      <c r="F49" s="13">
        <v>100</v>
      </c>
      <c r="G49" s="17">
        <v>4634.57</v>
      </c>
      <c r="H49" s="17">
        <v>4634.57</v>
      </c>
      <c r="I49" s="6">
        <f t="shared" si="2"/>
        <v>100</v>
      </c>
    </row>
    <row r="50" spans="1:9" ht="31.5" customHeight="1">
      <c r="A50" s="28" t="s">
        <v>124</v>
      </c>
      <c r="B50" s="13" t="s">
        <v>35</v>
      </c>
      <c r="C50" s="13" t="s">
        <v>27</v>
      </c>
      <c r="D50" s="13" t="s">
        <v>21</v>
      </c>
      <c r="E50" s="14" t="s">
        <v>123</v>
      </c>
      <c r="F50" s="13">
        <v>200</v>
      </c>
      <c r="G50" s="17">
        <v>1323.52</v>
      </c>
      <c r="H50" s="17">
        <v>1300.7270000000001</v>
      </c>
      <c r="I50" s="6">
        <f t="shared" si="2"/>
        <v>98.277849975822065</v>
      </c>
    </row>
    <row r="51" spans="1:9" ht="23.25" customHeight="1">
      <c r="A51" s="29" t="s">
        <v>83</v>
      </c>
      <c r="B51" s="13" t="s">
        <v>35</v>
      </c>
      <c r="C51" s="13" t="s">
        <v>27</v>
      </c>
      <c r="D51" s="13" t="s">
        <v>21</v>
      </c>
      <c r="E51" s="14" t="s">
        <v>123</v>
      </c>
      <c r="F51" s="13">
        <v>850</v>
      </c>
      <c r="G51" s="17">
        <v>22.887</v>
      </c>
      <c r="H51" s="17">
        <v>22.887</v>
      </c>
      <c r="I51" s="6">
        <f t="shared" si="2"/>
        <v>100</v>
      </c>
    </row>
    <row r="52" spans="1:9" ht="49.5" customHeight="1">
      <c r="A52" s="29" t="s">
        <v>183</v>
      </c>
      <c r="B52" s="13" t="s">
        <v>35</v>
      </c>
      <c r="C52" s="13" t="s">
        <v>27</v>
      </c>
      <c r="D52" s="13" t="s">
        <v>21</v>
      </c>
      <c r="E52" s="14" t="s">
        <v>184</v>
      </c>
      <c r="F52" s="13"/>
      <c r="G52" s="17">
        <f>G53</f>
        <v>3319.3560000000002</v>
      </c>
      <c r="H52" s="17">
        <f>H53</f>
        <v>3319.3560000000002</v>
      </c>
      <c r="I52" s="6">
        <f t="shared" si="2"/>
        <v>100</v>
      </c>
    </row>
    <row r="53" spans="1:9" ht="66.75" customHeight="1">
      <c r="A53" s="27" t="s">
        <v>81</v>
      </c>
      <c r="B53" s="13" t="s">
        <v>35</v>
      </c>
      <c r="C53" s="13" t="s">
        <v>27</v>
      </c>
      <c r="D53" s="13" t="s">
        <v>21</v>
      </c>
      <c r="E53" s="14" t="s">
        <v>184</v>
      </c>
      <c r="F53" s="13">
        <v>100</v>
      </c>
      <c r="G53" s="17">
        <v>3319.3560000000002</v>
      </c>
      <c r="H53" s="17">
        <v>3319.3560000000002</v>
      </c>
      <c r="I53" s="6">
        <f t="shared" si="2"/>
        <v>100</v>
      </c>
    </row>
    <row r="54" spans="1:9" ht="51.75" customHeight="1">
      <c r="A54" s="27" t="s">
        <v>219</v>
      </c>
      <c r="B54" s="13" t="s">
        <v>35</v>
      </c>
      <c r="C54" s="13" t="s">
        <v>27</v>
      </c>
      <c r="D54" s="13" t="s">
        <v>21</v>
      </c>
      <c r="E54" s="14" t="s">
        <v>220</v>
      </c>
      <c r="F54" s="13"/>
      <c r="G54" s="17">
        <f>G55</f>
        <v>34.99</v>
      </c>
      <c r="H54" s="17">
        <f>H55</f>
        <v>34.99</v>
      </c>
      <c r="I54" s="6">
        <f t="shared" si="2"/>
        <v>100</v>
      </c>
    </row>
    <row r="55" spans="1:9" ht="34.5" customHeight="1">
      <c r="A55" s="28" t="s">
        <v>124</v>
      </c>
      <c r="B55" s="13" t="s">
        <v>35</v>
      </c>
      <c r="C55" s="13" t="s">
        <v>27</v>
      </c>
      <c r="D55" s="13" t="s">
        <v>21</v>
      </c>
      <c r="E55" s="14" t="s">
        <v>221</v>
      </c>
      <c r="F55" s="13">
        <v>200</v>
      </c>
      <c r="G55" s="17">
        <v>34.99</v>
      </c>
      <c r="H55" s="17">
        <v>34.99</v>
      </c>
      <c r="I55" s="6">
        <f t="shared" si="2"/>
        <v>100</v>
      </c>
    </row>
    <row r="56" spans="1:9" ht="30.75" customHeight="1">
      <c r="A56" s="28" t="s">
        <v>201</v>
      </c>
      <c r="B56" s="13" t="s">
        <v>35</v>
      </c>
      <c r="C56" s="13" t="s">
        <v>27</v>
      </c>
      <c r="D56" s="13" t="s">
        <v>21</v>
      </c>
      <c r="E56" s="14" t="s">
        <v>137</v>
      </c>
      <c r="F56" s="13"/>
      <c r="G56" s="17">
        <f>G57</f>
        <v>189.84899999999999</v>
      </c>
      <c r="H56" s="17">
        <f>H57</f>
        <v>189.84899999999999</v>
      </c>
      <c r="I56" s="6">
        <f t="shared" si="2"/>
        <v>100</v>
      </c>
    </row>
    <row r="57" spans="1:9" ht="30.75" customHeight="1">
      <c r="A57" s="28" t="s">
        <v>124</v>
      </c>
      <c r="B57" s="13" t="s">
        <v>35</v>
      </c>
      <c r="C57" s="13" t="s">
        <v>27</v>
      </c>
      <c r="D57" s="13" t="s">
        <v>21</v>
      </c>
      <c r="E57" s="14" t="s">
        <v>137</v>
      </c>
      <c r="F57" s="13">
        <v>200</v>
      </c>
      <c r="G57" s="17">
        <v>189.84899999999999</v>
      </c>
      <c r="H57" s="17">
        <v>189.84899999999999</v>
      </c>
      <c r="I57" s="6">
        <f t="shared" si="2"/>
        <v>100</v>
      </c>
    </row>
    <row r="58" spans="1:9" ht="19.5" customHeight="1">
      <c r="A58" s="16" t="s">
        <v>86</v>
      </c>
      <c r="B58" s="13" t="s">
        <v>35</v>
      </c>
      <c r="C58" s="13" t="s">
        <v>26</v>
      </c>
      <c r="D58" s="13"/>
      <c r="E58" s="15"/>
      <c r="F58" s="13"/>
      <c r="G58" s="17">
        <f>G59+G77</f>
        <v>22988.636999999999</v>
      </c>
      <c r="H58" s="17">
        <f>H59+H77</f>
        <v>22974.303</v>
      </c>
      <c r="I58" s="6">
        <f t="shared" si="2"/>
        <v>99.937647456001855</v>
      </c>
    </row>
    <row r="59" spans="1:9" ht="20.25" customHeight="1">
      <c r="A59" s="16" t="s">
        <v>57</v>
      </c>
      <c r="B59" s="13" t="s">
        <v>35</v>
      </c>
      <c r="C59" s="13" t="s">
        <v>26</v>
      </c>
      <c r="D59" s="13" t="s">
        <v>19</v>
      </c>
      <c r="E59" s="15"/>
      <c r="F59" s="13"/>
      <c r="G59" s="17">
        <f>G60+G75+G71+G73</f>
        <v>15876.892</v>
      </c>
      <c r="H59" s="17">
        <f>H60+H75+H71+H73</f>
        <v>15872.830999999998</v>
      </c>
      <c r="I59" s="6">
        <f t="shared" si="2"/>
        <v>99.974421946058456</v>
      </c>
    </row>
    <row r="60" spans="1:9" ht="33.75" customHeight="1">
      <c r="A60" s="16" t="s">
        <v>87</v>
      </c>
      <c r="B60" s="13" t="s">
        <v>35</v>
      </c>
      <c r="C60" s="13" t="s">
        <v>26</v>
      </c>
      <c r="D60" s="13" t="s">
        <v>19</v>
      </c>
      <c r="E60" s="14" t="s">
        <v>127</v>
      </c>
      <c r="F60" s="11"/>
      <c r="G60" s="17">
        <f>G61+G67+G69</f>
        <v>15307.288</v>
      </c>
      <c r="H60" s="17">
        <f>H61+H67+H69</f>
        <v>15303.226999999999</v>
      </c>
      <c r="I60" s="6">
        <f t="shared" si="2"/>
        <v>99.973470153563454</v>
      </c>
    </row>
    <row r="61" spans="1:9" ht="21.75" customHeight="1">
      <c r="A61" s="16" t="s">
        <v>88</v>
      </c>
      <c r="B61" s="13" t="s">
        <v>35</v>
      </c>
      <c r="C61" s="13" t="s">
        <v>26</v>
      </c>
      <c r="D61" s="13" t="s">
        <v>19</v>
      </c>
      <c r="E61" s="14" t="s">
        <v>128</v>
      </c>
      <c r="F61" s="11"/>
      <c r="G61" s="17">
        <f>G62+G63+G66+G64+G65</f>
        <v>11071.446</v>
      </c>
      <c r="H61" s="17">
        <f>H62+H63+H66+H64+H65</f>
        <v>11067.385</v>
      </c>
      <c r="I61" s="6">
        <f t="shared" si="2"/>
        <v>99.963320057741328</v>
      </c>
    </row>
    <row r="62" spans="1:9" ht="69" customHeight="1">
      <c r="A62" s="28" t="s">
        <v>81</v>
      </c>
      <c r="B62" s="13" t="s">
        <v>35</v>
      </c>
      <c r="C62" s="13" t="s">
        <v>26</v>
      </c>
      <c r="D62" s="13" t="s">
        <v>19</v>
      </c>
      <c r="E62" s="14" t="s">
        <v>128</v>
      </c>
      <c r="F62" s="11">
        <v>100</v>
      </c>
      <c r="G62" s="39">
        <v>9555.9850000000006</v>
      </c>
      <c r="H62" s="39">
        <v>9555.9850000000006</v>
      </c>
      <c r="I62" s="6">
        <f t="shared" si="2"/>
        <v>100</v>
      </c>
    </row>
    <row r="63" spans="1:9" ht="34.5" customHeight="1">
      <c r="A63" s="28" t="s">
        <v>124</v>
      </c>
      <c r="B63" s="13" t="s">
        <v>35</v>
      </c>
      <c r="C63" s="13" t="s">
        <v>26</v>
      </c>
      <c r="D63" s="13" t="s">
        <v>19</v>
      </c>
      <c r="E63" s="14" t="s">
        <v>128</v>
      </c>
      <c r="F63" s="11">
        <v>200</v>
      </c>
      <c r="G63" s="39">
        <v>1426.62</v>
      </c>
      <c r="H63" s="39">
        <v>1422.559</v>
      </c>
      <c r="I63" s="6">
        <f t="shared" si="2"/>
        <v>99.715341156019136</v>
      </c>
    </row>
    <row r="64" spans="1:9" ht="21.75" customHeight="1">
      <c r="A64" s="28" t="s">
        <v>73</v>
      </c>
      <c r="B64" s="13" t="s">
        <v>35</v>
      </c>
      <c r="C64" s="13" t="s">
        <v>26</v>
      </c>
      <c r="D64" s="13" t="s">
        <v>19</v>
      </c>
      <c r="E64" s="14" t="s">
        <v>128</v>
      </c>
      <c r="F64" s="11">
        <v>300</v>
      </c>
      <c r="G64" s="39">
        <v>61.396000000000001</v>
      </c>
      <c r="H64" s="39">
        <v>61.396000000000001</v>
      </c>
      <c r="I64" s="6">
        <f t="shared" si="2"/>
        <v>100</v>
      </c>
    </row>
    <row r="65" spans="1:9" ht="23.25" customHeight="1">
      <c r="A65" s="28" t="s">
        <v>104</v>
      </c>
      <c r="B65" s="13" t="s">
        <v>35</v>
      </c>
      <c r="C65" s="13" t="s">
        <v>26</v>
      </c>
      <c r="D65" s="13" t="s">
        <v>19</v>
      </c>
      <c r="E65" s="14" t="s">
        <v>128</v>
      </c>
      <c r="F65" s="11">
        <v>830</v>
      </c>
      <c r="G65" s="39">
        <v>5</v>
      </c>
      <c r="H65" s="39">
        <v>5</v>
      </c>
      <c r="I65" s="6">
        <f t="shared" ref="I65" si="3">H65/G65*100</f>
        <v>100</v>
      </c>
    </row>
    <row r="66" spans="1:9" ht="25.5" customHeight="1">
      <c r="A66" s="29" t="s">
        <v>83</v>
      </c>
      <c r="B66" s="13" t="s">
        <v>35</v>
      </c>
      <c r="C66" s="13" t="s">
        <v>26</v>
      </c>
      <c r="D66" s="13" t="s">
        <v>19</v>
      </c>
      <c r="E66" s="14" t="s">
        <v>128</v>
      </c>
      <c r="F66" s="11">
        <v>850</v>
      </c>
      <c r="G66" s="39">
        <v>22.445</v>
      </c>
      <c r="H66" s="39">
        <v>22.445</v>
      </c>
      <c r="I66" s="6">
        <f t="shared" si="2"/>
        <v>100</v>
      </c>
    </row>
    <row r="67" spans="1:9" ht="45.75" customHeight="1">
      <c r="A67" s="29" t="s">
        <v>183</v>
      </c>
      <c r="B67" s="13" t="s">
        <v>35</v>
      </c>
      <c r="C67" s="13" t="s">
        <v>26</v>
      </c>
      <c r="D67" s="13" t="s">
        <v>19</v>
      </c>
      <c r="E67" s="14" t="s">
        <v>185</v>
      </c>
      <c r="F67" s="13"/>
      <c r="G67" s="17">
        <f>G68</f>
        <v>4110.8419999999996</v>
      </c>
      <c r="H67" s="17">
        <f>H68</f>
        <v>4110.8419999999996</v>
      </c>
      <c r="I67" s="6">
        <f t="shared" si="2"/>
        <v>100</v>
      </c>
    </row>
    <row r="68" spans="1:9" ht="68.25" customHeight="1">
      <c r="A68" s="27" t="s">
        <v>81</v>
      </c>
      <c r="B68" s="13" t="s">
        <v>35</v>
      </c>
      <c r="C68" s="13" t="s">
        <v>26</v>
      </c>
      <c r="D68" s="13" t="s">
        <v>19</v>
      </c>
      <c r="E68" s="14" t="s">
        <v>185</v>
      </c>
      <c r="F68" s="13">
        <v>100</v>
      </c>
      <c r="G68" s="17">
        <v>4110.8419999999996</v>
      </c>
      <c r="H68" s="17">
        <v>4110.8419999999996</v>
      </c>
      <c r="I68" s="6">
        <f t="shared" si="2"/>
        <v>100</v>
      </c>
    </row>
    <row r="69" spans="1:9" ht="51" customHeight="1">
      <c r="A69" s="29" t="s">
        <v>186</v>
      </c>
      <c r="B69" s="13" t="s">
        <v>35</v>
      </c>
      <c r="C69" s="13" t="s">
        <v>26</v>
      </c>
      <c r="D69" s="13" t="s">
        <v>19</v>
      </c>
      <c r="E69" s="14" t="s">
        <v>185</v>
      </c>
      <c r="F69" s="13"/>
      <c r="G69" s="17">
        <f>G70</f>
        <v>125</v>
      </c>
      <c r="H69" s="17">
        <f>H70</f>
        <v>125</v>
      </c>
      <c r="I69" s="6">
        <f t="shared" ref="I69" si="4">H69/G69*100</f>
        <v>100</v>
      </c>
    </row>
    <row r="70" spans="1:9" ht="67.5" customHeight="1">
      <c r="A70" s="27" t="s">
        <v>81</v>
      </c>
      <c r="B70" s="13" t="s">
        <v>35</v>
      </c>
      <c r="C70" s="13" t="s">
        <v>26</v>
      </c>
      <c r="D70" s="13" t="s">
        <v>19</v>
      </c>
      <c r="E70" s="14" t="s">
        <v>185</v>
      </c>
      <c r="F70" s="13">
        <v>100</v>
      </c>
      <c r="G70" s="17">
        <v>125</v>
      </c>
      <c r="H70" s="17">
        <v>125</v>
      </c>
      <c r="I70" s="6">
        <f t="shared" si="2"/>
        <v>100</v>
      </c>
    </row>
    <row r="71" spans="1:9" ht="48.75" customHeight="1">
      <c r="A71" s="27" t="s">
        <v>219</v>
      </c>
      <c r="B71" s="13" t="s">
        <v>35</v>
      </c>
      <c r="C71" s="13" t="s">
        <v>26</v>
      </c>
      <c r="D71" s="13" t="s">
        <v>19</v>
      </c>
      <c r="E71" s="14" t="s">
        <v>220</v>
      </c>
      <c r="F71" s="13"/>
      <c r="G71" s="17">
        <f>G72</f>
        <v>142.13</v>
      </c>
      <c r="H71" s="17">
        <f>H72</f>
        <v>142.13</v>
      </c>
      <c r="I71" s="6">
        <f t="shared" si="2"/>
        <v>100</v>
      </c>
    </row>
    <row r="72" spans="1:9" ht="35.25" customHeight="1">
      <c r="A72" s="28" t="s">
        <v>124</v>
      </c>
      <c r="B72" s="13" t="s">
        <v>35</v>
      </c>
      <c r="C72" s="13" t="s">
        <v>26</v>
      </c>
      <c r="D72" s="13" t="s">
        <v>19</v>
      </c>
      <c r="E72" s="14" t="s">
        <v>220</v>
      </c>
      <c r="F72" s="13">
        <v>200</v>
      </c>
      <c r="G72" s="17">
        <v>142.13</v>
      </c>
      <c r="H72" s="17">
        <v>142.13</v>
      </c>
      <c r="I72" s="6">
        <f t="shared" si="2"/>
        <v>100</v>
      </c>
    </row>
    <row r="73" spans="1:9" ht="56.25" customHeight="1">
      <c r="A73" s="27" t="s">
        <v>222</v>
      </c>
      <c r="B73" s="13" t="s">
        <v>35</v>
      </c>
      <c r="C73" s="13" t="s">
        <v>26</v>
      </c>
      <c r="D73" s="13" t="s">
        <v>19</v>
      </c>
      <c r="E73" s="14" t="s">
        <v>220</v>
      </c>
      <c r="F73" s="13"/>
      <c r="G73" s="17">
        <f>G74</f>
        <v>1.7889999999999999</v>
      </c>
      <c r="H73" s="17">
        <f>H74</f>
        <v>1.7889999999999999</v>
      </c>
      <c r="I73" s="6">
        <f t="shared" si="2"/>
        <v>100</v>
      </c>
    </row>
    <row r="74" spans="1:9" ht="38.25" customHeight="1">
      <c r="A74" s="28" t="s">
        <v>124</v>
      </c>
      <c r="B74" s="13" t="s">
        <v>35</v>
      </c>
      <c r="C74" s="13" t="s">
        <v>26</v>
      </c>
      <c r="D74" s="13" t="s">
        <v>19</v>
      </c>
      <c r="E74" s="14" t="s">
        <v>220</v>
      </c>
      <c r="F74" s="13">
        <v>200</v>
      </c>
      <c r="G74" s="17">
        <v>1.7889999999999999</v>
      </c>
      <c r="H74" s="17">
        <v>1.7889999999999999</v>
      </c>
      <c r="I74" s="6">
        <f t="shared" si="2"/>
        <v>100</v>
      </c>
    </row>
    <row r="75" spans="1:9" ht="42" customHeight="1">
      <c r="A75" s="28" t="s">
        <v>201</v>
      </c>
      <c r="B75" s="13" t="s">
        <v>35</v>
      </c>
      <c r="C75" s="13" t="s">
        <v>26</v>
      </c>
      <c r="D75" s="13" t="s">
        <v>19</v>
      </c>
      <c r="E75" s="14" t="s">
        <v>137</v>
      </c>
      <c r="F75" s="13"/>
      <c r="G75" s="17">
        <f>G76</f>
        <v>425.685</v>
      </c>
      <c r="H75" s="17">
        <f>H76</f>
        <v>425.685</v>
      </c>
      <c r="I75" s="6">
        <f t="shared" si="2"/>
        <v>100</v>
      </c>
    </row>
    <row r="76" spans="1:9" ht="36" customHeight="1">
      <c r="A76" s="28" t="s">
        <v>124</v>
      </c>
      <c r="B76" s="13" t="s">
        <v>35</v>
      </c>
      <c r="C76" s="13" t="s">
        <v>26</v>
      </c>
      <c r="D76" s="13" t="s">
        <v>19</v>
      </c>
      <c r="E76" s="14" t="s">
        <v>137</v>
      </c>
      <c r="F76" s="13">
        <v>200</v>
      </c>
      <c r="G76" s="17">
        <v>425.685</v>
      </c>
      <c r="H76" s="17">
        <v>425.685</v>
      </c>
      <c r="I76" s="6">
        <f t="shared" si="2"/>
        <v>100</v>
      </c>
    </row>
    <row r="77" spans="1:9" ht="18.75" customHeight="1">
      <c r="A77" s="16" t="s">
        <v>89</v>
      </c>
      <c r="B77" s="13" t="s">
        <v>35</v>
      </c>
      <c r="C77" s="13" t="s">
        <v>26</v>
      </c>
      <c r="D77" s="13" t="s">
        <v>22</v>
      </c>
      <c r="E77" s="14"/>
      <c r="F77" s="13"/>
      <c r="G77" s="17">
        <f>G78+G82+G92+G94</f>
        <v>7111.7449999999999</v>
      </c>
      <c r="H77" s="17">
        <f>H78+H82+H92+H94</f>
        <v>7101.4719999999998</v>
      </c>
      <c r="I77" s="6">
        <f t="shared" si="2"/>
        <v>99.855548813969008</v>
      </c>
    </row>
    <row r="78" spans="1:9" ht="31.5" customHeight="1">
      <c r="A78" s="16" t="s">
        <v>84</v>
      </c>
      <c r="B78" s="13" t="s">
        <v>35</v>
      </c>
      <c r="C78" s="13" t="s">
        <v>26</v>
      </c>
      <c r="D78" s="13" t="s">
        <v>22</v>
      </c>
      <c r="E78" s="14" t="s">
        <v>125</v>
      </c>
      <c r="F78" s="11"/>
      <c r="G78" s="17">
        <f>G79</f>
        <v>848.50699999999995</v>
      </c>
      <c r="H78" s="17">
        <f>H79</f>
        <v>848.50699999999995</v>
      </c>
      <c r="I78" s="6">
        <f t="shared" si="2"/>
        <v>100</v>
      </c>
    </row>
    <row r="79" spans="1:9" ht="21.75" customHeight="1">
      <c r="A79" s="16" t="s">
        <v>85</v>
      </c>
      <c r="B79" s="13" t="s">
        <v>35</v>
      </c>
      <c r="C79" s="13" t="s">
        <v>26</v>
      </c>
      <c r="D79" s="13" t="s">
        <v>22</v>
      </c>
      <c r="E79" s="14" t="s">
        <v>126</v>
      </c>
      <c r="F79" s="11"/>
      <c r="G79" s="17">
        <f>G80+G81</f>
        <v>848.50699999999995</v>
      </c>
      <c r="H79" s="17">
        <f>H80+H81</f>
        <v>848.50699999999995</v>
      </c>
      <c r="I79" s="6">
        <f t="shared" si="2"/>
        <v>100</v>
      </c>
    </row>
    <row r="80" spans="1:9" ht="67.5" customHeight="1">
      <c r="A80" s="28" t="s">
        <v>81</v>
      </c>
      <c r="B80" s="13" t="s">
        <v>35</v>
      </c>
      <c r="C80" s="13" t="s">
        <v>26</v>
      </c>
      <c r="D80" s="13" t="s">
        <v>22</v>
      </c>
      <c r="E80" s="14" t="s">
        <v>126</v>
      </c>
      <c r="F80" s="11">
        <v>100</v>
      </c>
      <c r="G80" s="17">
        <v>848.50699999999995</v>
      </c>
      <c r="H80" s="17">
        <v>848.50699999999995</v>
      </c>
      <c r="I80" s="6">
        <f t="shared" ref="I80" si="5">H80/G80*100</f>
        <v>100</v>
      </c>
    </row>
    <row r="81" spans="1:9" ht="31.5" customHeight="1">
      <c r="A81" s="28" t="s">
        <v>124</v>
      </c>
      <c r="B81" s="13" t="s">
        <v>35</v>
      </c>
      <c r="C81" s="13" t="s">
        <v>26</v>
      </c>
      <c r="D81" s="13" t="s">
        <v>22</v>
      </c>
      <c r="E81" s="14" t="s">
        <v>126</v>
      </c>
      <c r="F81" s="13">
        <v>200</v>
      </c>
      <c r="G81" s="17">
        <v>0</v>
      </c>
      <c r="H81" s="17">
        <v>0</v>
      </c>
      <c r="I81" s="6">
        <v>0</v>
      </c>
    </row>
    <row r="82" spans="1:9" ht="34.5" customHeight="1">
      <c r="A82" s="29" t="s">
        <v>90</v>
      </c>
      <c r="B82" s="13" t="s">
        <v>35</v>
      </c>
      <c r="C82" s="13" t="s">
        <v>26</v>
      </c>
      <c r="D82" s="13" t="s">
        <v>22</v>
      </c>
      <c r="E82" s="14" t="s">
        <v>129</v>
      </c>
      <c r="F82" s="13"/>
      <c r="G82" s="17">
        <f>G88+G83</f>
        <v>6172.5309999999999</v>
      </c>
      <c r="H82" s="17">
        <f>H88+H83</f>
        <v>6162.2579999999998</v>
      </c>
      <c r="I82" s="6">
        <f t="shared" si="2"/>
        <v>99.833569082115588</v>
      </c>
    </row>
    <row r="83" spans="1:9" ht="22.5" customHeight="1">
      <c r="A83" s="21" t="s">
        <v>148</v>
      </c>
      <c r="B83" s="13" t="s">
        <v>35</v>
      </c>
      <c r="C83" s="13" t="s">
        <v>26</v>
      </c>
      <c r="D83" s="13" t="s">
        <v>22</v>
      </c>
      <c r="E83" s="14" t="s">
        <v>149</v>
      </c>
      <c r="F83" s="13"/>
      <c r="G83" s="17">
        <f>G84+G85+G86+G87</f>
        <v>4163.1549999999997</v>
      </c>
      <c r="H83" s="17">
        <f>H84+H85+H86+H87</f>
        <v>4152.8819999999996</v>
      </c>
      <c r="I83" s="6">
        <f t="shared" si="2"/>
        <v>99.753240030697867</v>
      </c>
    </row>
    <row r="84" spans="1:9" ht="63" customHeight="1">
      <c r="A84" s="28" t="s">
        <v>81</v>
      </c>
      <c r="B84" s="13" t="s">
        <v>35</v>
      </c>
      <c r="C84" s="13" t="s">
        <v>26</v>
      </c>
      <c r="D84" s="13" t="s">
        <v>22</v>
      </c>
      <c r="E84" s="14" t="s">
        <v>149</v>
      </c>
      <c r="F84" s="13">
        <v>100</v>
      </c>
      <c r="G84" s="17">
        <v>4058.518</v>
      </c>
      <c r="H84" s="17">
        <v>4048.2449999999999</v>
      </c>
      <c r="I84" s="6">
        <f t="shared" si="2"/>
        <v>99.746878047602593</v>
      </c>
    </row>
    <row r="85" spans="1:9" ht="36.75" customHeight="1">
      <c r="A85" s="28" t="s">
        <v>124</v>
      </c>
      <c r="B85" s="13" t="s">
        <v>35</v>
      </c>
      <c r="C85" s="13" t="s">
        <v>26</v>
      </c>
      <c r="D85" s="13" t="s">
        <v>22</v>
      </c>
      <c r="E85" s="14" t="s">
        <v>149</v>
      </c>
      <c r="F85" s="13">
        <v>200</v>
      </c>
      <c r="G85" s="17">
        <v>83.986999999999995</v>
      </c>
      <c r="H85" s="17">
        <v>83.986999999999995</v>
      </c>
      <c r="I85" s="6">
        <f t="shared" si="2"/>
        <v>100</v>
      </c>
    </row>
    <row r="86" spans="1:9" ht="22.5" customHeight="1">
      <c r="A86" s="28" t="s">
        <v>73</v>
      </c>
      <c r="B86" s="13" t="s">
        <v>35</v>
      </c>
      <c r="C86" s="13" t="s">
        <v>26</v>
      </c>
      <c r="D86" s="13" t="s">
        <v>22</v>
      </c>
      <c r="E86" s="14" t="s">
        <v>149</v>
      </c>
      <c r="F86" s="13">
        <v>300</v>
      </c>
      <c r="G86" s="17">
        <v>18</v>
      </c>
      <c r="H86" s="17">
        <v>18</v>
      </c>
      <c r="I86" s="6">
        <f t="shared" si="2"/>
        <v>100</v>
      </c>
    </row>
    <row r="87" spans="1:9" ht="22.5" customHeight="1">
      <c r="A87" s="28" t="s">
        <v>83</v>
      </c>
      <c r="B87" s="13" t="s">
        <v>35</v>
      </c>
      <c r="C87" s="13" t="s">
        <v>26</v>
      </c>
      <c r="D87" s="13" t="s">
        <v>22</v>
      </c>
      <c r="E87" s="14" t="s">
        <v>149</v>
      </c>
      <c r="F87" s="13">
        <v>850</v>
      </c>
      <c r="G87" s="17">
        <v>2.65</v>
      </c>
      <c r="H87" s="17">
        <v>2.65</v>
      </c>
      <c r="I87" s="6">
        <f t="shared" si="2"/>
        <v>100</v>
      </c>
    </row>
    <row r="88" spans="1:9" ht="72" customHeight="1">
      <c r="A88" s="18" t="s">
        <v>91</v>
      </c>
      <c r="B88" s="13" t="s">
        <v>35</v>
      </c>
      <c r="C88" s="13" t="s">
        <v>26</v>
      </c>
      <c r="D88" s="13" t="s">
        <v>22</v>
      </c>
      <c r="E88" s="14" t="s">
        <v>130</v>
      </c>
      <c r="F88" s="13"/>
      <c r="G88" s="17">
        <f>G89+G90+G91</f>
        <v>2009.376</v>
      </c>
      <c r="H88" s="17">
        <f>H89+H90+H91</f>
        <v>2009.376</v>
      </c>
      <c r="I88" s="6">
        <f t="shared" ref="I88" si="6">H88/G88*100</f>
        <v>100</v>
      </c>
    </row>
    <row r="89" spans="1:9" ht="63.75" customHeight="1">
      <c r="A89" s="28" t="s">
        <v>81</v>
      </c>
      <c r="B89" s="13" t="s">
        <v>35</v>
      </c>
      <c r="C89" s="13" t="s">
        <v>26</v>
      </c>
      <c r="D89" s="13" t="s">
        <v>22</v>
      </c>
      <c r="E89" s="14" t="s">
        <v>130</v>
      </c>
      <c r="F89" s="13">
        <v>100</v>
      </c>
      <c r="G89" s="17">
        <v>1769.069</v>
      </c>
      <c r="H89" s="17">
        <v>1769.069</v>
      </c>
      <c r="I89" s="6">
        <f t="shared" si="2"/>
        <v>100</v>
      </c>
    </row>
    <row r="90" spans="1:9" ht="34.5" customHeight="1">
      <c r="A90" s="28" t="s">
        <v>124</v>
      </c>
      <c r="B90" s="13" t="s">
        <v>35</v>
      </c>
      <c r="C90" s="13" t="s">
        <v>26</v>
      </c>
      <c r="D90" s="13" t="s">
        <v>22</v>
      </c>
      <c r="E90" s="14" t="s">
        <v>130</v>
      </c>
      <c r="F90" s="13">
        <v>200</v>
      </c>
      <c r="G90" s="17">
        <v>240.30699999999999</v>
      </c>
      <c r="H90" s="17">
        <v>240.30699999999999</v>
      </c>
      <c r="I90" s="6">
        <f t="shared" si="2"/>
        <v>100</v>
      </c>
    </row>
    <row r="91" spans="1:9" ht="25.5" customHeight="1">
      <c r="A91" s="29" t="s">
        <v>83</v>
      </c>
      <c r="B91" s="13" t="s">
        <v>35</v>
      </c>
      <c r="C91" s="13" t="s">
        <v>26</v>
      </c>
      <c r="D91" s="13" t="s">
        <v>22</v>
      </c>
      <c r="E91" s="14" t="s">
        <v>130</v>
      </c>
      <c r="F91" s="13">
        <v>850</v>
      </c>
      <c r="G91" s="17">
        <v>0</v>
      </c>
      <c r="H91" s="17">
        <v>0</v>
      </c>
      <c r="I91" s="6">
        <v>0</v>
      </c>
    </row>
    <row r="92" spans="1:9" ht="33.75" customHeight="1">
      <c r="A92" s="29" t="s">
        <v>223</v>
      </c>
      <c r="B92" s="13" t="s">
        <v>35</v>
      </c>
      <c r="C92" s="13" t="s">
        <v>26</v>
      </c>
      <c r="D92" s="13" t="s">
        <v>22</v>
      </c>
      <c r="E92" s="14" t="s">
        <v>224</v>
      </c>
      <c r="F92" s="13"/>
      <c r="G92" s="17">
        <f>G93</f>
        <v>84.3</v>
      </c>
      <c r="H92" s="17">
        <f>H93</f>
        <v>84.3</v>
      </c>
      <c r="I92" s="6">
        <f t="shared" si="2"/>
        <v>100</v>
      </c>
    </row>
    <row r="93" spans="1:9" ht="33.75" customHeight="1">
      <c r="A93" s="28" t="s">
        <v>124</v>
      </c>
      <c r="B93" s="13" t="s">
        <v>35</v>
      </c>
      <c r="C93" s="13" t="s">
        <v>26</v>
      </c>
      <c r="D93" s="13" t="s">
        <v>22</v>
      </c>
      <c r="E93" s="14" t="s">
        <v>224</v>
      </c>
      <c r="F93" s="13">
        <v>200</v>
      </c>
      <c r="G93" s="17">
        <v>84.3</v>
      </c>
      <c r="H93" s="17">
        <v>84.3</v>
      </c>
      <c r="I93" s="6">
        <f t="shared" si="2"/>
        <v>100</v>
      </c>
    </row>
    <row r="94" spans="1:9" ht="39.75" customHeight="1">
      <c r="A94" s="28" t="s">
        <v>201</v>
      </c>
      <c r="B94" s="13" t="s">
        <v>35</v>
      </c>
      <c r="C94" s="13" t="s">
        <v>26</v>
      </c>
      <c r="D94" s="13" t="s">
        <v>22</v>
      </c>
      <c r="E94" s="14" t="s">
        <v>137</v>
      </c>
      <c r="F94" s="13"/>
      <c r="G94" s="17">
        <f>G95</f>
        <v>6.407</v>
      </c>
      <c r="H94" s="17">
        <f>H95</f>
        <v>6.407</v>
      </c>
      <c r="I94" s="6">
        <f t="shared" si="2"/>
        <v>100</v>
      </c>
    </row>
    <row r="95" spans="1:9" ht="35.25" customHeight="1">
      <c r="A95" s="28" t="s">
        <v>124</v>
      </c>
      <c r="B95" s="13" t="s">
        <v>35</v>
      </c>
      <c r="C95" s="13" t="s">
        <v>26</v>
      </c>
      <c r="D95" s="13" t="s">
        <v>22</v>
      </c>
      <c r="E95" s="14" t="s">
        <v>137</v>
      </c>
      <c r="F95" s="13">
        <v>200</v>
      </c>
      <c r="G95" s="17">
        <v>6.407</v>
      </c>
      <c r="H95" s="17">
        <v>6.407</v>
      </c>
      <c r="I95" s="6">
        <f t="shared" si="2"/>
        <v>100</v>
      </c>
    </row>
    <row r="96" spans="1:9" ht="32.25" customHeight="1">
      <c r="A96" s="16" t="s">
        <v>62</v>
      </c>
      <c r="B96" s="13" t="s">
        <v>36</v>
      </c>
      <c r="C96" s="13"/>
      <c r="D96" s="13"/>
      <c r="E96" s="15"/>
      <c r="F96" s="13"/>
      <c r="G96" s="17">
        <f>G97+G101+G183</f>
        <v>311643.00400000002</v>
      </c>
      <c r="H96" s="17">
        <f>H97+H101+H183</f>
        <v>307894.799</v>
      </c>
      <c r="I96" s="6">
        <f t="shared" si="2"/>
        <v>98.797276065276279</v>
      </c>
    </row>
    <row r="97" spans="1:9" ht="19.5" customHeight="1">
      <c r="A97" s="16" t="s">
        <v>41</v>
      </c>
      <c r="B97" s="13" t="s">
        <v>36</v>
      </c>
      <c r="C97" s="13" t="s">
        <v>22</v>
      </c>
      <c r="D97" s="13"/>
      <c r="E97" s="15"/>
      <c r="F97" s="13"/>
      <c r="G97" s="17">
        <f t="shared" ref="G97:H99" si="7">G98</f>
        <v>66.786000000000001</v>
      </c>
      <c r="H97" s="17">
        <f t="shared" si="7"/>
        <v>66.786000000000001</v>
      </c>
      <c r="I97" s="6">
        <f t="shared" si="2"/>
        <v>100</v>
      </c>
    </row>
    <row r="98" spans="1:9" ht="23.25" customHeight="1">
      <c r="A98" s="16" t="s">
        <v>42</v>
      </c>
      <c r="B98" s="13" t="s">
        <v>36</v>
      </c>
      <c r="C98" s="13" t="s">
        <v>22</v>
      </c>
      <c r="D98" s="13" t="s">
        <v>19</v>
      </c>
      <c r="E98" s="15"/>
      <c r="F98" s="13"/>
      <c r="G98" s="17">
        <f t="shared" si="7"/>
        <v>66.786000000000001</v>
      </c>
      <c r="H98" s="17">
        <f t="shared" si="7"/>
        <v>66.786000000000001</v>
      </c>
      <c r="I98" s="6">
        <f t="shared" ref="I98:I172" si="8">H98/G98*100</f>
        <v>100</v>
      </c>
    </row>
    <row r="99" spans="1:9" ht="24.75" customHeight="1">
      <c r="A99" s="16" t="s">
        <v>92</v>
      </c>
      <c r="B99" s="13" t="s">
        <v>36</v>
      </c>
      <c r="C99" s="13" t="s">
        <v>22</v>
      </c>
      <c r="D99" s="13" t="s">
        <v>19</v>
      </c>
      <c r="E99" s="15" t="s">
        <v>131</v>
      </c>
      <c r="F99" s="13"/>
      <c r="G99" s="17">
        <f t="shared" si="7"/>
        <v>66.786000000000001</v>
      </c>
      <c r="H99" s="17">
        <f t="shared" si="7"/>
        <v>66.786000000000001</v>
      </c>
      <c r="I99" s="6">
        <f t="shared" si="8"/>
        <v>100</v>
      </c>
    </row>
    <row r="100" spans="1:9" ht="33" customHeight="1">
      <c r="A100" s="16" t="s">
        <v>82</v>
      </c>
      <c r="B100" s="13" t="s">
        <v>36</v>
      </c>
      <c r="C100" s="13" t="s">
        <v>22</v>
      </c>
      <c r="D100" s="13" t="s">
        <v>19</v>
      </c>
      <c r="E100" s="15" t="s">
        <v>131</v>
      </c>
      <c r="F100" s="13">
        <v>200</v>
      </c>
      <c r="G100" s="17">
        <v>66.786000000000001</v>
      </c>
      <c r="H100" s="17">
        <v>66.786000000000001</v>
      </c>
      <c r="I100" s="6">
        <f t="shared" si="8"/>
        <v>100</v>
      </c>
    </row>
    <row r="101" spans="1:9" ht="21.75" customHeight="1">
      <c r="A101" s="16" t="s">
        <v>43</v>
      </c>
      <c r="B101" s="13" t="s">
        <v>36</v>
      </c>
      <c r="C101" s="13" t="s">
        <v>27</v>
      </c>
      <c r="D101" s="13"/>
      <c r="E101" s="14"/>
      <c r="F101" s="13"/>
      <c r="G101" s="17">
        <f>G102+G118+G151+G161+G146</f>
        <v>296034.71799999999</v>
      </c>
      <c r="H101" s="17">
        <f>H102+H118+H151+H161+H146</f>
        <v>293098.30099999998</v>
      </c>
      <c r="I101" s="6">
        <f t="shared" si="8"/>
        <v>99.008083572143718</v>
      </c>
    </row>
    <row r="102" spans="1:9" ht="23.25" customHeight="1">
      <c r="A102" s="16" t="s">
        <v>10</v>
      </c>
      <c r="B102" s="13" t="s">
        <v>36</v>
      </c>
      <c r="C102" s="13" t="s">
        <v>27</v>
      </c>
      <c r="D102" s="13" t="s">
        <v>19</v>
      </c>
      <c r="E102" s="14"/>
      <c r="F102" s="13"/>
      <c r="G102" s="17">
        <f>G103+G110+G114+G116</f>
        <v>53578.864000000001</v>
      </c>
      <c r="H102" s="17">
        <f>H103+H110+H114+H116</f>
        <v>53536.754999999997</v>
      </c>
      <c r="I102" s="6">
        <f t="shared" si="8"/>
        <v>99.921407441561271</v>
      </c>
    </row>
    <row r="103" spans="1:9" ht="41.25" customHeight="1">
      <c r="A103" s="16" t="s">
        <v>80</v>
      </c>
      <c r="B103" s="13" t="s">
        <v>36</v>
      </c>
      <c r="C103" s="13" t="s">
        <v>27</v>
      </c>
      <c r="D103" s="13" t="s">
        <v>19</v>
      </c>
      <c r="E103" s="14" t="s">
        <v>121</v>
      </c>
      <c r="F103" s="13"/>
      <c r="G103" s="17">
        <f>G104+G108</f>
        <v>18778.165000000001</v>
      </c>
      <c r="H103" s="17">
        <f>H104+H108</f>
        <v>18777.905999999999</v>
      </c>
      <c r="I103" s="6">
        <f t="shared" si="8"/>
        <v>99.99862073850133</v>
      </c>
    </row>
    <row r="104" spans="1:9" ht="37.5" customHeight="1">
      <c r="A104" s="16" t="s">
        <v>161</v>
      </c>
      <c r="B104" s="13" t="s">
        <v>36</v>
      </c>
      <c r="C104" s="13" t="s">
        <v>27</v>
      </c>
      <c r="D104" s="13" t="s">
        <v>19</v>
      </c>
      <c r="E104" s="14" t="s">
        <v>132</v>
      </c>
      <c r="F104" s="13"/>
      <c r="G104" s="17">
        <f>G105+G106+G107</f>
        <v>15380.119999999999</v>
      </c>
      <c r="H104" s="17">
        <f>H105+H106+H107</f>
        <v>15379.860999999999</v>
      </c>
      <c r="I104" s="6">
        <f t="shared" si="8"/>
        <v>99.998316007937518</v>
      </c>
    </row>
    <row r="105" spans="1:9" ht="66" customHeight="1">
      <c r="A105" s="28" t="s">
        <v>81</v>
      </c>
      <c r="B105" s="13" t="s">
        <v>36</v>
      </c>
      <c r="C105" s="13" t="s">
        <v>27</v>
      </c>
      <c r="D105" s="13" t="s">
        <v>19</v>
      </c>
      <c r="E105" s="14" t="s">
        <v>132</v>
      </c>
      <c r="F105" s="13">
        <v>100</v>
      </c>
      <c r="G105" s="17">
        <v>6056.8310000000001</v>
      </c>
      <c r="H105" s="17">
        <v>6056.8310000000001</v>
      </c>
      <c r="I105" s="6">
        <f t="shared" ref="I105" si="9">H105/G105*100</f>
        <v>100</v>
      </c>
    </row>
    <row r="106" spans="1:9" ht="36.75" customHeight="1">
      <c r="A106" s="28" t="s">
        <v>124</v>
      </c>
      <c r="B106" s="13" t="s">
        <v>36</v>
      </c>
      <c r="C106" s="13" t="s">
        <v>27</v>
      </c>
      <c r="D106" s="13" t="s">
        <v>19</v>
      </c>
      <c r="E106" s="14" t="s">
        <v>132</v>
      </c>
      <c r="F106" s="13">
        <v>200</v>
      </c>
      <c r="G106" s="17">
        <v>8385.0869999999995</v>
      </c>
      <c r="H106" s="17">
        <v>8384.8279999999995</v>
      </c>
      <c r="I106" s="6">
        <f t="shared" si="8"/>
        <v>99.99691118291318</v>
      </c>
    </row>
    <row r="107" spans="1:9" ht="23.25" customHeight="1">
      <c r="A107" s="29" t="s">
        <v>83</v>
      </c>
      <c r="B107" s="13" t="s">
        <v>36</v>
      </c>
      <c r="C107" s="13" t="s">
        <v>27</v>
      </c>
      <c r="D107" s="13" t="s">
        <v>19</v>
      </c>
      <c r="E107" s="14" t="s">
        <v>132</v>
      </c>
      <c r="F107" s="13">
        <v>850</v>
      </c>
      <c r="G107" s="17">
        <v>938.202</v>
      </c>
      <c r="H107" s="17">
        <v>938.202</v>
      </c>
      <c r="I107" s="6">
        <f t="shared" si="8"/>
        <v>100</v>
      </c>
    </row>
    <row r="108" spans="1:9" ht="46.5" customHeight="1">
      <c r="A108" s="29" t="s">
        <v>183</v>
      </c>
      <c r="B108" s="13" t="s">
        <v>36</v>
      </c>
      <c r="C108" s="13" t="s">
        <v>27</v>
      </c>
      <c r="D108" s="13" t="s">
        <v>19</v>
      </c>
      <c r="E108" s="14" t="s">
        <v>184</v>
      </c>
      <c r="F108" s="13"/>
      <c r="G108" s="17">
        <f>G109</f>
        <v>3398.0450000000001</v>
      </c>
      <c r="H108" s="17">
        <f>H109</f>
        <v>3398.0450000000001</v>
      </c>
      <c r="I108" s="6">
        <f t="shared" si="8"/>
        <v>100</v>
      </c>
    </row>
    <row r="109" spans="1:9" ht="67.5" customHeight="1">
      <c r="A109" s="27" t="s">
        <v>81</v>
      </c>
      <c r="B109" s="13" t="s">
        <v>36</v>
      </c>
      <c r="C109" s="13" t="s">
        <v>27</v>
      </c>
      <c r="D109" s="13" t="s">
        <v>19</v>
      </c>
      <c r="E109" s="14" t="s">
        <v>184</v>
      </c>
      <c r="F109" s="13">
        <v>100</v>
      </c>
      <c r="G109" s="17">
        <v>3398.0450000000001</v>
      </c>
      <c r="H109" s="17">
        <v>3398.0450000000001</v>
      </c>
      <c r="I109" s="6">
        <f t="shared" si="8"/>
        <v>100</v>
      </c>
    </row>
    <row r="110" spans="1:9" ht="58.5" customHeight="1">
      <c r="A110" s="16" t="s">
        <v>93</v>
      </c>
      <c r="B110" s="13" t="s">
        <v>36</v>
      </c>
      <c r="C110" s="13" t="s">
        <v>27</v>
      </c>
      <c r="D110" s="13" t="s">
        <v>19</v>
      </c>
      <c r="E110" s="14" t="s">
        <v>133</v>
      </c>
      <c r="F110" s="13"/>
      <c r="G110" s="17">
        <f>G111+G112+G113</f>
        <v>33546</v>
      </c>
      <c r="H110" s="17">
        <f>H111+H112+H113</f>
        <v>33504.15</v>
      </c>
      <c r="I110" s="6">
        <f t="shared" si="8"/>
        <v>99.875245930960475</v>
      </c>
    </row>
    <row r="111" spans="1:9" ht="69" customHeight="1">
      <c r="A111" s="56" t="s">
        <v>81</v>
      </c>
      <c r="B111" s="47" t="s">
        <v>36</v>
      </c>
      <c r="C111" s="47" t="s">
        <v>27</v>
      </c>
      <c r="D111" s="47" t="s">
        <v>19</v>
      </c>
      <c r="E111" s="48" t="s">
        <v>133</v>
      </c>
      <c r="F111" s="47">
        <v>100</v>
      </c>
      <c r="G111" s="39">
        <v>32933</v>
      </c>
      <c r="H111" s="39">
        <v>32933</v>
      </c>
      <c r="I111" s="6">
        <f t="shared" si="8"/>
        <v>100</v>
      </c>
    </row>
    <row r="112" spans="1:9" ht="36" customHeight="1">
      <c r="A112" s="56" t="s">
        <v>124</v>
      </c>
      <c r="B112" s="47" t="s">
        <v>36</v>
      </c>
      <c r="C112" s="47" t="s">
        <v>27</v>
      </c>
      <c r="D112" s="47" t="s">
        <v>19</v>
      </c>
      <c r="E112" s="48" t="s">
        <v>133</v>
      </c>
      <c r="F112" s="47">
        <v>200</v>
      </c>
      <c r="G112" s="39">
        <v>520</v>
      </c>
      <c r="H112" s="39">
        <v>520</v>
      </c>
      <c r="I112" s="6">
        <f t="shared" si="8"/>
        <v>100</v>
      </c>
    </row>
    <row r="113" spans="1:9" ht="20.25" customHeight="1">
      <c r="A113" s="26" t="s">
        <v>73</v>
      </c>
      <c r="B113" s="47" t="s">
        <v>36</v>
      </c>
      <c r="C113" s="47" t="s">
        <v>27</v>
      </c>
      <c r="D113" s="47" t="s">
        <v>19</v>
      </c>
      <c r="E113" s="48" t="s">
        <v>133</v>
      </c>
      <c r="F113" s="47">
        <v>300</v>
      </c>
      <c r="G113" s="39">
        <v>93</v>
      </c>
      <c r="H113" s="39">
        <v>51.15</v>
      </c>
      <c r="I113" s="6">
        <f t="shared" si="8"/>
        <v>54.999999999999993</v>
      </c>
    </row>
    <row r="114" spans="1:9" ht="39" customHeight="1">
      <c r="A114" s="56" t="s">
        <v>225</v>
      </c>
      <c r="B114" s="47" t="s">
        <v>36</v>
      </c>
      <c r="C114" s="47" t="s">
        <v>27</v>
      </c>
      <c r="D114" s="47" t="s">
        <v>19</v>
      </c>
      <c r="E114" s="48" t="s">
        <v>226</v>
      </c>
      <c r="F114" s="47"/>
      <c r="G114" s="39">
        <f>G115</f>
        <v>470</v>
      </c>
      <c r="H114" s="39">
        <f>H115</f>
        <v>470</v>
      </c>
      <c r="I114" s="6">
        <f t="shared" si="8"/>
        <v>100</v>
      </c>
    </row>
    <row r="115" spans="1:9" ht="31.5" customHeight="1">
      <c r="A115" s="56" t="s">
        <v>124</v>
      </c>
      <c r="B115" s="47" t="s">
        <v>36</v>
      </c>
      <c r="C115" s="47" t="s">
        <v>27</v>
      </c>
      <c r="D115" s="47" t="s">
        <v>19</v>
      </c>
      <c r="E115" s="48" t="s">
        <v>226</v>
      </c>
      <c r="F115" s="47">
        <v>200</v>
      </c>
      <c r="G115" s="39">
        <v>470</v>
      </c>
      <c r="H115" s="39">
        <v>470</v>
      </c>
      <c r="I115" s="6">
        <f t="shared" si="8"/>
        <v>100</v>
      </c>
    </row>
    <row r="116" spans="1:9" ht="36.75" customHeight="1">
      <c r="A116" s="28" t="s">
        <v>201</v>
      </c>
      <c r="B116" s="47" t="s">
        <v>36</v>
      </c>
      <c r="C116" s="47" t="s">
        <v>27</v>
      </c>
      <c r="D116" s="47" t="s">
        <v>19</v>
      </c>
      <c r="E116" s="14" t="s">
        <v>137</v>
      </c>
      <c r="F116" s="13"/>
      <c r="G116" s="17">
        <f>G117</f>
        <v>784.69899999999996</v>
      </c>
      <c r="H116" s="17">
        <f>H117</f>
        <v>784.69899999999996</v>
      </c>
      <c r="I116" s="6">
        <f t="shared" si="8"/>
        <v>100</v>
      </c>
    </row>
    <row r="117" spans="1:9" ht="35.25" customHeight="1">
      <c r="A117" s="28" t="s">
        <v>124</v>
      </c>
      <c r="B117" s="47" t="s">
        <v>36</v>
      </c>
      <c r="C117" s="47" t="s">
        <v>27</v>
      </c>
      <c r="D117" s="47" t="s">
        <v>19</v>
      </c>
      <c r="E117" s="14" t="s">
        <v>137</v>
      </c>
      <c r="F117" s="13">
        <v>200</v>
      </c>
      <c r="G117" s="17">
        <v>784.69899999999996</v>
      </c>
      <c r="H117" s="17">
        <v>784.69899999999996</v>
      </c>
      <c r="I117" s="6">
        <f t="shared" si="8"/>
        <v>100</v>
      </c>
    </row>
    <row r="118" spans="1:9" ht="19.5" customHeight="1">
      <c r="A118" s="16" t="s">
        <v>11</v>
      </c>
      <c r="B118" s="13" t="s">
        <v>36</v>
      </c>
      <c r="C118" s="13" t="s">
        <v>27</v>
      </c>
      <c r="D118" s="13" t="s">
        <v>20</v>
      </c>
      <c r="E118" s="14"/>
      <c r="F118" s="13"/>
      <c r="G118" s="17">
        <f>G119+G131+G136+G142+G128+G139+G144</f>
        <v>222710.36</v>
      </c>
      <c r="H118" s="17">
        <f>H119+H131+H136+H142+H128+H139+H144</f>
        <v>219950.70199999999</v>
      </c>
      <c r="I118" s="6">
        <f t="shared" si="8"/>
        <v>98.760875785033093</v>
      </c>
    </row>
    <row r="119" spans="1:9" ht="36" customHeight="1">
      <c r="A119" s="16" t="s">
        <v>80</v>
      </c>
      <c r="B119" s="13" t="s">
        <v>36</v>
      </c>
      <c r="C119" s="13" t="s">
        <v>27</v>
      </c>
      <c r="D119" s="13" t="s">
        <v>20</v>
      </c>
      <c r="E119" s="14" t="s">
        <v>121</v>
      </c>
      <c r="F119" s="13"/>
      <c r="G119" s="17">
        <f>G120+G126</f>
        <v>34392.138999999996</v>
      </c>
      <c r="H119" s="17">
        <f>H120+H126</f>
        <v>32958.413</v>
      </c>
      <c r="I119" s="6">
        <f t="shared" si="8"/>
        <v>95.831239225917315</v>
      </c>
    </row>
    <row r="120" spans="1:9" ht="34.5" customHeight="1">
      <c r="A120" s="16" t="s">
        <v>162</v>
      </c>
      <c r="B120" s="13" t="s">
        <v>36</v>
      </c>
      <c r="C120" s="13" t="s">
        <v>27</v>
      </c>
      <c r="D120" s="13" t="s">
        <v>20</v>
      </c>
      <c r="E120" s="14" t="s">
        <v>134</v>
      </c>
      <c r="F120" s="13"/>
      <c r="G120" s="17">
        <f>G121+G122+G125+G123+G124</f>
        <v>34093.351999999999</v>
      </c>
      <c r="H120" s="17">
        <f>H121+H122+H125+H123+H124</f>
        <v>32659.626</v>
      </c>
      <c r="I120" s="6">
        <f t="shared" si="8"/>
        <v>95.794705079160309</v>
      </c>
    </row>
    <row r="121" spans="1:9" ht="72" customHeight="1">
      <c r="A121" s="28" t="s">
        <v>81</v>
      </c>
      <c r="B121" s="13" t="s">
        <v>36</v>
      </c>
      <c r="C121" s="13" t="s">
        <v>27</v>
      </c>
      <c r="D121" s="13" t="s">
        <v>20</v>
      </c>
      <c r="E121" s="14" t="s">
        <v>134</v>
      </c>
      <c r="F121" s="13">
        <v>100</v>
      </c>
      <c r="G121" s="17">
        <v>2934.0149999999999</v>
      </c>
      <c r="H121" s="17">
        <v>2934.0149999999999</v>
      </c>
      <c r="I121" s="6">
        <f t="shared" si="8"/>
        <v>100</v>
      </c>
    </row>
    <row r="122" spans="1:9" ht="36" customHeight="1">
      <c r="A122" s="28" t="s">
        <v>124</v>
      </c>
      <c r="B122" s="13" t="s">
        <v>36</v>
      </c>
      <c r="C122" s="13" t="s">
        <v>27</v>
      </c>
      <c r="D122" s="13" t="s">
        <v>20</v>
      </c>
      <c r="E122" s="14" t="s">
        <v>134</v>
      </c>
      <c r="F122" s="13">
        <v>200</v>
      </c>
      <c r="G122" s="17">
        <v>24654.413</v>
      </c>
      <c r="H122" s="17">
        <v>23220.687000000002</v>
      </c>
      <c r="I122" s="6">
        <f t="shared" si="8"/>
        <v>94.184708433334023</v>
      </c>
    </row>
    <row r="123" spans="1:9" ht="66" customHeight="1">
      <c r="A123" s="28" t="s">
        <v>227</v>
      </c>
      <c r="B123" s="13" t="s">
        <v>36</v>
      </c>
      <c r="C123" s="13" t="s">
        <v>27</v>
      </c>
      <c r="D123" s="13" t="s">
        <v>20</v>
      </c>
      <c r="E123" s="14" t="s">
        <v>134</v>
      </c>
      <c r="F123" s="13">
        <v>611</v>
      </c>
      <c r="G123" s="17">
        <v>3979.886</v>
      </c>
      <c r="H123" s="17">
        <v>3979.886</v>
      </c>
      <c r="I123" s="6">
        <f t="shared" si="8"/>
        <v>100</v>
      </c>
    </row>
    <row r="124" spans="1:9" ht="23.25" customHeight="1">
      <c r="A124" s="28" t="s">
        <v>104</v>
      </c>
      <c r="B124" s="13" t="s">
        <v>36</v>
      </c>
      <c r="C124" s="13" t="s">
        <v>27</v>
      </c>
      <c r="D124" s="13" t="s">
        <v>20</v>
      </c>
      <c r="E124" s="14" t="s">
        <v>134</v>
      </c>
      <c r="F124" s="13">
        <v>830</v>
      </c>
      <c r="G124" s="17">
        <v>1072.4290000000001</v>
      </c>
      <c r="H124" s="17">
        <v>1072.4290000000001</v>
      </c>
      <c r="I124" s="6">
        <f t="shared" si="8"/>
        <v>100</v>
      </c>
    </row>
    <row r="125" spans="1:9" ht="24.75" customHeight="1">
      <c r="A125" s="29" t="s">
        <v>83</v>
      </c>
      <c r="B125" s="13" t="s">
        <v>36</v>
      </c>
      <c r="C125" s="13" t="s">
        <v>27</v>
      </c>
      <c r="D125" s="13" t="s">
        <v>20</v>
      </c>
      <c r="E125" s="14" t="s">
        <v>134</v>
      </c>
      <c r="F125" s="13">
        <v>850</v>
      </c>
      <c r="G125" s="17">
        <v>1452.6089999999999</v>
      </c>
      <c r="H125" s="17">
        <v>1452.6089999999999</v>
      </c>
      <c r="I125" s="6">
        <f t="shared" si="8"/>
        <v>100</v>
      </c>
    </row>
    <row r="126" spans="1:9" ht="49.5" customHeight="1">
      <c r="A126" s="29" t="s">
        <v>183</v>
      </c>
      <c r="B126" s="13" t="s">
        <v>36</v>
      </c>
      <c r="C126" s="13" t="s">
        <v>27</v>
      </c>
      <c r="D126" s="13" t="s">
        <v>20</v>
      </c>
      <c r="E126" s="14" t="s">
        <v>184</v>
      </c>
      <c r="F126" s="13"/>
      <c r="G126" s="17">
        <f>G127</f>
        <v>298.78699999999998</v>
      </c>
      <c r="H126" s="17">
        <f>H127</f>
        <v>298.78699999999998</v>
      </c>
      <c r="I126" s="6">
        <v>0</v>
      </c>
    </row>
    <row r="127" spans="1:9" ht="66" customHeight="1">
      <c r="A127" s="27" t="s">
        <v>81</v>
      </c>
      <c r="B127" s="13" t="s">
        <v>36</v>
      </c>
      <c r="C127" s="13" t="s">
        <v>27</v>
      </c>
      <c r="D127" s="13" t="s">
        <v>20</v>
      </c>
      <c r="E127" s="14" t="s">
        <v>184</v>
      </c>
      <c r="F127" s="13">
        <v>100</v>
      </c>
      <c r="G127" s="17">
        <v>298.78699999999998</v>
      </c>
      <c r="H127" s="17">
        <v>298.78699999999998</v>
      </c>
      <c r="I127" s="6">
        <f t="shared" si="8"/>
        <v>100</v>
      </c>
    </row>
    <row r="128" spans="1:9" ht="75.75" customHeight="1">
      <c r="A128" s="29" t="s">
        <v>194</v>
      </c>
      <c r="B128" s="13" t="s">
        <v>36</v>
      </c>
      <c r="C128" s="13" t="s">
        <v>27</v>
      </c>
      <c r="D128" s="13" t="s">
        <v>20</v>
      </c>
      <c r="E128" s="14" t="s">
        <v>195</v>
      </c>
      <c r="F128" s="13"/>
      <c r="G128" s="17">
        <f>G129+G130</f>
        <v>16015</v>
      </c>
      <c r="H128" s="17">
        <f>H129+H130</f>
        <v>15121.999</v>
      </c>
      <c r="I128" s="6">
        <f t="shared" si="8"/>
        <v>94.423971276927873</v>
      </c>
    </row>
    <row r="129" spans="1:9" ht="69" customHeight="1">
      <c r="A129" s="29" t="s">
        <v>103</v>
      </c>
      <c r="B129" s="13" t="s">
        <v>36</v>
      </c>
      <c r="C129" s="13" t="s">
        <v>27</v>
      </c>
      <c r="D129" s="13" t="s">
        <v>20</v>
      </c>
      <c r="E129" s="14" t="s">
        <v>195</v>
      </c>
      <c r="F129" s="13">
        <v>100</v>
      </c>
      <c r="G129" s="17">
        <v>14948</v>
      </c>
      <c r="H129" s="17">
        <v>14162.878000000001</v>
      </c>
      <c r="I129" s="6">
        <f t="shared" si="8"/>
        <v>94.747645169922407</v>
      </c>
    </row>
    <row r="130" spans="1:9" ht="26.25" customHeight="1">
      <c r="A130" s="29" t="s">
        <v>196</v>
      </c>
      <c r="B130" s="13" t="s">
        <v>36</v>
      </c>
      <c r="C130" s="13" t="s">
        <v>27</v>
      </c>
      <c r="D130" s="13" t="s">
        <v>20</v>
      </c>
      <c r="E130" s="14" t="s">
        <v>195</v>
      </c>
      <c r="F130" s="13">
        <v>612</v>
      </c>
      <c r="G130" s="17">
        <v>1067</v>
      </c>
      <c r="H130" s="17">
        <v>959.12099999999998</v>
      </c>
      <c r="I130" s="6">
        <f t="shared" si="8"/>
        <v>89.889503280224929</v>
      </c>
    </row>
    <row r="131" spans="1:9" ht="103.5" customHeight="1">
      <c r="A131" s="16" t="s">
        <v>94</v>
      </c>
      <c r="B131" s="13" t="s">
        <v>36</v>
      </c>
      <c r="C131" s="13" t="s">
        <v>27</v>
      </c>
      <c r="D131" s="13" t="s">
        <v>20</v>
      </c>
      <c r="E131" s="14" t="s">
        <v>135</v>
      </c>
      <c r="F131" s="11"/>
      <c r="G131" s="17">
        <f>G132+G133+G134+G135</f>
        <v>154195.99899999998</v>
      </c>
      <c r="H131" s="17">
        <f>H132+H133+H134+H135</f>
        <v>154195.99899999998</v>
      </c>
      <c r="I131" s="6">
        <f t="shared" si="8"/>
        <v>100</v>
      </c>
    </row>
    <row r="132" spans="1:9" ht="71.25" customHeight="1">
      <c r="A132" s="28" t="s">
        <v>81</v>
      </c>
      <c r="B132" s="13" t="s">
        <v>36</v>
      </c>
      <c r="C132" s="13" t="s">
        <v>27</v>
      </c>
      <c r="D132" s="13" t="s">
        <v>20</v>
      </c>
      <c r="E132" s="14" t="s">
        <v>135</v>
      </c>
      <c r="F132" s="11">
        <v>100</v>
      </c>
      <c r="G132" s="17">
        <v>139302.72399999999</v>
      </c>
      <c r="H132" s="17">
        <v>139302.72399999999</v>
      </c>
      <c r="I132" s="6">
        <f t="shared" ref="I132:I133" si="10">H132/G132*100</f>
        <v>100</v>
      </c>
    </row>
    <row r="133" spans="1:9" ht="37.15" customHeight="1">
      <c r="A133" s="28" t="s">
        <v>124</v>
      </c>
      <c r="B133" s="13" t="s">
        <v>36</v>
      </c>
      <c r="C133" s="13" t="s">
        <v>27</v>
      </c>
      <c r="D133" s="13" t="s">
        <v>20</v>
      </c>
      <c r="E133" s="14" t="s">
        <v>135</v>
      </c>
      <c r="F133" s="13">
        <v>200</v>
      </c>
      <c r="G133" s="17">
        <v>3221</v>
      </c>
      <c r="H133" s="17">
        <v>3221</v>
      </c>
      <c r="I133" s="6">
        <f t="shared" si="10"/>
        <v>100</v>
      </c>
    </row>
    <row r="134" spans="1:9" ht="21" customHeight="1">
      <c r="A134" s="26" t="s">
        <v>73</v>
      </c>
      <c r="B134" s="13" t="s">
        <v>36</v>
      </c>
      <c r="C134" s="13" t="s">
        <v>27</v>
      </c>
      <c r="D134" s="13" t="s">
        <v>20</v>
      </c>
      <c r="E134" s="14" t="s">
        <v>135</v>
      </c>
      <c r="F134" s="13">
        <v>300</v>
      </c>
      <c r="G134" s="17">
        <v>151.30000000000001</v>
      </c>
      <c r="H134" s="17">
        <v>151.30000000000001</v>
      </c>
      <c r="I134" s="6">
        <v>0</v>
      </c>
    </row>
    <row r="135" spans="1:9" ht="62.25" customHeight="1">
      <c r="A135" s="28" t="s">
        <v>227</v>
      </c>
      <c r="B135" s="13" t="s">
        <v>36</v>
      </c>
      <c r="C135" s="13" t="s">
        <v>27</v>
      </c>
      <c r="D135" s="13" t="s">
        <v>20</v>
      </c>
      <c r="E135" s="14" t="s">
        <v>135</v>
      </c>
      <c r="F135" s="13">
        <v>611</v>
      </c>
      <c r="G135" s="17">
        <v>11520.975</v>
      </c>
      <c r="H135" s="17">
        <v>11520.975</v>
      </c>
      <c r="I135" s="6">
        <f t="shared" si="8"/>
        <v>100</v>
      </c>
    </row>
    <row r="136" spans="1:9" ht="57.75" customHeight="1">
      <c r="A136" s="16" t="s">
        <v>228</v>
      </c>
      <c r="B136" s="13" t="s">
        <v>36</v>
      </c>
      <c r="C136" s="13" t="s">
        <v>27</v>
      </c>
      <c r="D136" s="13" t="s">
        <v>20</v>
      </c>
      <c r="E136" s="14" t="s">
        <v>136</v>
      </c>
      <c r="F136" s="13"/>
      <c r="G136" s="17">
        <f>G137+G138</f>
        <v>1199</v>
      </c>
      <c r="H136" s="17">
        <f>H137+H138</f>
        <v>1074.684</v>
      </c>
      <c r="I136" s="6">
        <f t="shared" si="8"/>
        <v>89.631693077564634</v>
      </c>
    </row>
    <row r="137" spans="1:9" ht="33.75" customHeight="1">
      <c r="A137" s="28" t="s">
        <v>124</v>
      </c>
      <c r="B137" s="13" t="s">
        <v>36</v>
      </c>
      <c r="C137" s="13" t="s">
        <v>27</v>
      </c>
      <c r="D137" s="13" t="s">
        <v>20</v>
      </c>
      <c r="E137" s="14" t="s">
        <v>136</v>
      </c>
      <c r="F137" s="13">
        <v>200</v>
      </c>
      <c r="G137" s="17">
        <v>1140</v>
      </c>
      <c r="H137" s="17">
        <v>1031.162</v>
      </c>
      <c r="I137" s="6">
        <f t="shared" si="8"/>
        <v>90.452807017543861</v>
      </c>
    </row>
    <row r="138" spans="1:9" ht="25.5" customHeight="1">
      <c r="A138" s="29" t="s">
        <v>196</v>
      </c>
      <c r="B138" s="13" t="s">
        <v>36</v>
      </c>
      <c r="C138" s="13" t="s">
        <v>27</v>
      </c>
      <c r="D138" s="13" t="s">
        <v>20</v>
      </c>
      <c r="E138" s="14" t="s">
        <v>197</v>
      </c>
      <c r="F138" s="13">
        <v>612</v>
      </c>
      <c r="G138" s="17">
        <v>59</v>
      </c>
      <c r="H138" s="17">
        <v>43.521999999999998</v>
      </c>
      <c r="I138" s="6">
        <v>0</v>
      </c>
    </row>
    <row r="139" spans="1:9" ht="62.25" customHeight="1">
      <c r="A139" s="28" t="s">
        <v>229</v>
      </c>
      <c r="B139" s="13" t="s">
        <v>36</v>
      </c>
      <c r="C139" s="13" t="s">
        <v>27</v>
      </c>
      <c r="D139" s="13" t="s">
        <v>20</v>
      </c>
      <c r="E139" s="14" t="s">
        <v>200</v>
      </c>
      <c r="F139" s="13"/>
      <c r="G139" s="17">
        <f>G140+G141</f>
        <v>9364.1</v>
      </c>
      <c r="H139" s="17">
        <f>H140+H141</f>
        <v>9055.4850000000006</v>
      </c>
      <c r="I139" s="6">
        <f t="shared" si="8"/>
        <v>96.704274836877019</v>
      </c>
    </row>
    <row r="140" spans="1:9" ht="35.25" customHeight="1">
      <c r="A140" s="28" t="s">
        <v>124</v>
      </c>
      <c r="B140" s="13" t="s">
        <v>36</v>
      </c>
      <c r="C140" s="13" t="s">
        <v>27</v>
      </c>
      <c r="D140" s="13" t="s">
        <v>20</v>
      </c>
      <c r="E140" s="14" t="s">
        <v>200</v>
      </c>
      <c r="F140" s="13">
        <v>200</v>
      </c>
      <c r="G140" s="17">
        <v>8851.1</v>
      </c>
      <c r="H140" s="17">
        <v>8542.4850000000006</v>
      </c>
      <c r="I140" s="6">
        <f t="shared" si="8"/>
        <v>96.513258239088927</v>
      </c>
    </row>
    <row r="141" spans="1:9" ht="23.25" customHeight="1">
      <c r="A141" s="29" t="s">
        <v>196</v>
      </c>
      <c r="B141" s="13" t="s">
        <v>36</v>
      </c>
      <c r="C141" s="13" t="s">
        <v>27</v>
      </c>
      <c r="D141" s="13" t="s">
        <v>20</v>
      </c>
      <c r="E141" s="14" t="s">
        <v>200</v>
      </c>
      <c r="F141" s="13">
        <v>612</v>
      </c>
      <c r="G141" s="17">
        <v>513</v>
      </c>
      <c r="H141" s="17">
        <v>513</v>
      </c>
      <c r="I141" s="6">
        <f t="shared" si="8"/>
        <v>100</v>
      </c>
    </row>
    <row r="142" spans="1:9" ht="40.5" customHeight="1">
      <c r="A142" s="28" t="s">
        <v>201</v>
      </c>
      <c r="B142" s="13" t="s">
        <v>36</v>
      </c>
      <c r="C142" s="13" t="s">
        <v>27</v>
      </c>
      <c r="D142" s="13" t="s">
        <v>20</v>
      </c>
      <c r="E142" s="14" t="s">
        <v>137</v>
      </c>
      <c r="F142" s="13"/>
      <c r="G142" s="17">
        <f>G143</f>
        <v>7431.1319999999996</v>
      </c>
      <c r="H142" s="17">
        <f>H143</f>
        <v>7431.1319999999996</v>
      </c>
      <c r="I142" s="6">
        <v>0</v>
      </c>
    </row>
    <row r="143" spans="1:9" ht="42" customHeight="1">
      <c r="A143" s="28" t="s">
        <v>124</v>
      </c>
      <c r="B143" s="13" t="s">
        <v>36</v>
      </c>
      <c r="C143" s="13" t="s">
        <v>27</v>
      </c>
      <c r="D143" s="13" t="s">
        <v>20</v>
      </c>
      <c r="E143" s="14" t="s">
        <v>137</v>
      </c>
      <c r="F143" s="13">
        <v>200</v>
      </c>
      <c r="G143" s="17">
        <v>7431.1319999999996</v>
      </c>
      <c r="H143" s="17">
        <v>7431.1319999999996</v>
      </c>
      <c r="I143" s="6">
        <f t="shared" si="8"/>
        <v>100</v>
      </c>
    </row>
    <row r="144" spans="1:9" ht="52.5" customHeight="1">
      <c r="A144" s="28" t="s">
        <v>202</v>
      </c>
      <c r="B144" s="13" t="s">
        <v>36</v>
      </c>
      <c r="C144" s="13" t="s">
        <v>27</v>
      </c>
      <c r="D144" s="13" t="s">
        <v>20</v>
      </c>
      <c r="E144" s="14" t="s">
        <v>137</v>
      </c>
      <c r="F144" s="13"/>
      <c r="G144" s="17">
        <f>G145</f>
        <v>112.99</v>
      </c>
      <c r="H144" s="17">
        <f>H145</f>
        <v>112.99</v>
      </c>
      <c r="I144" s="6">
        <v>0</v>
      </c>
    </row>
    <row r="145" spans="1:9" ht="35.25" customHeight="1">
      <c r="A145" s="28" t="s">
        <v>124</v>
      </c>
      <c r="B145" s="13" t="s">
        <v>36</v>
      </c>
      <c r="C145" s="13" t="s">
        <v>27</v>
      </c>
      <c r="D145" s="13" t="s">
        <v>20</v>
      </c>
      <c r="E145" s="14" t="s">
        <v>137</v>
      </c>
      <c r="F145" s="13">
        <v>200</v>
      </c>
      <c r="G145" s="17">
        <v>112.99</v>
      </c>
      <c r="H145" s="17">
        <v>112.99</v>
      </c>
      <c r="I145" s="6">
        <f t="shared" si="8"/>
        <v>100</v>
      </c>
    </row>
    <row r="146" spans="1:9" ht="21.75" customHeight="1">
      <c r="A146" s="28" t="str">
        <f>[1]Лист1!A35</f>
        <v>Дополнительное образование детей</v>
      </c>
      <c r="B146" s="13" t="s">
        <v>36</v>
      </c>
      <c r="C146" s="13" t="s">
        <v>27</v>
      </c>
      <c r="D146" s="13" t="s">
        <v>21</v>
      </c>
      <c r="E146" s="14"/>
      <c r="F146" s="13"/>
      <c r="G146" s="17">
        <f>G147</f>
        <v>1212.729</v>
      </c>
      <c r="H146" s="17">
        <f>H147</f>
        <v>1212.729</v>
      </c>
      <c r="I146" s="6">
        <v>0</v>
      </c>
    </row>
    <row r="147" spans="1:9" ht="44.25" customHeight="1">
      <c r="A147" s="16" t="s">
        <v>122</v>
      </c>
      <c r="B147" s="13" t="s">
        <v>36</v>
      </c>
      <c r="C147" s="13" t="s">
        <v>27</v>
      </c>
      <c r="D147" s="13" t="s">
        <v>21</v>
      </c>
      <c r="E147" s="14" t="s">
        <v>123</v>
      </c>
      <c r="F147" s="13"/>
      <c r="G147" s="17">
        <f>G148+G149+G150</f>
        <v>1212.729</v>
      </c>
      <c r="H147" s="17">
        <f>H148+H149+H150</f>
        <v>1212.729</v>
      </c>
      <c r="I147" s="6">
        <f t="shared" si="8"/>
        <v>100</v>
      </c>
    </row>
    <row r="148" spans="1:9" ht="65.25" customHeight="1">
      <c r="A148" s="28" t="s">
        <v>81</v>
      </c>
      <c r="B148" s="13" t="s">
        <v>36</v>
      </c>
      <c r="C148" s="13" t="s">
        <v>27</v>
      </c>
      <c r="D148" s="13" t="s">
        <v>21</v>
      </c>
      <c r="E148" s="14" t="s">
        <v>123</v>
      </c>
      <c r="F148" s="13">
        <v>100</v>
      </c>
      <c r="G148" s="17">
        <v>1179.79</v>
      </c>
      <c r="H148" s="17">
        <v>1179.79</v>
      </c>
      <c r="I148" s="6">
        <f t="shared" si="8"/>
        <v>100</v>
      </c>
    </row>
    <row r="149" spans="1:9" ht="39" customHeight="1">
      <c r="A149" s="28" t="s">
        <v>124</v>
      </c>
      <c r="B149" s="13" t="s">
        <v>36</v>
      </c>
      <c r="C149" s="13" t="s">
        <v>27</v>
      </c>
      <c r="D149" s="13" t="s">
        <v>21</v>
      </c>
      <c r="E149" s="14" t="s">
        <v>123</v>
      </c>
      <c r="F149" s="13">
        <v>200</v>
      </c>
      <c r="G149" s="17">
        <v>32.939</v>
      </c>
      <c r="H149" s="17">
        <v>32.939</v>
      </c>
      <c r="I149" s="6">
        <f t="shared" si="8"/>
        <v>100</v>
      </c>
    </row>
    <row r="150" spans="1:9" ht="25.5" customHeight="1">
      <c r="A150" s="29" t="s">
        <v>83</v>
      </c>
      <c r="B150" s="13" t="s">
        <v>36</v>
      </c>
      <c r="C150" s="13" t="s">
        <v>27</v>
      </c>
      <c r="D150" s="13" t="s">
        <v>21</v>
      </c>
      <c r="E150" s="14" t="s">
        <v>123</v>
      </c>
      <c r="F150" s="13">
        <v>850</v>
      </c>
      <c r="G150" s="17">
        <v>0</v>
      </c>
      <c r="H150" s="17">
        <v>0</v>
      </c>
      <c r="I150" s="6">
        <v>0</v>
      </c>
    </row>
    <row r="151" spans="1:9" ht="21.75" customHeight="1">
      <c r="A151" s="16" t="s">
        <v>60</v>
      </c>
      <c r="B151" s="13" t="s">
        <v>36</v>
      </c>
      <c r="C151" s="13" t="s">
        <v>27</v>
      </c>
      <c r="D151" s="13" t="s">
        <v>27</v>
      </c>
      <c r="E151" s="14"/>
      <c r="F151" s="11"/>
      <c r="G151" s="17">
        <f>G152+G157+G159</f>
        <v>2593.8519999999999</v>
      </c>
      <c r="H151" s="17">
        <f>H152+H157+H159</f>
        <v>2459.2020000000002</v>
      </c>
      <c r="I151" s="6">
        <f t="shared" si="8"/>
        <v>94.80887884119835</v>
      </c>
    </row>
    <row r="152" spans="1:9" ht="38.25" customHeight="1">
      <c r="A152" s="16" t="s">
        <v>80</v>
      </c>
      <c r="B152" s="14" t="s">
        <v>36</v>
      </c>
      <c r="C152" s="14" t="s">
        <v>27</v>
      </c>
      <c r="D152" s="14" t="s">
        <v>27</v>
      </c>
      <c r="E152" s="14" t="s">
        <v>121</v>
      </c>
      <c r="F152" s="11"/>
      <c r="G152" s="17">
        <f>G153</f>
        <v>1384.652</v>
      </c>
      <c r="H152" s="17">
        <f>H153</f>
        <v>1384.652</v>
      </c>
      <c r="I152" s="6">
        <f t="shared" si="8"/>
        <v>100</v>
      </c>
    </row>
    <row r="153" spans="1:9" ht="23.25" customHeight="1">
      <c r="A153" s="16" t="s">
        <v>95</v>
      </c>
      <c r="B153" s="13" t="s">
        <v>36</v>
      </c>
      <c r="C153" s="13" t="s">
        <v>27</v>
      </c>
      <c r="D153" s="13" t="s">
        <v>27</v>
      </c>
      <c r="E153" s="14" t="s">
        <v>138</v>
      </c>
      <c r="F153" s="11"/>
      <c r="G153" s="17">
        <f>G154+G155</f>
        <v>1384.652</v>
      </c>
      <c r="H153" s="17">
        <f>H154+H155</f>
        <v>1384.652</v>
      </c>
      <c r="I153" s="6">
        <f t="shared" si="8"/>
        <v>100</v>
      </c>
    </row>
    <row r="154" spans="1:9" ht="66" customHeight="1">
      <c r="A154" s="28" t="s">
        <v>81</v>
      </c>
      <c r="B154" s="13" t="s">
        <v>36</v>
      </c>
      <c r="C154" s="13" t="s">
        <v>27</v>
      </c>
      <c r="D154" s="13" t="s">
        <v>27</v>
      </c>
      <c r="E154" s="14" t="s">
        <v>138</v>
      </c>
      <c r="F154" s="11">
        <v>100</v>
      </c>
      <c r="G154" s="17">
        <v>1065.252</v>
      </c>
      <c r="H154" s="17">
        <v>1065.252</v>
      </c>
      <c r="I154" s="6">
        <v>0</v>
      </c>
    </row>
    <row r="155" spans="1:9" ht="35.25" customHeight="1">
      <c r="A155" s="28" t="s">
        <v>124</v>
      </c>
      <c r="B155" s="13" t="s">
        <v>36</v>
      </c>
      <c r="C155" s="13" t="s">
        <v>27</v>
      </c>
      <c r="D155" s="13" t="s">
        <v>27</v>
      </c>
      <c r="E155" s="14" t="s">
        <v>138</v>
      </c>
      <c r="F155" s="11">
        <v>200</v>
      </c>
      <c r="G155" s="17">
        <v>319.39999999999998</v>
      </c>
      <c r="H155" s="17">
        <v>319.39999999999998</v>
      </c>
      <c r="I155" s="6">
        <f t="shared" si="8"/>
        <v>100</v>
      </c>
    </row>
    <row r="156" spans="1:9" ht="27" customHeight="1">
      <c r="A156" s="29" t="s">
        <v>83</v>
      </c>
      <c r="B156" s="13" t="s">
        <v>36</v>
      </c>
      <c r="C156" s="13" t="s">
        <v>27</v>
      </c>
      <c r="D156" s="13" t="s">
        <v>27</v>
      </c>
      <c r="E156" s="14" t="s">
        <v>138</v>
      </c>
      <c r="F156" s="11">
        <v>850</v>
      </c>
      <c r="G156" s="17">
        <v>0</v>
      </c>
      <c r="H156" s="17">
        <v>0</v>
      </c>
      <c r="I156" s="6">
        <v>0</v>
      </c>
    </row>
    <row r="157" spans="1:9" ht="24.75" customHeight="1">
      <c r="A157" s="29" t="s">
        <v>230</v>
      </c>
      <c r="B157" s="13" t="s">
        <v>36</v>
      </c>
      <c r="C157" s="13" t="s">
        <v>27</v>
      </c>
      <c r="D157" s="13" t="s">
        <v>27</v>
      </c>
      <c r="E157" s="14" t="s">
        <v>231</v>
      </c>
      <c r="F157" s="11"/>
      <c r="G157" s="17">
        <f>G158</f>
        <v>854.2</v>
      </c>
      <c r="H157" s="17">
        <f>H158</f>
        <v>719.55</v>
      </c>
      <c r="I157" s="6">
        <f t="shared" si="8"/>
        <v>84.236712713650192</v>
      </c>
    </row>
    <row r="158" spans="1:9" ht="36" customHeight="1">
      <c r="A158" s="28" t="s">
        <v>124</v>
      </c>
      <c r="B158" s="13" t="s">
        <v>36</v>
      </c>
      <c r="C158" s="13" t="s">
        <v>27</v>
      </c>
      <c r="D158" s="13" t="s">
        <v>27</v>
      </c>
      <c r="E158" s="14" t="s">
        <v>231</v>
      </c>
      <c r="F158" s="11">
        <v>200</v>
      </c>
      <c r="G158" s="17">
        <v>854.2</v>
      </c>
      <c r="H158" s="17">
        <v>719.55</v>
      </c>
      <c r="I158" s="6">
        <f t="shared" si="8"/>
        <v>84.236712713650192</v>
      </c>
    </row>
    <row r="159" spans="1:9" ht="42" customHeight="1">
      <c r="A159" s="28" t="s">
        <v>232</v>
      </c>
      <c r="B159" s="13" t="s">
        <v>36</v>
      </c>
      <c r="C159" s="13" t="s">
        <v>27</v>
      </c>
      <c r="D159" s="13" t="s">
        <v>27</v>
      </c>
      <c r="E159" s="14" t="s">
        <v>231</v>
      </c>
      <c r="F159" s="11"/>
      <c r="G159" s="17">
        <f>G160</f>
        <v>355</v>
      </c>
      <c r="H159" s="17">
        <f>H160</f>
        <v>355</v>
      </c>
      <c r="I159" s="6">
        <f t="shared" si="8"/>
        <v>100</v>
      </c>
    </row>
    <row r="160" spans="1:9" ht="66.75" customHeight="1">
      <c r="A160" s="28" t="s">
        <v>103</v>
      </c>
      <c r="B160" s="13" t="s">
        <v>36</v>
      </c>
      <c r="C160" s="13" t="s">
        <v>27</v>
      </c>
      <c r="D160" s="13" t="s">
        <v>27</v>
      </c>
      <c r="E160" s="14" t="s">
        <v>231</v>
      </c>
      <c r="F160" s="11">
        <v>100</v>
      </c>
      <c r="G160" s="17">
        <v>355</v>
      </c>
      <c r="H160" s="17">
        <v>355</v>
      </c>
      <c r="I160" s="6">
        <f t="shared" si="8"/>
        <v>100</v>
      </c>
    </row>
    <row r="161" spans="1:9" ht="25.5" customHeight="1">
      <c r="A161" s="26" t="s">
        <v>13</v>
      </c>
      <c r="B161" s="13" t="s">
        <v>36</v>
      </c>
      <c r="C161" s="13" t="s">
        <v>27</v>
      </c>
      <c r="D161" s="13" t="s">
        <v>24</v>
      </c>
      <c r="E161" s="15"/>
      <c r="F161" s="11"/>
      <c r="G161" s="17">
        <f>G162+G170+G167+G175+G181+G177+G179</f>
        <v>15938.912999999999</v>
      </c>
      <c r="H161" s="17">
        <f>H162+H170+H167+H175+H181+H177+H179</f>
        <v>15938.912999999999</v>
      </c>
      <c r="I161" s="6">
        <f t="shared" si="8"/>
        <v>100</v>
      </c>
    </row>
    <row r="162" spans="1:9" ht="28.5" customHeight="1">
      <c r="A162" s="16" t="s">
        <v>84</v>
      </c>
      <c r="B162" s="13" t="s">
        <v>36</v>
      </c>
      <c r="C162" s="13" t="s">
        <v>27</v>
      </c>
      <c r="D162" s="13" t="s">
        <v>24</v>
      </c>
      <c r="E162" s="14" t="s">
        <v>125</v>
      </c>
      <c r="F162" s="13"/>
      <c r="G162" s="17">
        <f>G163</f>
        <v>3160.3740000000003</v>
      </c>
      <c r="H162" s="17">
        <f>H163</f>
        <v>3160.3740000000003</v>
      </c>
      <c r="I162" s="6">
        <v>0</v>
      </c>
    </row>
    <row r="163" spans="1:9" ht="26.25" customHeight="1">
      <c r="A163" s="16" t="s">
        <v>85</v>
      </c>
      <c r="B163" s="13" t="s">
        <v>36</v>
      </c>
      <c r="C163" s="13" t="s">
        <v>27</v>
      </c>
      <c r="D163" s="13" t="s">
        <v>24</v>
      </c>
      <c r="E163" s="14" t="s">
        <v>126</v>
      </c>
      <c r="F163" s="13"/>
      <c r="G163" s="17">
        <f>G164+G165+G166</f>
        <v>3160.3740000000003</v>
      </c>
      <c r="H163" s="17">
        <f>H164+H165+H166</f>
        <v>3160.3740000000003</v>
      </c>
      <c r="I163" s="6">
        <f t="shared" si="8"/>
        <v>100</v>
      </c>
    </row>
    <row r="164" spans="1:9" ht="70.5" customHeight="1">
      <c r="A164" s="28" t="s">
        <v>81</v>
      </c>
      <c r="B164" s="13" t="s">
        <v>36</v>
      </c>
      <c r="C164" s="13" t="s">
        <v>27</v>
      </c>
      <c r="D164" s="13" t="s">
        <v>24</v>
      </c>
      <c r="E164" s="14" t="s">
        <v>126</v>
      </c>
      <c r="F164" s="13">
        <v>100</v>
      </c>
      <c r="G164" s="17">
        <v>2768.8679999999999</v>
      </c>
      <c r="H164" s="17">
        <v>2768.8679999999999</v>
      </c>
      <c r="I164" s="6">
        <f t="shared" si="8"/>
        <v>100</v>
      </c>
    </row>
    <row r="165" spans="1:9" ht="39.75" customHeight="1">
      <c r="A165" s="28" t="s">
        <v>124</v>
      </c>
      <c r="B165" s="13" t="s">
        <v>36</v>
      </c>
      <c r="C165" s="13" t="s">
        <v>27</v>
      </c>
      <c r="D165" s="13" t="s">
        <v>24</v>
      </c>
      <c r="E165" s="14" t="s">
        <v>126</v>
      </c>
      <c r="F165" s="13">
        <v>200</v>
      </c>
      <c r="G165" s="17">
        <v>391.4</v>
      </c>
      <c r="H165" s="17">
        <v>391.4</v>
      </c>
      <c r="I165" s="6">
        <f t="shared" si="8"/>
        <v>100</v>
      </c>
    </row>
    <row r="166" spans="1:9" ht="18.75" customHeight="1">
      <c r="A166" s="29" t="s">
        <v>83</v>
      </c>
      <c r="B166" s="13" t="s">
        <v>36</v>
      </c>
      <c r="C166" s="13" t="s">
        <v>27</v>
      </c>
      <c r="D166" s="13" t="s">
        <v>24</v>
      </c>
      <c r="E166" s="14" t="s">
        <v>126</v>
      </c>
      <c r="F166" s="13">
        <v>850</v>
      </c>
      <c r="G166" s="17">
        <v>0.106</v>
      </c>
      <c r="H166" s="17">
        <v>0.106</v>
      </c>
      <c r="I166" s="6">
        <f t="shared" si="8"/>
        <v>100</v>
      </c>
    </row>
    <row r="167" spans="1:9" ht="35.25" customHeight="1">
      <c r="A167" s="16" t="s">
        <v>117</v>
      </c>
      <c r="B167" s="13" t="s">
        <v>36</v>
      </c>
      <c r="C167" s="13" t="s">
        <v>27</v>
      </c>
      <c r="D167" s="13" t="s">
        <v>24</v>
      </c>
      <c r="E167" s="14" t="s">
        <v>156</v>
      </c>
      <c r="F167" s="13"/>
      <c r="G167" s="17">
        <f>G168+G169</f>
        <v>726.99799999999993</v>
      </c>
      <c r="H167" s="17">
        <f>H168+H169</f>
        <v>726.99799999999993</v>
      </c>
      <c r="I167" s="6">
        <f t="shared" si="8"/>
        <v>100</v>
      </c>
    </row>
    <row r="168" spans="1:9" ht="63" customHeight="1">
      <c r="A168" s="28" t="s">
        <v>81</v>
      </c>
      <c r="B168" s="13" t="s">
        <v>36</v>
      </c>
      <c r="C168" s="40" t="s">
        <v>27</v>
      </c>
      <c r="D168" s="40" t="s">
        <v>24</v>
      </c>
      <c r="E168" s="14" t="s">
        <v>156</v>
      </c>
      <c r="F168" s="40">
        <v>100</v>
      </c>
      <c r="G168" s="41">
        <v>652.50199999999995</v>
      </c>
      <c r="H168" s="41">
        <v>652.50199999999995</v>
      </c>
      <c r="I168" s="6">
        <f t="shared" si="8"/>
        <v>100</v>
      </c>
    </row>
    <row r="169" spans="1:9" ht="37.5" customHeight="1">
      <c r="A169" s="28" t="s">
        <v>124</v>
      </c>
      <c r="B169" s="13" t="s">
        <v>36</v>
      </c>
      <c r="C169" s="40" t="s">
        <v>27</v>
      </c>
      <c r="D169" s="40" t="s">
        <v>24</v>
      </c>
      <c r="E169" s="14" t="s">
        <v>156</v>
      </c>
      <c r="F169" s="40">
        <v>200</v>
      </c>
      <c r="G169" s="41">
        <v>74.495999999999995</v>
      </c>
      <c r="H169" s="41">
        <v>74.495999999999995</v>
      </c>
      <c r="I169" s="6">
        <f t="shared" si="8"/>
        <v>100</v>
      </c>
    </row>
    <row r="170" spans="1:9" ht="40.5" customHeight="1">
      <c r="A170" s="29" t="s">
        <v>90</v>
      </c>
      <c r="B170" s="13" t="s">
        <v>36</v>
      </c>
      <c r="C170" s="13" t="s">
        <v>27</v>
      </c>
      <c r="D170" s="13" t="s">
        <v>24</v>
      </c>
      <c r="E170" s="14" t="s">
        <v>129</v>
      </c>
      <c r="F170" s="13"/>
      <c r="G170" s="17">
        <f>G171</f>
        <v>3629.8940000000002</v>
      </c>
      <c r="H170" s="17">
        <f>H171</f>
        <v>3629.8940000000002</v>
      </c>
      <c r="I170" s="6">
        <f t="shared" si="8"/>
        <v>100</v>
      </c>
    </row>
    <row r="171" spans="1:9" ht="68.25" customHeight="1">
      <c r="A171" s="18" t="s">
        <v>91</v>
      </c>
      <c r="B171" s="13" t="s">
        <v>36</v>
      </c>
      <c r="C171" s="13" t="s">
        <v>27</v>
      </c>
      <c r="D171" s="13" t="s">
        <v>24</v>
      </c>
      <c r="E171" s="14" t="s">
        <v>130</v>
      </c>
      <c r="F171" s="13"/>
      <c r="G171" s="17">
        <f>G172+G173+G174</f>
        <v>3629.8940000000002</v>
      </c>
      <c r="H171" s="17">
        <f>H172+H173+H174</f>
        <v>3629.8940000000002</v>
      </c>
      <c r="I171" s="6">
        <f t="shared" si="8"/>
        <v>100</v>
      </c>
    </row>
    <row r="172" spans="1:9" ht="65.25" customHeight="1">
      <c r="A172" s="28" t="s">
        <v>81</v>
      </c>
      <c r="B172" s="13" t="s">
        <v>36</v>
      </c>
      <c r="C172" s="13" t="s">
        <v>27</v>
      </c>
      <c r="D172" s="13" t="s">
        <v>24</v>
      </c>
      <c r="E172" s="14" t="s">
        <v>130</v>
      </c>
      <c r="F172" s="13">
        <v>100</v>
      </c>
      <c r="G172" s="17">
        <v>3217.02</v>
      </c>
      <c r="H172" s="17">
        <v>3217.02</v>
      </c>
      <c r="I172" s="6">
        <f t="shared" si="8"/>
        <v>100</v>
      </c>
    </row>
    <row r="173" spans="1:9" ht="39" customHeight="1">
      <c r="A173" s="28" t="s">
        <v>124</v>
      </c>
      <c r="B173" s="13" t="s">
        <v>36</v>
      </c>
      <c r="C173" s="13" t="s">
        <v>27</v>
      </c>
      <c r="D173" s="13" t="s">
        <v>24</v>
      </c>
      <c r="E173" s="14" t="s">
        <v>130</v>
      </c>
      <c r="F173" s="13">
        <v>200</v>
      </c>
      <c r="G173" s="17">
        <v>412.87400000000002</v>
      </c>
      <c r="H173" s="17">
        <v>412.87400000000002</v>
      </c>
      <c r="I173" s="6">
        <f t="shared" ref="I173" si="11">H173/G173*100</f>
        <v>100</v>
      </c>
    </row>
    <row r="174" spans="1:9" ht="21" customHeight="1">
      <c r="A174" s="29" t="s">
        <v>83</v>
      </c>
      <c r="B174" s="13" t="s">
        <v>36</v>
      </c>
      <c r="C174" s="13" t="s">
        <v>27</v>
      </c>
      <c r="D174" s="13" t="s">
        <v>24</v>
      </c>
      <c r="E174" s="14" t="s">
        <v>130</v>
      </c>
      <c r="F174" s="13">
        <v>850</v>
      </c>
      <c r="G174" s="17">
        <v>0</v>
      </c>
      <c r="H174" s="17">
        <v>0</v>
      </c>
      <c r="I174" s="6">
        <v>0</v>
      </c>
    </row>
    <row r="175" spans="1:9" ht="88.5" customHeight="1">
      <c r="A175" s="28" t="s">
        <v>203</v>
      </c>
      <c r="B175" s="13" t="s">
        <v>36</v>
      </c>
      <c r="C175" s="13" t="s">
        <v>27</v>
      </c>
      <c r="D175" s="13" t="s">
        <v>24</v>
      </c>
      <c r="E175" s="14" t="s">
        <v>233</v>
      </c>
      <c r="F175" s="13"/>
      <c r="G175" s="17">
        <f>G176</f>
        <v>48.432000000000002</v>
      </c>
      <c r="H175" s="17">
        <f>H176</f>
        <v>48.432000000000002</v>
      </c>
      <c r="I175" s="6">
        <f t="shared" ref="I175:I239" si="12">H175/G175*100</f>
        <v>100</v>
      </c>
    </row>
    <row r="176" spans="1:9" ht="22.5" customHeight="1">
      <c r="A176" s="16" t="s">
        <v>73</v>
      </c>
      <c r="B176" s="13" t="s">
        <v>36</v>
      </c>
      <c r="C176" s="13" t="s">
        <v>27</v>
      </c>
      <c r="D176" s="13" t="s">
        <v>24</v>
      </c>
      <c r="E176" s="14" t="s">
        <v>234</v>
      </c>
      <c r="F176" s="13">
        <v>300</v>
      </c>
      <c r="G176" s="17">
        <v>48.432000000000002</v>
      </c>
      <c r="H176" s="17">
        <v>48.432000000000002</v>
      </c>
      <c r="I176" s="6">
        <f t="shared" si="12"/>
        <v>100</v>
      </c>
    </row>
    <row r="177" spans="1:9" ht="39" customHeight="1">
      <c r="A177" s="28" t="s">
        <v>201</v>
      </c>
      <c r="B177" s="13" t="s">
        <v>36</v>
      </c>
      <c r="C177" s="13" t="s">
        <v>27</v>
      </c>
      <c r="D177" s="13" t="s">
        <v>24</v>
      </c>
      <c r="E177" s="14" t="s">
        <v>137</v>
      </c>
      <c r="F177" s="13"/>
      <c r="G177" s="17">
        <f>G178</f>
        <v>1889.4549999999999</v>
      </c>
      <c r="H177" s="17">
        <f>H178</f>
        <v>1889.4549999999999</v>
      </c>
      <c r="I177" s="6">
        <f t="shared" si="12"/>
        <v>100</v>
      </c>
    </row>
    <row r="178" spans="1:9" ht="41.25" customHeight="1">
      <c r="A178" s="28" t="s">
        <v>124</v>
      </c>
      <c r="B178" s="13" t="s">
        <v>36</v>
      </c>
      <c r="C178" s="13" t="s">
        <v>27</v>
      </c>
      <c r="D178" s="13" t="s">
        <v>24</v>
      </c>
      <c r="E178" s="14" t="s">
        <v>137</v>
      </c>
      <c r="F178" s="13">
        <v>200</v>
      </c>
      <c r="G178" s="17">
        <v>1889.4549999999999</v>
      </c>
      <c r="H178" s="17">
        <v>1889.4549999999999</v>
      </c>
      <c r="I178" s="6">
        <f t="shared" si="12"/>
        <v>100</v>
      </c>
    </row>
    <row r="179" spans="1:9" ht="20.25" customHeight="1">
      <c r="A179" s="29" t="s">
        <v>53</v>
      </c>
      <c r="B179" s="13" t="s">
        <v>36</v>
      </c>
      <c r="C179" s="13" t="s">
        <v>27</v>
      </c>
      <c r="D179" s="13" t="s">
        <v>24</v>
      </c>
      <c r="E179" s="22" t="s">
        <v>140</v>
      </c>
      <c r="F179" s="13"/>
      <c r="G179" s="17">
        <f>G180</f>
        <v>89.5</v>
      </c>
      <c r="H179" s="17">
        <f>H180</f>
        <v>89.5</v>
      </c>
      <c r="I179" s="6">
        <f t="shared" si="12"/>
        <v>100</v>
      </c>
    </row>
    <row r="180" spans="1:9" ht="36" customHeight="1">
      <c r="A180" s="28" t="s">
        <v>124</v>
      </c>
      <c r="B180" s="13" t="s">
        <v>36</v>
      </c>
      <c r="C180" s="13" t="s">
        <v>27</v>
      </c>
      <c r="D180" s="13" t="s">
        <v>24</v>
      </c>
      <c r="E180" s="22" t="s">
        <v>140</v>
      </c>
      <c r="F180" s="13">
        <v>200</v>
      </c>
      <c r="G180" s="17">
        <v>89.5</v>
      </c>
      <c r="H180" s="17">
        <v>89.5</v>
      </c>
      <c r="I180" s="6">
        <f t="shared" si="12"/>
        <v>100</v>
      </c>
    </row>
    <row r="181" spans="1:9" ht="22.5" customHeight="1">
      <c r="A181" s="28" t="s">
        <v>108</v>
      </c>
      <c r="B181" s="13" t="s">
        <v>36</v>
      </c>
      <c r="C181" s="13" t="s">
        <v>27</v>
      </c>
      <c r="D181" s="13" t="s">
        <v>24</v>
      </c>
      <c r="E181" s="46" t="s">
        <v>150</v>
      </c>
      <c r="F181" s="40"/>
      <c r="G181" s="41">
        <f>G182</f>
        <v>6394.26</v>
      </c>
      <c r="H181" s="41">
        <f>H182</f>
        <v>6394.26</v>
      </c>
      <c r="I181" s="6">
        <f t="shared" si="12"/>
        <v>100</v>
      </c>
    </row>
    <row r="182" spans="1:9" ht="35.25" customHeight="1">
      <c r="A182" s="28" t="s">
        <v>124</v>
      </c>
      <c r="B182" s="13" t="s">
        <v>36</v>
      </c>
      <c r="C182" s="13" t="s">
        <v>27</v>
      </c>
      <c r="D182" s="13" t="s">
        <v>24</v>
      </c>
      <c r="E182" s="46" t="s">
        <v>150</v>
      </c>
      <c r="F182" s="40">
        <v>200</v>
      </c>
      <c r="G182" s="41">
        <v>6394.26</v>
      </c>
      <c r="H182" s="41">
        <v>6394.26</v>
      </c>
      <c r="I182" s="6">
        <f t="shared" si="12"/>
        <v>100</v>
      </c>
    </row>
    <row r="183" spans="1:9" ht="24" customHeight="1">
      <c r="A183" s="28" t="s">
        <v>44</v>
      </c>
      <c r="B183" s="13" t="s">
        <v>36</v>
      </c>
      <c r="C183" s="13">
        <v>10</v>
      </c>
      <c r="D183" s="13"/>
      <c r="E183" s="14"/>
      <c r="F183" s="13"/>
      <c r="G183" s="17">
        <f>G189+G184</f>
        <v>15541.5</v>
      </c>
      <c r="H183" s="17">
        <f>H189+H184</f>
        <v>14729.712</v>
      </c>
      <c r="I183" s="6">
        <f t="shared" si="12"/>
        <v>94.776643181160111</v>
      </c>
    </row>
    <row r="184" spans="1:9" ht="20.25" customHeight="1">
      <c r="A184" s="16" t="s">
        <v>48</v>
      </c>
      <c r="B184" s="13" t="s">
        <v>36</v>
      </c>
      <c r="C184" s="13">
        <v>10</v>
      </c>
      <c r="D184" s="13" t="s">
        <v>21</v>
      </c>
      <c r="E184" s="14"/>
      <c r="F184" s="13"/>
      <c r="G184" s="17">
        <f>G185+G187</f>
        <v>1102.5</v>
      </c>
      <c r="H184" s="17">
        <f>H185+H187</f>
        <v>1102.5</v>
      </c>
      <c r="I184" s="6">
        <f t="shared" si="12"/>
        <v>100</v>
      </c>
    </row>
    <row r="185" spans="1:9" ht="39" customHeight="1">
      <c r="A185" s="16" t="s">
        <v>187</v>
      </c>
      <c r="B185" s="13" t="s">
        <v>36</v>
      </c>
      <c r="C185" s="13">
        <v>10</v>
      </c>
      <c r="D185" s="13" t="s">
        <v>21</v>
      </c>
      <c r="E185" s="14" t="s">
        <v>168</v>
      </c>
      <c r="F185" s="13"/>
      <c r="G185" s="17">
        <f>G186</f>
        <v>905.6</v>
      </c>
      <c r="H185" s="17">
        <f>H186</f>
        <v>905.6</v>
      </c>
      <c r="I185" s="6">
        <f t="shared" si="12"/>
        <v>100</v>
      </c>
    </row>
    <row r="186" spans="1:9" ht="21.75" customHeight="1">
      <c r="A186" s="16" t="s">
        <v>73</v>
      </c>
      <c r="B186" s="13" t="s">
        <v>36</v>
      </c>
      <c r="C186" s="13">
        <v>10</v>
      </c>
      <c r="D186" s="13" t="s">
        <v>21</v>
      </c>
      <c r="E186" s="14" t="s">
        <v>168</v>
      </c>
      <c r="F186" s="13">
        <v>300</v>
      </c>
      <c r="G186" s="17">
        <v>905.6</v>
      </c>
      <c r="H186" s="17">
        <v>905.6</v>
      </c>
      <c r="I186" s="6">
        <f t="shared" si="12"/>
        <v>100</v>
      </c>
    </row>
    <row r="187" spans="1:9" ht="30.75" customHeight="1">
      <c r="A187" s="28" t="s">
        <v>235</v>
      </c>
      <c r="B187" s="13" t="s">
        <v>36</v>
      </c>
      <c r="C187" s="13">
        <v>10</v>
      </c>
      <c r="D187" s="13" t="s">
        <v>21</v>
      </c>
      <c r="E187" s="14" t="s">
        <v>168</v>
      </c>
      <c r="F187" s="13"/>
      <c r="G187" s="17">
        <f>G188</f>
        <v>196.9</v>
      </c>
      <c r="H187" s="17">
        <f>H188</f>
        <v>196.9</v>
      </c>
      <c r="I187" s="6">
        <f t="shared" si="12"/>
        <v>100</v>
      </c>
    </row>
    <row r="188" spans="1:9" ht="21" customHeight="1">
      <c r="A188" s="16" t="s">
        <v>73</v>
      </c>
      <c r="B188" s="13" t="s">
        <v>36</v>
      </c>
      <c r="C188" s="13">
        <v>10</v>
      </c>
      <c r="D188" s="13" t="s">
        <v>21</v>
      </c>
      <c r="E188" s="14" t="s">
        <v>168</v>
      </c>
      <c r="F188" s="13">
        <v>300</v>
      </c>
      <c r="G188" s="17">
        <v>196.9</v>
      </c>
      <c r="H188" s="17">
        <v>196.9</v>
      </c>
      <c r="I188" s="6">
        <f t="shared" si="12"/>
        <v>100</v>
      </c>
    </row>
    <row r="189" spans="1:9" ht="20.25" customHeight="1">
      <c r="A189" s="16" t="s">
        <v>17</v>
      </c>
      <c r="B189" s="13" t="s">
        <v>36</v>
      </c>
      <c r="C189" s="13">
        <v>10</v>
      </c>
      <c r="D189" s="13" t="s">
        <v>22</v>
      </c>
      <c r="E189" s="15"/>
      <c r="F189" s="13"/>
      <c r="G189" s="17">
        <f>G190+G192</f>
        <v>14439</v>
      </c>
      <c r="H189" s="17">
        <f>H190+H192</f>
        <v>13627.212</v>
      </c>
      <c r="I189" s="6">
        <f t="shared" si="12"/>
        <v>94.377810097652187</v>
      </c>
    </row>
    <row r="190" spans="1:9" ht="67.5" customHeight="1">
      <c r="A190" s="16" t="s">
        <v>96</v>
      </c>
      <c r="B190" s="13" t="s">
        <v>36</v>
      </c>
      <c r="C190" s="13">
        <v>10</v>
      </c>
      <c r="D190" s="13" t="s">
        <v>22</v>
      </c>
      <c r="E190" s="14" t="s">
        <v>139</v>
      </c>
      <c r="F190" s="13"/>
      <c r="G190" s="17">
        <f>G191</f>
        <v>1850</v>
      </c>
      <c r="H190" s="17">
        <f>H191</f>
        <v>1391</v>
      </c>
      <c r="I190" s="6">
        <f t="shared" si="12"/>
        <v>75.189189189189193</v>
      </c>
    </row>
    <row r="191" spans="1:9" ht="24" customHeight="1">
      <c r="A191" s="16" t="s">
        <v>73</v>
      </c>
      <c r="B191" s="13" t="s">
        <v>36</v>
      </c>
      <c r="C191" s="13">
        <v>10</v>
      </c>
      <c r="D191" s="13" t="s">
        <v>22</v>
      </c>
      <c r="E191" s="14" t="s">
        <v>139</v>
      </c>
      <c r="F191" s="11">
        <v>300</v>
      </c>
      <c r="G191" s="17">
        <v>1850</v>
      </c>
      <c r="H191" s="17">
        <v>1391</v>
      </c>
      <c r="I191" s="6">
        <f t="shared" si="12"/>
        <v>75.189189189189193</v>
      </c>
    </row>
    <row r="192" spans="1:9" ht="46.5" customHeight="1">
      <c r="A192" s="42" t="s">
        <v>107</v>
      </c>
      <c r="B192" s="13" t="s">
        <v>36</v>
      </c>
      <c r="C192" s="43" t="s">
        <v>64</v>
      </c>
      <c r="D192" s="43" t="s">
        <v>22</v>
      </c>
      <c r="E192" s="46" t="s">
        <v>158</v>
      </c>
      <c r="F192" s="43"/>
      <c r="G192" s="45">
        <f>G193</f>
        <v>12589</v>
      </c>
      <c r="H192" s="45">
        <f>H193</f>
        <v>12236.212</v>
      </c>
      <c r="I192" s="6">
        <f t="shared" si="12"/>
        <v>97.197648740964325</v>
      </c>
    </row>
    <row r="193" spans="1:9" ht="21" customHeight="1">
      <c r="A193" s="42" t="s">
        <v>73</v>
      </c>
      <c r="B193" s="13" t="s">
        <v>36</v>
      </c>
      <c r="C193" s="43" t="s">
        <v>64</v>
      </c>
      <c r="D193" s="43" t="s">
        <v>22</v>
      </c>
      <c r="E193" s="46" t="s">
        <v>158</v>
      </c>
      <c r="F193" s="43">
        <v>300</v>
      </c>
      <c r="G193" s="45">
        <v>12589</v>
      </c>
      <c r="H193" s="45">
        <v>12236.212</v>
      </c>
      <c r="I193" s="6">
        <f t="shared" si="12"/>
        <v>97.197648740964325</v>
      </c>
    </row>
    <row r="194" spans="1:9" ht="39.75" customHeight="1">
      <c r="A194" s="16" t="s">
        <v>63</v>
      </c>
      <c r="B194" s="13" t="s">
        <v>37</v>
      </c>
      <c r="C194" s="13"/>
      <c r="D194" s="13"/>
      <c r="E194" s="14"/>
      <c r="F194" s="11"/>
      <c r="G194" s="17">
        <f>G195+G211+G244+G240+G233+G219+G215+G226</f>
        <v>29085.121000000003</v>
      </c>
      <c r="H194" s="17">
        <f>H195+H211+H244+H240+H233+H219+H215+H226</f>
        <v>29083.236000000001</v>
      </c>
      <c r="I194" s="6">
        <f t="shared" si="12"/>
        <v>99.993519023008361</v>
      </c>
    </row>
    <row r="195" spans="1:9" ht="23.25" customHeight="1">
      <c r="A195" s="16" t="s">
        <v>39</v>
      </c>
      <c r="B195" s="13" t="s">
        <v>37</v>
      </c>
      <c r="C195" s="13" t="s">
        <v>19</v>
      </c>
      <c r="D195" s="13"/>
      <c r="E195" s="15"/>
      <c r="F195" s="11"/>
      <c r="G195" s="17">
        <f>G196+G205+G202</f>
        <v>11131.528</v>
      </c>
      <c r="H195" s="17">
        <f>H196+H205+H202</f>
        <v>11129.643</v>
      </c>
      <c r="I195" s="6">
        <f t="shared" si="12"/>
        <v>99.983066116349889</v>
      </c>
    </row>
    <row r="196" spans="1:9" ht="21" customHeight="1">
      <c r="A196" s="16" t="s">
        <v>8</v>
      </c>
      <c r="B196" s="13" t="s">
        <v>37</v>
      </c>
      <c r="C196" s="13" t="s">
        <v>19</v>
      </c>
      <c r="D196" s="13" t="s">
        <v>23</v>
      </c>
      <c r="E196" s="15"/>
      <c r="F196" s="11"/>
      <c r="G196" s="17">
        <f>G197</f>
        <v>7299.2359999999999</v>
      </c>
      <c r="H196" s="17">
        <f>H197</f>
        <v>7299.2359999999999</v>
      </c>
      <c r="I196" s="6">
        <f t="shared" ref="I196" si="13">H196/G196*100</f>
        <v>100</v>
      </c>
    </row>
    <row r="197" spans="1:9" ht="40.5" customHeight="1">
      <c r="A197" s="16" t="s">
        <v>84</v>
      </c>
      <c r="B197" s="13" t="s">
        <v>37</v>
      </c>
      <c r="C197" s="13" t="s">
        <v>19</v>
      </c>
      <c r="D197" s="13" t="s">
        <v>23</v>
      </c>
      <c r="E197" s="14" t="s">
        <v>125</v>
      </c>
      <c r="F197" s="11"/>
      <c r="G197" s="17">
        <f>G198</f>
        <v>7299.2359999999999</v>
      </c>
      <c r="H197" s="17">
        <f>H198</f>
        <v>7299.2359999999999</v>
      </c>
      <c r="I197" s="6">
        <f t="shared" si="12"/>
        <v>100</v>
      </c>
    </row>
    <row r="198" spans="1:9" ht="27" customHeight="1">
      <c r="A198" s="16" t="s">
        <v>85</v>
      </c>
      <c r="B198" s="13" t="s">
        <v>37</v>
      </c>
      <c r="C198" s="13" t="s">
        <v>19</v>
      </c>
      <c r="D198" s="13" t="s">
        <v>23</v>
      </c>
      <c r="E198" s="14" t="s">
        <v>126</v>
      </c>
      <c r="F198" s="11"/>
      <c r="G198" s="17">
        <f>G199+G200+G201</f>
        <v>7299.2359999999999</v>
      </c>
      <c r="H198" s="17">
        <f>H199+H200+H201</f>
        <v>7299.2359999999999</v>
      </c>
      <c r="I198" s="6">
        <f t="shared" si="12"/>
        <v>100</v>
      </c>
    </row>
    <row r="199" spans="1:9" ht="63.75" customHeight="1">
      <c r="A199" s="28" t="s">
        <v>81</v>
      </c>
      <c r="B199" s="13" t="s">
        <v>37</v>
      </c>
      <c r="C199" s="13" t="s">
        <v>19</v>
      </c>
      <c r="D199" s="13" t="s">
        <v>23</v>
      </c>
      <c r="E199" s="14" t="s">
        <v>126</v>
      </c>
      <c r="F199" s="11">
        <v>100</v>
      </c>
      <c r="G199" s="17">
        <v>6585.8040000000001</v>
      </c>
      <c r="H199" s="17">
        <v>6585.8040000000001</v>
      </c>
      <c r="I199" s="6">
        <f t="shared" si="12"/>
        <v>100</v>
      </c>
    </row>
    <row r="200" spans="1:9" ht="38.25" customHeight="1">
      <c r="A200" s="28" t="s">
        <v>124</v>
      </c>
      <c r="B200" s="13" t="s">
        <v>37</v>
      </c>
      <c r="C200" s="13" t="s">
        <v>19</v>
      </c>
      <c r="D200" s="13" t="s">
        <v>23</v>
      </c>
      <c r="E200" s="14" t="s">
        <v>126</v>
      </c>
      <c r="F200" s="11">
        <v>200</v>
      </c>
      <c r="G200" s="17">
        <v>713.43200000000002</v>
      </c>
      <c r="H200" s="17">
        <v>713.43200000000002</v>
      </c>
      <c r="I200" s="6">
        <f t="shared" si="12"/>
        <v>100</v>
      </c>
    </row>
    <row r="201" spans="1:9" ht="23.25" customHeight="1">
      <c r="A201" s="29" t="s">
        <v>83</v>
      </c>
      <c r="B201" s="13" t="s">
        <v>37</v>
      </c>
      <c r="C201" s="13" t="s">
        <v>19</v>
      </c>
      <c r="D201" s="13" t="s">
        <v>23</v>
      </c>
      <c r="E201" s="14" t="s">
        <v>126</v>
      </c>
      <c r="F201" s="11">
        <v>850</v>
      </c>
      <c r="G201" s="17">
        <v>0</v>
      </c>
      <c r="H201" s="17">
        <v>0</v>
      </c>
      <c r="I201" s="6">
        <v>0</v>
      </c>
    </row>
    <row r="202" spans="1:9" ht="22.5" customHeight="1">
      <c r="A202" s="29" t="s">
        <v>181</v>
      </c>
      <c r="B202" s="13" t="s">
        <v>37</v>
      </c>
      <c r="C202" s="13" t="s">
        <v>19</v>
      </c>
      <c r="D202" s="13">
        <v>11</v>
      </c>
      <c r="E202" s="14"/>
      <c r="F202" s="11"/>
      <c r="G202" s="17">
        <f>G203</f>
        <v>1.885</v>
      </c>
      <c r="H202" s="17">
        <f>H203</f>
        <v>0</v>
      </c>
      <c r="I202" s="6">
        <f t="shared" si="12"/>
        <v>0</v>
      </c>
    </row>
    <row r="203" spans="1:9" ht="24" customHeight="1">
      <c r="A203" s="29" t="s">
        <v>53</v>
      </c>
      <c r="B203" s="13" t="s">
        <v>37</v>
      </c>
      <c r="C203" s="13" t="s">
        <v>19</v>
      </c>
      <c r="D203" s="13">
        <v>11</v>
      </c>
      <c r="E203" s="14" t="s">
        <v>140</v>
      </c>
      <c r="F203" s="11"/>
      <c r="G203" s="17">
        <f>G204</f>
        <v>1.885</v>
      </c>
      <c r="H203" s="17">
        <f>H204</f>
        <v>0</v>
      </c>
      <c r="I203" s="6">
        <f t="shared" si="12"/>
        <v>0</v>
      </c>
    </row>
    <row r="204" spans="1:9" ht="23.45" customHeight="1">
      <c r="A204" s="29" t="s">
        <v>188</v>
      </c>
      <c r="B204" s="13" t="s">
        <v>37</v>
      </c>
      <c r="C204" s="13" t="s">
        <v>19</v>
      </c>
      <c r="D204" s="13">
        <v>11</v>
      </c>
      <c r="E204" s="14" t="s">
        <v>140</v>
      </c>
      <c r="F204" s="11">
        <v>870</v>
      </c>
      <c r="G204" s="17">
        <v>1.885</v>
      </c>
      <c r="H204" s="17">
        <v>0</v>
      </c>
      <c r="I204" s="6">
        <f t="shared" si="12"/>
        <v>0</v>
      </c>
    </row>
    <row r="205" spans="1:9" ht="21" customHeight="1">
      <c r="A205" s="29" t="s">
        <v>9</v>
      </c>
      <c r="B205" s="13" t="s">
        <v>37</v>
      </c>
      <c r="C205" s="13" t="s">
        <v>19</v>
      </c>
      <c r="D205" s="13">
        <v>13</v>
      </c>
      <c r="E205" s="14"/>
      <c r="F205" s="11"/>
      <c r="G205" s="17">
        <f>G206+G209</f>
        <v>3830.4070000000002</v>
      </c>
      <c r="H205" s="17">
        <f>H206+H209</f>
        <v>3830.4070000000002</v>
      </c>
      <c r="I205" s="6">
        <f t="shared" si="12"/>
        <v>100</v>
      </c>
    </row>
    <row r="206" spans="1:9" ht="66" customHeight="1">
      <c r="A206" s="29" t="s">
        <v>91</v>
      </c>
      <c r="B206" s="13" t="s">
        <v>37</v>
      </c>
      <c r="C206" s="13" t="s">
        <v>19</v>
      </c>
      <c r="D206" s="13">
        <v>13</v>
      </c>
      <c r="E206" s="14" t="s">
        <v>130</v>
      </c>
      <c r="F206" s="11"/>
      <c r="G206" s="17">
        <f>G207+G208</f>
        <v>2830.4070000000002</v>
      </c>
      <c r="H206" s="17">
        <f>H207+H208</f>
        <v>2830.4070000000002</v>
      </c>
      <c r="I206" s="6">
        <f t="shared" si="12"/>
        <v>100</v>
      </c>
    </row>
    <row r="207" spans="1:9" ht="68.25" customHeight="1">
      <c r="A207" s="29" t="s">
        <v>103</v>
      </c>
      <c r="B207" s="13" t="s">
        <v>37</v>
      </c>
      <c r="C207" s="13" t="s">
        <v>19</v>
      </c>
      <c r="D207" s="13">
        <v>13</v>
      </c>
      <c r="E207" s="14" t="s">
        <v>130</v>
      </c>
      <c r="F207" s="11">
        <v>100</v>
      </c>
      <c r="G207" s="17">
        <v>2545.9270000000001</v>
      </c>
      <c r="H207" s="17">
        <v>2545.9270000000001</v>
      </c>
      <c r="I207" s="6">
        <f t="shared" si="12"/>
        <v>100</v>
      </c>
    </row>
    <row r="208" spans="1:9" ht="30.75" customHeight="1">
      <c r="A208" s="28" t="s">
        <v>124</v>
      </c>
      <c r="B208" s="13" t="s">
        <v>37</v>
      </c>
      <c r="C208" s="13" t="s">
        <v>19</v>
      </c>
      <c r="D208" s="13">
        <v>13</v>
      </c>
      <c r="E208" s="14" t="s">
        <v>130</v>
      </c>
      <c r="F208" s="11">
        <v>200</v>
      </c>
      <c r="G208" s="17">
        <v>284.48</v>
      </c>
      <c r="H208" s="17">
        <v>284.48</v>
      </c>
      <c r="I208" s="6">
        <f t="shared" si="12"/>
        <v>100</v>
      </c>
    </row>
    <row r="209" spans="1:9" ht="22.5" customHeight="1">
      <c r="A209" s="28" t="s">
        <v>108</v>
      </c>
      <c r="B209" s="13" t="s">
        <v>37</v>
      </c>
      <c r="C209" s="13" t="s">
        <v>19</v>
      </c>
      <c r="D209" s="13" t="s">
        <v>52</v>
      </c>
      <c r="E209" s="46" t="s">
        <v>150</v>
      </c>
      <c r="F209" s="40"/>
      <c r="G209" s="41">
        <f>G210</f>
        <v>1000</v>
      </c>
      <c r="H209" s="41">
        <f>H210</f>
        <v>1000</v>
      </c>
      <c r="I209" s="6">
        <f t="shared" si="12"/>
        <v>100</v>
      </c>
    </row>
    <row r="210" spans="1:9" ht="39.75" customHeight="1">
      <c r="A210" s="28" t="s">
        <v>124</v>
      </c>
      <c r="B210" s="13" t="s">
        <v>37</v>
      </c>
      <c r="C210" s="13" t="s">
        <v>19</v>
      </c>
      <c r="D210" s="13" t="s">
        <v>52</v>
      </c>
      <c r="E210" s="46" t="s">
        <v>150</v>
      </c>
      <c r="F210" s="40">
        <v>200</v>
      </c>
      <c r="G210" s="41">
        <v>1000</v>
      </c>
      <c r="H210" s="41">
        <v>1000</v>
      </c>
      <c r="I210" s="6">
        <f t="shared" si="12"/>
        <v>100</v>
      </c>
    </row>
    <row r="211" spans="1:9" ht="24.75" customHeight="1">
      <c r="A211" s="16" t="s">
        <v>54</v>
      </c>
      <c r="B211" s="13" t="s">
        <v>37</v>
      </c>
      <c r="C211" s="13" t="s">
        <v>20</v>
      </c>
      <c r="D211" s="13"/>
      <c r="E211" s="15"/>
      <c r="F211" s="11"/>
      <c r="G211" s="17">
        <f t="shared" ref="G211:H213" si="14">G212</f>
        <v>843.3</v>
      </c>
      <c r="H211" s="17">
        <f t="shared" si="14"/>
        <v>843.3</v>
      </c>
      <c r="I211" s="6">
        <f t="shared" si="12"/>
        <v>100</v>
      </c>
    </row>
    <row r="212" spans="1:9" ht="24.6" customHeight="1">
      <c r="A212" s="16" t="s">
        <v>49</v>
      </c>
      <c r="B212" s="13" t="s">
        <v>37</v>
      </c>
      <c r="C212" s="13" t="s">
        <v>20</v>
      </c>
      <c r="D212" s="13" t="s">
        <v>21</v>
      </c>
      <c r="E212" s="15"/>
      <c r="F212" s="11"/>
      <c r="G212" s="17">
        <f t="shared" si="14"/>
        <v>843.3</v>
      </c>
      <c r="H212" s="17">
        <f t="shared" si="14"/>
        <v>843.3</v>
      </c>
      <c r="I212" s="6">
        <f t="shared" si="12"/>
        <v>100</v>
      </c>
    </row>
    <row r="213" spans="1:9" ht="35.25" customHeight="1">
      <c r="A213" s="16" t="s">
        <v>46</v>
      </c>
      <c r="B213" s="13" t="s">
        <v>37</v>
      </c>
      <c r="C213" s="13" t="s">
        <v>20</v>
      </c>
      <c r="D213" s="13" t="s">
        <v>21</v>
      </c>
      <c r="E213" s="14" t="s">
        <v>141</v>
      </c>
      <c r="F213" s="11"/>
      <c r="G213" s="17">
        <f t="shared" si="14"/>
        <v>843.3</v>
      </c>
      <c r="H213" s="17">
        <f t="shared" si="14"/>
        <v>843.3</v>
      </c>
      <c r="I213" s="6">
        <f t="shared" si="12"/>
        <v>100</v>
      </c>
    </row>
    <row r="214" spans="1:9" ht="19.149999999999999" customHeight="1">
      <c r="A214" s="16" t="s">
        <v>59</v>
      </c>
      <c r="B214" s="13" t="s">
        <v>37</v>
      </c>
      <c r="C214" s="13" t="s">
        <v>20</v>
      </c>
      <c r="D214" s="13" t="s">
        <v>21</v>
      </c>
      <c r="E214" s="14" t="s">
        <v>141</v>
      </c>
      <c r="F214" s="11">
        <v>530</v>
      </c>
      <c r="G214" s="17">
        <v>843.3</v>
      </c>
      <c r="H214" s="17">
        <v>843.3</v>
      </c>
      <c r="I214" s="6">
        <f t="shared" si="12"/>
        <v>100</v>
      </c>
    </row>
    <row r="215" spans="1:9" ht="31.5" customHeight="1">
      <c r="A215" s="12" t="s">
        <v>40</v>
      </c>
      <c r="B215" s="13" t="s">
        <v>37</v>
      </c>
      <c r="C215" s="13" t="s">
        <v>21</v>
      </c>
      <c r="D215" s="11"/>
      <c r="E215" s="14"/>
      <c r="F215" s="11"/>
      <c r="G215" s="17">
        <f t="shared" ref="G215:H217" si="15">G216</f>
        <v>90</v>
      </c>
      <c r="H215" s="17">
        <f t="shared" si="15"/>
        <v>90</v>
      </c>
      <c r="I215" s="6">
        <f t="shared" si="12"/>
        <v>100</v>
      </c>
    </row>
    <row r="216" spans="1:9" ht="37.5" customHeight="1">
      <c r="A216" s="12" t="s">
        <v>50</v>
      </c>
      <c r="B216" s="13" t="s">
        <v>37</v>
      </c>
      <c r="C216" s="13" t="s">
        <v>21</v>
      </c>
      <c r="D216" s="13">
        <v>10</v>
      </c>
      <c r="E216" s="14"/>
      <c r="F216" s="11"/>
      <c r="G216" s="17">
        <f t="shared" si="15"/>
        <v>90</v>
      </c>
      <c r="H216" s="17">
        <f t="shared" si="15"/>
        <v>90</v>
      </c>
      <c r="I216" s="6">
        <f t="shared" si="12"/>
        <v>100</v>
      </c>
    </row>
    <row r="217" spans="1:9" ht="91.5" customHeight="1">
      <c r="A217" s="16" t="s">
        <v>115</v>
      </c>
      <c r="B217" s="13" t="s">
        <v>37</v>
      </c>
      <c r="C217" s="13" t="s">
        <v>21</v>
      </c>
      <c r="D217" s="13">
        <v>10</v>
      </c>
      <c r="E217" s="14" t="s">
        <v>142</v>
      </c>
      <c r="F217" s="11"/>
      <c r="G217" s="17">
        <f t="shared" si="15"/>
        <v>90</v>
      </c>
      <c r="H217" s="17">
        <f t="shared" si="15"/>
        <v>90</v>
      </c>
      <c r="I217" s="6">
        <f t="shared" si="12"/>
        <v>100</v>
      </c>
    </row>
    <row r="218" spans="1:9" ht="21" customHeight="1">
      <c r="A218" s="26" t="s">
        <v>116</v>
      </c>
      <c r="B218" s="13" t="s">
        <v>37</v>
      </c>
      <c r="C218" s="13" t="s">
        <v>21</v>
      </c>
      <c r="D218" s="13">
        <v>10</v>
      </c>
      <c r="E218" s="48" t="s">
        <v>142</v>
      </c>
      <c r="F218" s="11">
        <v>540</v>
      </c>
      <c r="G218" s="17">
        <v>90</v>
      </c>
      <c r="H218" s="17">
        <v>90</v>
      </c>
      <c r="I218" s="6">
        <f t="shared" si="12"/>
        <v>100</v>
      </c>
    </row>
    <row r="219" spans="1:9" ht="21" customHeight="1">
      <c r="A219" s="12" t="s">
        <v>41</v>
      </c>
      <c r="B219" s="13" t="s">
        <v>37</v>
      </c>
      <c r="C219" s="13" t="s">
        <v>22</v>
      </c>
      <c r="D219" s="13"/>
      <c r="E219" s="14"/>
      <c r="F219" s="11"/>
      <c r="G219" s="17">
        <f>G220+G223</f>
        <v>2850</v>
      </c>
      <c r="H219" s="17">
        <f>H220+H223</f>
        <v>2850</v>
      </c>
      <c r="I219" s="6">
        <f t="shared" si="12"/>
        <v>100</v>
      </c>
    </row>
    <row r="220" spans="1:9" ht="24.75" customHeight="1">
      <c r="A220" s="12" t="s">
        <v>77</v>
      </c>
      <c r="B220" s="13" t="s">
        <v>37</v>
      </c>
      <c r="C220" s="13" t="s">
        <v>22</v>
      </c>
      <c r="D220" s="13" t="s">
        <v>24</v>
      </c>
      <c r="E220" s="14"/>
      <c r="F220" s="11"/>
      <c r="G220" s="17">
        <f>G221</f>
        <v>2274</v>
      </c>
      <c r="H220" s="17">
        <f>H221</f>
        <v>2274</v>
      </c>
      <c r="I220" s="6">
        <f t="shared" si="12"/>
        <v>100</v>
      </c>
    </row>
    <row r="221" spans="1:9" ht="94.5" customHeight="1">
      <c r="A221" s="16" t="s">
        <v>115</v>
      </c>
      <c r="B221" s="13" t="s">
        <v>37</v>
      </c>
      <c r="C221" s="13" t="s">
        <v>22</v>
      </c>
      <c r="D221" s="13" t="s">
        <v>24</v>
      </c>
      <c r="E221" s="14" t="s">
        <v>142</v>
      </c>
      <c r="F221" s="11"/>
      <c r="G221" s="17">
        <f>G222</f>
        <v>2274</v>
      </c>
      <c r="H221" s="17">
        <f>H222</f>
        <v>2274</v>
      </c>
      <c r="I221" s="6">
        <f t="shared" si="12"/>
        <v>100</v>
      </c>
    </row>
    <row r="222" spans="1:9" ht="23.25" customHeight="1">
      <c r="A222" s="26" t="s">
        <v>116</v>
      </c>
      <c r="B222" s="47" t="s">
        <v>37</v>
      </c>
      <c r="C222" s="47" t="s">
        <v>22</v>
      </c>
      <c r="D222" s="47" t="s">
        <v>24</v>
      </c>
      <c r="E222" s="48" t="s">
        <v>142</v>
      </c>
      <c r="F222" s="50">
        <v>540</v>
      </c>
      <c r="G222" s="39">
        <v>2274</v>
      </c>
      <c r="H222" s="39">
        <v>2274</v>
      </c>
      <c r="I222" s="6">
        <f t="shared" si="12"/>
        <v>100</v>
      </c>
    </row>
    <row r="223" spans="1:9" ht="20.25" customHeight="1">
      <c r="A223" s="26" t="s">
        <v>65</v>
      </c>
      <c r="B223" s="13" t="s">
        <v>37</v>
      </c>
      <c r="C223" s="13" t="s">
        <v>22</v>
      </c>
      <c r="D223" s="13">
        <v>12</v>
      </c>
      <c r="E223" s="48"/>
      <c r="F223" s="50"/>
      <c r="G223" s="39">
        <f>G224</f>
        <v>576</v>
      </c>
      <c r="H223" s="39">
        <f>H224</f>
        <v>576</v>
      </c>
      <c r="I223" s="6">
        <f t="shared" si="12"/>
        <v>100</v>
      </c>
    </row>
    <row r="224" spans="1:9" ht="93" customHeight="1">
      <c r="A224" s="16" t="s">
        <v>115</v>
      </c>
      <c r="B224" s="13" t="s">
        <v>37</v>
      </c>
      <c r="C224" s="13" t="s">
        <v>22</v>
      </c>
      <c r="D224" s="13">
        <v>12</v>
      </c>
      <c r="E224" s="14" t="s">
        <v>142</v>
      </c>
      <c r="F224" s="11"/>
      <c r="G224" s="17">
        <f>G225</f>
        <v>576</v>
      </c>
      <c r="H224" s="17">
        <f>H225</f>
        <v>576</v>
      </c>
      <c r="I224" s="6">
        <f t="shared" si="12"/>
        <v>100</v>
      </c>
    </row>
    <row r="225" spans="1:9" ht="22.5" customHeight="1">
      <c r="A225" s="26" t="s">
        <v>116</v>
      </c>
      <c r="B225" s="47" t="s">
        <v>37</v>
      </c>
      <c r="C225" s="47" t="s">
        <v>22</v>
      </c>
      <c r="D225" s="47">
        <v>12</v>
      </c>
      <c r="E225" s="48" t="s">
        <v>142</v>
      </c>
      <c r="F225" s="50">
        <v>540</v>
      </c>
      <c r="G225" s="39">
        <v>576</v>
      </c>
      <c r="H225" s="39">
        <v>576</v>
      </c>
      <c r="I225" s="6">
        <f t="shared" si="12"/>
        <v>100</v>
      </c>
    </row>
    <row r="226" spans="1:9" ht="21.6" customHeight="1">
      <c r="A226" s="12" t="s">
        <v>55</v>
      </c>
      <c r="B226" s="47" t="s">
        <v>37</v>
      </c>
      <c r="C226" s="13" t="s">
        <v>25</v>
      </c>
      <c r="D226" s="13"/>
      <c r="E226" s="48"/>
      <c r="F226" s="50"/>
      <c r="G226" s="39">
        <f>G227+G230</f>
        <v>3715.2</v>
      </c>
      <c r="H226" s="39">
        <f>H227+H230</f>
        <v>3715.2</v>
      </c>
      <c r="I226" s="6">
        <f t="shared" si="12"/>
        <v>100</v>
      </c>
    </row>
    <row r="227" spans="1:9" ht="19.5" customHeight="1">
      <c r="A227" s="12" t="s">
        <v>56</v>
      </c>
      <c r="B227" s="47" t="s">
        <v>37</v>
      </c>
      <c r="C227" s="13" t="s">
        <v>25</v>
      </c>
      <c r="D227" s="13" t="s">
        <v>20</v>
      </c>
      <c r="E227" s="48"/>
      <c r="F227" s="50"/>
      <c r="G227" s="39">
        <f>G228</f>
        <v>1085</v>
      </c>
      <c r="H227" s="39">
        <f>H228</f>
        <v>1085</v>
      </c>
      <c r="I227" s="6">
        <f t="shared" si="12"/>
        <v>100</v>
      </c>
    </row>
    <row r="228" spans="1:9" ht="91.5" customHeight="1">
      <c r="A228" s="16" t="s">
        <v>115</v>
      </c>
      <c r="B228" s="47" t="s">
        <v>37</v>
      </c>
      <c r="C228" s="13" t="s">
        <v>25</v>
      </c>
      <c r="D228" s="13" t="s">
        <v>20</v>
      </c>
      <c r="E228" s="14" t="s">
        <v>142</v>
      </c>
      <c r="F228" s="11"/>
      <c r="G228" s="39">
        <f>G229</f>
        <v>1085</v>
      </c>
      <c r="H228" s="39">
        <f>H229</f>
        <v>1085</v>
      </c>
      <c r="I228" s="6">
        <f t="shared" si="12"/>
        <v>100</v>
      </c>
    </row>
    <row r="229" spans="1:9" ht="21" customHeight="1">
      <c r="A229" s="16" t="s">
        <v>116</v>
      </c>
      <c r="B229" s="47" t="s">
        <v>37</v>
      </c>
      <c r="C229" s="13" t="s">
        <v>25</v>
      </c>
      <c r="D229" s="13" t="s">
        <v>20</v>
      </c>
      <c r="E229" s="48" t="s">
        <v>142</v>
      </c>
      <c r="F229" s="50">
        <v>540</v>
      </c>
      <c r="G229" s="39">
        <v>1085</v>
      </c>
      <c r="H229" s="39">
        <v>1085</v>
      </c>
      <c r="I229" s="6">
        <f t="shared" si="12"/>
        <v>100</v>
      </c>
    </row>
    <row r="230" spans="1:9" ht="23.25" customHeight="1">
      <c r="A230" s="12" t="s">
        <v>182</v>
      </c>
      <c r="B230" s="47" t="s">
        <v>37</v>
      </c>
      <c r="C230" s="13" t="s">
        <v>25</v>
      </c>
      <c r="D230" s="13" t="s">
        <v>21</v>
      </c>
      <c r="E230" s="48"/>
      <c r="F230" s="50"/>
      <c r="G230" s="39">
        <f>G231</f>
        <v>2630.2</v>
      </c>
      <c r="H230" s="39">
        <f>H231</f>
        <v>2630.2</v>
      </c>
      <c r="I230" s="6">
        <f t="shared" si="12"/>
        <v>100</v>
      </c>
    </row>
    <row r="231" spans="1:9" ht="90" customHeight="1">
      <c r="A231" s="16" t="s">
        <v>115</v>
      </c>
      <c r="B231" s="47" t="s">
        <v>37</v>
      </c>
      <c r="C231" s="13" t="s">
        <v>25</v>
      </c>
      <c r="D231" s="13" t="s">
        <v>21</v>
      </c>
      <c r="E231" s="14" t="s">
        <v>142</v>
      </c>
      <c r="F231" s="11"/>
      <c r="G231" s="39">
        <f>G232</f>
        <v>2630.2</v>
      </c>
      <c r="H231" s="39">
        <f>H232</f>
        <v>2630.2</v>
      </c>
      <c r="I231" s="6">
        <f t="shared" si="12"/>
        <v>100</v>
      </c>
    </row>
    <row r="232" spans="1:9" ht="24.75" customHeight="1">
      <c r="A232" s="16" t="s">
        <v>116</v>
      </c>
      <c r="B232" s="47" t="s">
        <v>37</v>
      </c>
      <c r="C232" s="13" t="s">
        <v>25</v>
      </c>
      <c r="D232" s="13" t="s">
        <v>21</v>
      </c>
      <c r="E232" s="48" t="s">
        <v>142</v>
      </c>
      <c r="F232" s="50">
        <v>540</v>
      </c>
      <c r="G232" s="39">
        <v>2630.2</v>
      </c>
      <c r="H232" s="39">
        <v>2630.2</v>
      </c>
      <c r="I232" s="6">
        <f t="shared" si="12"/>
        <v>100</v>
      </c>
    </row>
    <row r="233" spans="1:9" ht="19.5" customHeight="1">
      <c r="A233" s="12" t="s">
        <v>86</v>
      </c>
      <c r="B233" s="47" t="s">
        <v>37</v>
      </c>
      <c r="C233" s="47" t="s">
        <v>26</v>
      </c>
      <c r="D233" s="13"/>
      <c r="E233" s="48"/>
      <c r="F233" s="50"/>
      <c r="G233" s="39">
        <f>G234+G237</f>
        <v>8155.08</v>
      </c>
      <c r="H233" s="39">
        <f>H234+H237</f>
        <v>8155.08</v>
      </c>
      <c r="I233" s="6">
        <f t="shared" si="12"/>
        <v>100</v>
      </c>
    </row>
    <row r="234" spans="1:9" ht="23.25" customHeight="1">
      <c r="A234" s="51" t="s">
        <v>14</v>
      </c>
      <c r="B234" s="47" t="s">
        <v>37</v>
      </c>
      <c r="C234" s="47" t="s">
        <v>26</v>
      </c>
      <c r="D234" s="47" t="s">
        <v>19</v>
      </c>
      <c r="E234" s="48"/>
      <c r="F234" s="50"/>
      <c r="G234" s="39">
        <f>G235</f>
        <v>8125.08</v>
      </c>
      <c r="H234" s="39">
        <f>H235</f>
        <v>8125.08</v>
      </c>
      <c r="I234" s="6">
        <f t="shared" si="12"/>
        <v>100</v>
      </c>
    </row>
    <row r="235" spans="1:9" ht="94.5" customHeight="1">
      <c r="A235" s="16" t="s">
        <v>115</v>
      </c>
      <c r="B235" s="13" t="s">
        <v>37</v>
      </c>
      <c r="C235" s="13" t="s">
        <v>26</v>
      </c>
      <c r="D235" s="13" t="s">
        <v>19</v>
      </c>
      <c r="E235" s="14" t="s">
        <v>142</v>
      </c>
      <c r="F235" s="11"/>
      <c r="G235" s="17">
        <f>G236</f>
        <v>8125.08</v>
      </c>
      <c r="H235" s="17">
        <f>H236</f>
        <v>8125.08</v>
      </c>
      <c r="I235" s="6">
        <f t="shared" si="12"/>
        <v>100</v>
      </c>
    </row>
    <row r="236" spans="1:9" ht="20.25" customHeight="1">
      <c r="A236" s="16" t="s">
        <v>116</v>
      </c>
      <c r="B236" s="13" t="s">
        <v>37</v>
      </c>
      <c r="C236" s="13" t="s">
        <v>26</v>
      </c>
      <c r="D236" s="13" t="s">
        <v>19</v>
      </c>
      <c r="E236" s="14" t="s">
        <v>142</v>
      </c>
      <c r="F236" s="11">
        <v>540</v>
      </c>
      <c r="G236" s="17">
        <v>8125.08</v>
      </c>
      <c r="H236" s="17">
        <v>8125.08</v>
      </c>
      <c r="I236" s="6">
        <f t="shared" si="12"/>
        <v>100</v>
      </c>
    </row>
    <row r="237" spans="1:9" ht="25.5" customHeight="1">
      <c r="A237" s="12" t="s">
        <v>89</v>
      </c>
      <c r="B237" s="13" t="s">
        <v>37</v>
      </c>
      <c r="C237" s="13" t="s">
        <v>26</v>
      </c>
      <c r="D237" s="13" t="s">
        <v>22</v>
      </c>
      <c r="E237" s="14"/>
      <c r="F237" s="11"/>
      <c r="G237" s="17">
        <f>G238</f>
        <v>30</v>
      </c>
      <c r="H237" s="17">
        <f>H238</f>
        <v>30</v>
      </c>
      <c r="I237" s="6">
        <f t="shared" si="12"/>
        <v>100</v>
      </c>
    </row>
    <row r="238" spans="1:9" ht="100.5" customHeight="1">
      <c r="A238" s="16" t="s">
        <v>115</v>
      </c>
      <c r="B238" s="13" t="s">
        <v>37</v>
      </c>
      <c r="C238" s="13" t="s">
        <v>26</v>
      </c>
      <c r="D238" s="13" t="s">
        <v>22</v>
      </c>
      <c r="E238" s="14" t="s">
        <v>142</v>
      </c>
      <c r="F238" s="11"/>
      <c r="G238" s="17">
        <f>G239</f>
        <v>30</v>
      </c>
      <c r="H238" s="17">
        <f>H239</f>
        <v>30</v>
      </c>
      <c r="I238" s="6">
        <f t="shared" si="12"/>
        <v>100</v>
      </c>
    </row>
    <row r="239" spans="1:9" ht="25.5" customHeight="1">
      <c r="A239" s="16" t="s">
        <v>116</v>
      </c>
      <c r="B239" s="13" t="s">
        <v>37</v>
      </c>
      <c r="C239" s="13" t="s">
        <v>26</v>
      </c>
      <c r="D239" s="13" t="s">
        <v>22</v>
      </c>
      <c r="E239" s="14" t="s">
        <v>142</v>
      </c>
      <c r="F239" s="11">
        <v>540</v>
      </c>
      <c r="G239" s="17">
        <v>30</v>
      </c>
      <c r="H239" s="17">
        <v>30</v>
      </c>
      <c r="I239" s="6">
        <f t="shared" si="12"/>
        <v>100</v>
      </c>
    </row>
    <row r="240" spans="1:9" ht="20.25" customHeight="1">
      <c r="A240" s="18" t="s">
        <v>67</v>
      </c>
      <c r="B240" s="13" t="s">
        <v>37</v>
      </c>
      <c r="C240" s="13">
        <v>13</v>
      </c>
      <c r="D240" s="13"/>
      <c r="E240" s="19"/>
      <c r="F240" s="20"/>
      <c r="G240" s="17">
        <f>G242</f>
        <v>5.0129999999999999</v>
      </c>
      <c r="H240" s="17">
        <f>H242</f>
        <v>5.0129999999999999</v>
      </c>
      <c r="I240" s="6">
        <f t="shared" ref="I240:I292" si="16">H240/G240*100</f>
        <v>100</v>
      </c>
    </row>
    <row r="241" spans="1:9" ht="34.5" customHeight="1">
      <c r="A241" s="18" t="s">
        <v>98</v>
      </c>
      <c r="B241" s="13" t="s">
        <v>37</v>
      </c>
      <c r="C241" s="13">
        <v>13</v>
      </c>
      <c r="D241" s="13" t="s">
        <v>19</v>
      </c>
      <c r="E241" s="19"/>
      <c r="F241" s="20"/>
      <c r="G241" s="17">
        <f>G242</f>
        <v>5.0129999999999999</v>
      </c>
      <c r="H241" s="17">
        <f>H242</f>
        <v>5.0129999999999999</v>
      </c>
      <c r="I241" s="6">
        <f t="shared" si="16"/>
        <v>100</v>
      </c>
    </row>
    <row r="242" spans="1:9" ht="24" customHeight="1">
      <c r="A242" s="18" t="s">
        <v>66</v>
      </c>
      <c r="B242" s="13" t="s">
        <v>37</v>
      </c>
      <c r="C242" s="13">
        <v>13</v>
      </c>
      <c r="D242" s="13" t="s">
        <v>19</v>
      </c>
      <c r="E242" s="11" t="s">
        <v>143</v>
      </c>
      <c r="F242" s="20"/>
      <c r="G242" s="17">
        <f>G243</f>
        <v>5.0129999999999999</v>
      </c>
      <c r="H242" s="17">
        <f>H243</f>
        <v>5.0129999999999999</v>
      </c>
      <c r="I242" s="6">
        <f t="shared" si="16"/>
        <v>100</v>
      </c>
    </row>
    <row r="243" spans="1:9" ht="22.5" customHeight="1">
      <c r="A243" s="18" t="s">
        <v>99</v>
      </c>
      <c r="B243" s="13" t="s">
        <v>37</v>
      </c>
      <c r="C243" s="13">
        <v>13</v>
      </c>
      <c r="D243" s="13" t="s">
        <v>19</v>
      </c>
      <c r="E243" s="11" t="s">
        <v>143</v>
      </c>
      <c r="F243" s="13">
        <v>730</v>
      </c>
      <c r="G243" s="17">
        <v>5.0129999999999999</v>
      </c>
      <c r="H243" s="17">
        <v>5.0129999999999999</v>
      </c>
      <c r="I243" s="6">
        <f t="shared" si="16"/>
        <v>100</v>
      </c>
    </row>
    <row r="244" spans="1:9" ht="21.75" customHeight="1">
      <c r="A244" s="16" t="s">
        <v>45</v>
      </c>
      <c r="B244" s="13" t="s">
        <v>37</v>
      </c>
      <c r="C244" s="13">
        <v>14</v>
      </c>
      <c r="D244" s="13"/>
      <c r="E244" s="15"/>
      <c r="F244" s="13"/>
      <c r="G244" s="17">
        <f>G245</f>
        <v>2295</v>
      </c>
      <c r="H244" s="17">
        <f>H245</f>
        <v>2295</v>
      </c>
      <c r="I244" s="6">
        <f t="shared" si="16"/>
        <v>100</v>
      </c>
    </row>
    <row r="245" spans="1:9" ht="32.25" customHeight="1">
      <c r="A245" s="16" t="s">
        <v>100</v>
      </c>
      <c r="B245" s="13" t="s">
        <v>37</v>
      </c>
      <c r="C245" s="13">
        <v>14</v>
      </c>
      <c r="D245" s="13" t="s">
        <v>19</v>
      </c>
      <c r="E245" s="15"/>
      <c r="F245" s="11"/>
      <c r="G245" s="17">
        <f>G246+G248</f>
        <v>2295</v>
      </c>
      <c r="H245" s="17">
        <f>H246+H248</f>
        <v>2295</v>
      </c>
      <c r="I245" s="6">
        <f t="shared" si="16"/>
        <v>100</v>
      </c>
    </row>
    <row r="246" spans="1:9" ht="41.25" customHeight="1">
      <c r="A246" s="16" t="s">
        <v>144</v>
      </c>
      <c r="B246" s="14" t="s">
        <v>37</v>
      </c>
      <c r="C246" s="14" t="s">
        <v>79</v>
      </c>
      <c r="D246" s="14" t="s">
        <v>19</v>
      </c>
      <c r="E246" s="14" t="s">
        <v>145</v>
      </c>
      <c r="F246" s="14"/>
      <c r="G246" s="17">
        <f>G247</f>
        <v>1156</v>
      </c>
      <c r="H246" s="17">
        <f>H247</f>
        <v>1156</v>
      </c>
      <c r="I246" s="6">
        <f t="shared" si="16"/>
        <v>100</v>
      </c>
    </row>
    <row r="247" spans="1:9" ht="23.25" customHeight="1">
      <c r="A247" s="16" t="s">
        <v>18</v>
      </c>
      <c r="B247" s="14" t="s">
        <v>37</v>
      </c>
      <c r="C247" s="14" t="s">
        <v>79</v>
      </c>
      <c r="D247" s="14" t="s">
        <v>19</v>
      </c>
      <c r="E247" s="14" t="s">
        <v>145</v>
      </c>
      <c r="F247" s="14" t="s">
        <v>101</v>
      </c>
      <c r="G247" s="17">
        <v>1156</v>
      </c>
      <c r="H247" s="17">
        <v>1156</v>
      </c>
      <c r="I247" s="6">
        <f t="shared" si="16"/>
        <v>100</v>
      </c>
    </row>
    <row r="248" spans="1:9" ht="35.25" customHeight="1">
      <c r="A248" s="16" t="s">
        <v>146</v>
      </c>
      <c r="B248" s="13" t="s">
        <v>37</v>
      </c>
      <c r="C248" s="13">
        <v>14</v>
      </c>
      <c r="D248" s="13" t="s">
        <v>19</v>
      </c>
      <c r="E248" s="14" t="s">
        <v>145</v>
      </c>
      <c r="F248" s="13"/>
      <c r="G248" s="17">
        <f>G249</f>
        <v>1139</v>
      </c>
      <c r="H248" s="17">
        <f>H249</f>
        <v>1139</v>
      </c>
      <c r="I248" s="6">
        <f t="shared" si="16"/>
        <v>100</v>
      </c>
    </row>
    <row r="249" spans="1:9" ht="20.25" customHeight="1">
      <c r="A249" s="16" t="s">
        <v>18</v>
      </c>
      <c r="B249" s="13" t="s">
        <v>37</v>
      </c>
      <c r="C249" s="13">
        <v>14</v>
      </c>
      <c r="D249" s="13" t="s">
        <v>19</v>
      </c>
      <c r="E249" s="14" t="s">
        <v>145</v>
      </c>
      <c r="F249" s="13">
        <v>510</v>
      </c>
      <c r="G249" s="17">
        <v>1139</v>
      </c>
      <c r="H249" s="17">
        <v>1139</v>
      </c>
      <c r="I249" s="6">
        <f t="shared" ref="I249:I250" si="17">H249/G249*100</f>
        <v>100</v>
      </c>
    </row>
    <row r="250" spans="1:9" ht="44.25" customHeight="1">
      <c r="A250" s="16" t="s">
        <v>102</v>
      </c>
      <c r="B250" s="13">
        <v>167</v>
      </c>
      <c r="C250" s="13"/>
      <c r="D250" s="13"/>
      <c r="E250" s="14"/>
      <c r="F250" s="13"/>
      <c r="G250" s="17">
        <f>G260+G251+G258</f>
        <v>2572.3490000000002</v>
      </c>
      <c r="H250" s="17">
        <f>H260+H251+H258</f>
        <v>2571.7719999999999</v>
      </c>
      <c r="I250" s="6">
        <f t="shared" si="17"/>
        <v>99.977569140112792</v>
      </c>
    </row>
    <row r="251" spans="1:9" ht="34.5" customHeight="1">
      <c r="A251" s="16" t="s">
        <v>7</v>
      </c>
      <c r="B251" s="13">
        <v>167</v>
      </c>
      <c r="C251" s="13" t="s">
        <v>19</v>
      </c>
      <c r="D251" s="13" t="s">
        <v>22</v>
      </c>
      <c r="E251" s="14"/>
      <c r="F251" s="13"/>
      <c r="G251" s="17">
        <f>G252+G256</f>
        <v>1715.049</v>
      </c>
      <c r="H251" s="17">
        <f>H252+H256</f>
        <v>1714.472</v>
      </c>
      <c r="I251" s="6">
        <f t="shared" si="16"/>
        <v>99.966356646369874</v>
      </c>
    </row>
    <row r="252" spans="1:9" ht="39.75" customHeight="1">
      <c r="A252" s="16" t="s">
        <v>84</v>
      </c>
      <c r="B252" s="13">
        <v>167</v>
      </c>
      <c r="C252" s="13" t="s">
        <v>19</v>
      </c>
      <c r="D252" s="13" t="s">
        <v>22</v>
      </c>
      <c r="E252" s="14" t="s">
        <v>125</v>
      </c>
      <c r="F252" s="13"/>
      <c r="G252" s="17">
        <f>G253</f>
        <v>1451.336</v>
      </c>
      <c r="H252" s="17">
        <f>H253</f>
        <v>1450.759</v>
      </c>
      <c r="I252" s="6">
        <f t="shared" si="16"/>
        <v>99.960243527343081</v>
      </c>
    </row>
    <row r="253" spans="1:9" ht="23.25" customHeight="1">
      <c r="A253" s="16" t="s">
        <v>85</v>
      </c>
      <c r="B253" s="13">
        <v>167</v>
      </c>
      <c r="C253" s="13" t="s">
        <v>19</v>
      </c>
      <c r="D253" s="13" t="s">
        <v>22</v>
      </c>
      <c r="E253" s="14" t="s">
        <v>126</v>
      </c>
      <c r="F253" s="13"/>
      <c r="G253" s="17">
        <f>G254+G255</f>
        <v>1451.336</v>
      </c>
      <c r="H253" s="17">
        <f>H254+H255</f>
        <v>1450.759</v>
      </c>
      <c r="I253" s="6">
        <f t="shared" si="16"/>
        <v>99.960243527343081</v>
      </c>
    </row>
    <row r="254" spans="1:9" ht="32.25" customHeight="1">
      <c r="A254" s="28" t="s">
        <v>124</v>
      </c>
      <c r="B254" s="13">
        <v>167</v>
      </c>
      <c r="C254" s="13" t="s">
        <v>19</v>
      </c>
      <c r="D254" s="13" t="s">
        <v>22</v>
      </c>
      <c r="E254" s="14" t="s">
        <v>126</v>
      </c>
      <c r="F254" s="13">
        <v>200</v>
      </c>
      <c r="G254" s="17">
        <v>1436.1179999999999</v>
      </c>
      <c r="H254" s="17">
        <v>1435.5409999999999</v>
      </c>
      <c r="I254" s="6">
        <f t="shared" si="16"/>
        <v>99.959822243019019</v>
      </c>
    </row>
    <row r="255" spans="1:9" ht="24.75" customHeight="1">
      <c r="A255" s="28" t="s">
        <v>83</v>
      </c>
      <c r="B255" s="13">
        <v>167</v>
      </c>
      <c r="C255" s="13" t="s">
        <v>19</v>
      </c>
      <c r="D255" s="13" t="s">
        <v>22</v>
      </c>
      <c r="E255" s="14" t="s">
        <v>126</v>
      </c>
      <c r="F255" s="13">
        <v>850</v>
      </c>
      <c r="G255" s="17">
        <v>15.218</v>
      </c>
      <c r="H255" s="17">
        <v>15.218</v>
      </c>
      <c r="I255" s="6">
        <f t="shared" si="16"/>
        <v>100</v>
      </c>
    </row>
    <row r="256" spans="1:9" ht="41.25" customHeight="1">
      <c r="A256" s="28" t="s">
        <v>201</v>
      </c>
      <c r="B256" s="13">
        <v>167</v>
      </c>
      <c r="C256" s="13" t="s">
        <v>19</v>
      </c>
      <c r="D256" s="13" t="s">
        <v>22</v>
      </c>
      <c r="E256" s="14" t="s">
        <v>137</v>
      </c>
      <c r="F256" s="13"/>
      <c r="G256" s="17">
        <f>G257</f>
        <v>263.71300000000002</v>
      </c>
      <c r="H256" s="17">
        <f>H257</f>
        <v>263.71300000000002</v>
      </c>
      <c r="I256" s="6">
        <f t="shared" si="16"/>
        <v>100</v>
      </c>
    </row>
    <row r="257" spans="1:9" ht="33.75" customHeight="1">
      <c r="A257" s="28" t="s">
        <v>124</v>
      </c>
      <c r="B257" s="13">
        <v>167</v>
      </c>
      <c r="C257" s="13" t="s">
        <v>19</v>
      </c>
      <c r="D257" s="13" t="s">
        <v>22</v>
      </c>
      <c r="E257" s="14" t="s">
        <v>137</v>
      </c>
      <c r="F257" s="13">
        <v>200</v>
      </c>
      <c r="G257" s="17">
        <v>263.71300000000002</v>
      </c>
      <c r="H257" s="17">
        <v>263.71300000000002</v>
      </c>
      <c r="I257" s="6">
        <f t="shared" si="16"/>
        <v>100</v>
      </c>
    </row>
    <row r="258" spans="1:9" ht="44.25" customHeight="1">
      <c r="A258" s="28" t="s">
        <v>189</v>
      </c>
      <c r="B258" s="13">
        <v>167</v>
      </c>
      <c r="C258" s="13" t="s">
        <v>19</v>
      </c>
      <c r="D258" s="13">
        <v>13</v>
      </c>
      <c r="E258" s="46" t="s">
        <v>190</v>
      </c>
      <c r="F258" s="40"/>
      <c r="G258" s="41">
        <f>G259</f>
        <v>623.29999999999995</v>
      </c>
      <c r="H258" s="41">
        <f>H259</f>
        <v>623.29999999999995</v>
      </c>
      <c r="I258" s="6">
        <f t="shared" si="16"/>
        <v>100</v>
      </c>
    </row>
    <row r="259" spans="1:9" ht="34.5" customHeight="1">
      <c r="A259" s="28" t="s">
        <v>124</v>
      </c>
      <c r="B259" s="13">
        <v>167</v>
      </c>
      <c r="C259" s="13" t="s">
        <v>19</v>
      </c>
      <c r="D259" s="13">
        <v>13</v>
      </c>
      <c r="E259" s="46" t="s">
        <v>190</v>
      </c>
      <c r="F259" s="40">
        <v>200</v>
      </c>
      <c r="G259" s="41">
        <v>623.29999999999995</v>
      </c>
      <c r="H259" s="41">
        <v>623.29999999999995</v>
      </c>
      <c r="I259" s="6">
        <f t="shared" si="16"/>
        <v>100</v>
      </c>
    </row>
    <row r="260" spans="1:9" ht="26.25" customHeight="1">
      <c r="A260" s="12" t="s">
        <v>41</v>
      </c>
      <c r="B260" s="13">
        <v>167</v>
      </c>
      <c r="C260" s="13" t="s">
        <v>22</v>
      </c>
      <c r="D260" s="13"/>
      <c r="E260" s="14"/>
      <c r="F260" s="13"/>
      <c r="G260" s="17">
        <f>G261</f>
        <v>234</v>
      </c>
      <c r="H260" s="17">
        <f>H261</f>
        <v>234</v>
      </c>
      <c r="I260" s="6">
        <f t="shared" si="16"/>
        <v>100</v>
      </c>
    </row>
    <row r="261" spans="1:9" ht="36.75" customHeight="1">
      <c r="A261" s="54" t="s">
        <v>154</v>
      </c>
      <c r="B261" s="13">
        <v>167</v>
      </c>
      <c r="C261" s="24" t="s">
        <v>22</v>
      </c>
      <c r="D261" s="24">
        <v>12</v>
      </c>
      <c r="E261" s="25" t="s">
        <v>155</v>
      </c>
      <c r="F261" s="59"/>
      <c r="G261" s="38">
        <f>G262</f>
        <v>234</v>
      </c>
      <c r="H261" s="38">
        <f>H262</f>
        <v>234</v>
      </c>
      <c r="I261" s="6">
        <f t="shared" ref="I261:I262" si="18">H261/G261*100</f>
        <v>100</v>
      </c>
    </row>
    <row r="262" spans="1:9" ht="31.5" customHeight="1">
      <c r="A262" s="54" t="s">
        <v>124</v>
      </c>
      <c r="B262" s="13">
        <v>167</v>
      </c>
      <c r="C262" s="24" t="s">
        <v>22</v>
      </c>
      <c r="D262" s="24">
        <v>12</v>
      </c>
      <c r="E262" s="25" t="s">
        <v>155</v>
      </c>
      <c r="F262" s="59">
        <v>200</v>
      </c>
      <c r="G262" s="38">
        <v>234</v>
      </c>
      <c r="H262" s="38">
        <v>234</v>
      </c>
      <c r="I262" s="6">
        <f t="shared" si="18"/>
        <v>100</v>
      </c>
    </row>
    <row r="263" spans="1:9" ht="26.25" customHeight="1">
      <c r="A263" s="28" t="s">
        <v>118</v>
      </c>
      <c r="B263" s="13">
        <v>303</v>
      </c>
      <c r="C263" s="43"/>
      <c r="D263" s="43"/>
      <c r="E263" s="46"/>
      <c r="F263" s="43"/>
      <c r="G263" s="45">
        <f>G264+G296+G353+G309+G327+G341</f>
        <v>89051.915999999983</v>
      </c>
      <c r="H263" s="45">
        <f>H264+H296+H353+H309+H327+H341</f>
        <v>78325.912999999986</v>
      </c>
      <c r="I263" s="6">
        <v>0</v>
      </c>
    </row>
    <row r="264" spans="1:9" ht="23.25" customHeight="1">
      <c r="A264" s="16" t="s">
        <v>39</v>
      </c>
      <c r="B264" s="13">
        <v>303</v>
      </c>
      <c r="C264" s="13" t="s">
        <v>19</v>
      </c>
      <c r="D264" s="13"/>
      <c r="E264" s="14"/>
      <c r="F264" s="13"/>
      <c r="G264" s="17">
        <f>G268+G265+G280+G277</f>
        <v>36073.78</v>
      </c>
      <c r="H264" s="17">
        <f>H268+H265+H280+H277</f>
        <v>35907.218999999997</v>
      </c>
      <c r="I264" s="6">
        <f t="shared" si="16"/>
        <v>99.538276831538028</v>
      </c>
    </row>
    <row r="265" spans="1:9" ht="33" customHeight="1">
      <c r="A265" s="53" t="s">
        <v>163</v>
      </c>
      <c r="B265" s="13">
        <v>303</v>
      </c>
      <c r="C265" s="13" t="s">
        <v>19</v>
      </c>
      <c r="D265" s="13" t="s">
        <v>20</v>
      </c>
      <c r="E265" s="14"/>
      <c r="F265" s="13"/>
      <c r="G265" s="17">
        <f>G266</f>
        <v>2095.212</v>
      </c>
      <c r="H265" s="17">
        <f>H266</f>
        <v>2095.212</v>
      </c>
      <c r="I265" s="6">
        <f t="shared" si="16"/>
        <v>100</v>
      </c>
    </row>
    <row r="266" spans="1:9" ht="27.75" customHeight="1">
      <c r="A266" s="16" t="s">
        <v>164</v>
      </c>
      <c r="B266" s="13">
        <v>303</v>
      </c>
      <c r="C266" s="13" t="s">
        <v>19</v>
      </c>
      <c r="D266" s="13" t="s">
        <v>20</v>
      </c>
      <c r="E266" s="14" t="s">
        <v>165</v>
      </c>
      <c r="F266" s="13"/>
      <c r="G266" s="17">
        <f>G267</f>
        <v>2095.212</v>
      </c>
      <c r="H266" s="17">
        <f>H267</f>
        <v>2095.212</v>
      </c>
      <c r="I266" s="6">
        <v>0</v>
      </c>
    </row>
    <row r="267" spans="1:9" ht="74.25" customHeight="1">
      <c r="A267" s="28" t="s">
        <v>81</v>
      </c>
      <c r="B267" s="13">
        <v>303</v>
      </c>
      <c r="C267" s="13" t="s">
        <v>19</v>
      </c>
      <c r="D267" s="13" t="s">
        <v>20</v>
      </c>
      <c r="E267" s="14" t="s">
        <v>165</v>
      </c>
      <c r="F267" s="13">
        <v>100</v>
      </c>
      <c r="G267" s="17">
        <v>2095.212</v>
      </c>
      <c r="H267" s="17">
        <v>2095.212</v>
      </c>
      <c r="I267" s="6">
        <v>0</v>
      </c>
    </row>
    <row r="268" spans="1:9" ht="36.75" customHeight="1">
      <c r="A268" s="16" t="s">
        <v>7</v>
      </c>
      <c r="B268" s="13">
        <v>303</v>
      </c>
      <c r="C268" s="13" t="s">
        <v>19</v>
      </c>
      <c r="D268" s="13" t="s">
        <v>22</v>
      </c>
      <c r="E268" s="14"/>
      <c r="F268" s="13"/>
      <c r="G268" s="17">
        <f>G269+G275</f>
        <v>16991.469000000001</v>
      </c>
      <c r="H268" s="17">
        <f>H269+H275</f>
        <v>16979.743000000002</v>
      </c>
      <c r="I268" s="6">
        <f t="shared" si="16"/>
        <v>99.930988898017006</v>
      </c>
    </row>
    <row r="269" spans="1:9" ht="36.75" customHeight="1">
      <c r="A269" s="16" t="s">
        <v>84</v>
      </c>
      <c r="B269" s="13">
        <v>303</v>
      </c>
      <c r="C269" s="13" t="s">
        <v>19</v>
      </c>
      <c r="D269" s="13" t="s">
        <v>22</v>
      </c>
      <c r="E269" s="14" t="s">
        <v>125</v>
      </c>
      <c r="F269" s="13"/>
      <c r="G269" s="17">
        <f>G270</f>
        <v>16952.469000000001</v>
      </c>
      <c r="H269" s="17">
        <f>H270</f>
        <v>16940.743000000002</v>
      </c>
      <c r="I269" s="6">
        <v>0</v>
      </c>
    </row>
    <row r="270" spans="1:9" ht="24.75" customHeight="1">
      <c r="A270" s="16" t="s">
        <v>85</v>
      </c>
      <c r="B270" s="13">
        <v>303</v>
      </c>
      <c r="C270" s="13" t="s">
        <v>19</v>
      </c>
      <c r="D270" s="13" t="s">
        <v>22</v>
      </c>
      <c r="E270" s="14" t="s">
        <v>126</v>
      </c>
      <c r="F270" s="13"/>
      <c r="G270" s="17">
        <f>G272+G274+G271+G273</f>
        <v>16952.469000000001</v>
      </c>
      <c r="H270" s="17">
        <f>H272+H274+H271+H273</f>
        <v>16940.743000000002</v>
      </c>
      <c r="I270" s="6">
        <v>0</v>
      </c>
    </row>
    <row r="271" spans="1:9" ht="69" customHeight="1">
      <c r="A271" s="28" t="s">
        <v>81</v>
      </c>
      <c r="B271" s="13">
        <v>303</v>
      </c>
      <c r="C271" s="13" t="s">
        <v>19</v>
      </c>
      <c r="D271" s="13" t="s">
        <v>22</v>
      </c>
      <c r="E271" s="14" t="s">
        <v>126</v>
      </c>
      <c r="F271" s="13">
        <v>100</v>
      </c>
      <c r="G271" s="17">
        <v>14720.396000000001</v>
      </c>
      <c r="H271" s="17">
        <v>14709.94</v>
      </c>
      <c r="I271" s="6">
        <f t="shared" si="16"/>
        <v>99.928969302184527</v>
      </c>
    </row>
    <row r="272" spans="1:9" ht="33" customHeight="1">
      <c r="A272" s="28" t="s">
        <v>124</v>
      </c>
      <c r="B272" s="13">
        <v>303</v>
      </c>
      <c r="C272" s="13" t="s">
        <v>19</v>
      </c>
      <c r="D272" s="13" t="s">
        <v>22</v>
      </c>
      <c r="E272" s="14" t="s">
        <v>126</v>
      </c>
      <c r="F272" s="13">
        <v>200</v>
      </c>
      <c r="G272" s="17">
        <v>2013.4449999999999</v>
      </c>
      <c r="H272" s="17">
        <v>2012.175</v>
      </c>
      <c r="I272" s="6">
        <f t="shared" si="16"/>
        <v>99.93692402822029</v>
      </c>
    </row>
    <row r="273" spans="1:9" ht="20.25" customHeight="1">
      <c r="A273" s="28" t="s">
        <v>73</v>
      </c>
      <c r="B273" s="13">
        <v>303</v>
      </c>
      <c r="C273" s="13" t="s">
        <v>19</v>
      </c>
      <c r="D273" s="13" t="s">
        <v>22</v>
      </c>
      <c r="E273" s="14" t="s">
        <v>126</v>
      </c>
      <c r="F273" s="13">
        <v>300</v>
      </c>
      <c r="G273" s="17">
        <v>6.3959999999999999</v>
      </c>
      <c r="H273" s="17">
        <v>6.3959999999999999</v>
      </c>
      <c r="I273" s="6">
        <f t="shared" si="16"/>
        <v>100</v>
      </c>
    </row>
    <row r="274" spans="1:9" ht="23.25" customHeight="1">
      <c r="A274" s="29" t="s">
        <v>83</v>
      </c>
      <c r="B274" s="13">
        <v>303</v>
      </c>
      <c r="C274" s="13" t="s">
        <v>19</v>
      </c>
      <c r="D274" s="13" t="s">
        <v>22</v>
      </c>
      <c r="E274" s="14" t="s">
        <v>126</v>
      </c>
      <c r="F274" s="13">
        <v>850</v>
      </c>
      <c r="G274" s="45">
        <v>212.232</v>
      </c>
      <c r="H274" s="45">
        <v>212.232</v>
      </c>
      <c r="I274" s="6">
        <f t="shared" si="16"/>
        <v>100</v>
      </c>
    </row>
    <row r="275" spans="1:9" ht="24.75" customHeight="1">
      <c r="A275" s="29" t="s">
        <v>53</v>
      </c>
      <c r="B275" s="13">
        <v>303</v>
      </c>
      <c r="C275" s="13" t="s">
        <v>19</v>
      </c>
      <c r="D275" s="13" t="s">
        <v>22</v>
      </c>
      <c r="E275" s="22" t="s">
        <v>140</v>
      </c>
      <c r="F275" s="40"/>
      <c r="G275" s="41">
        <f>G276</f>
        <v>39</v>
      </c>
      <c r="H275" s="41">
        <f>H276</f>
        <v>39</v>
      </c>
      <c r="I275" s="6">
        <v>0</v>
      </c>
    </row>
    <row r="276" spans="1:9" ht="36.75" customHeight="1">
      <c r="A276" s="28" t="s">
        <v>124</v>
      </c>
      <c r="B276" s="13">
        <v>303</v>
      </c>
      <c r="C276" s="13" t="s">
        <v>19</v>
      </c>
      <c r="D276" s="13" t="s">
        <v>22</v>
      </c>
      <c r="E276" s="22" t="s">
        <v>140</v>
      </c>
      <c r="F276" s="40">
        <v>200</v>
      </c>
      <c r="G276" s="41">
        <v>39</v>
      </c>
      <c r="H276" s="41">
        <v>39</v>
      </c>
      <c r="I276" s="6">
        <f t="shared" si="16"/>
        <v>100</v>
      </c>
    </row>
    <row r="277" spans="1:9" ht="25.5" customHeight="1">
      <c r="A277" s="57" t="s">
        <v>167</v>
      </c>
      <c r="B277" s="13">
        <v>303</v>
      </c>
      <c r="C277" s="24" t="s">
        <v>19</v>
      </c>
      <c r="D277" s="24" t="s">
        <v>25</v>
      </c>
      <c r="E277" s="25"/>
      <c r="F277" s="24"/>
      <c r="G277" s="38">
        <f>G278</f>
        <v>5.2</v>
      </c>
      <c r="H277" s="38">
        <f>H278</f>
        <v>0</v>
      </c>
      <c r="I277" s="6">
        <f t="shared" si="16"/>
        <v>0</v>
      </c>
    </row>
    <row r="278" spans="1:9" ht="55.5" customHeight="1">
      <c r="A278" s="58" t="s">
        <v>170</v>
      </c>
      <c r="B278" s="13">
        <v>303</v>
      </c>
      <c r="C278" s="24" t="s">
        <v>19</v>
      </c>
      <c r="D278" s="24" t="s">
        <v>25</v>
      </c>
      <c r="E278" s="25" t="s">
        <v>171</v>
      </c>
      <c r="F278" s="24"/>
      <c r="G278" s="38">
        <f>G279</f>
        <v>5.2</v>
      </c>
      <c r="H278" s="38">
        <f>H279</f>
        <v>0</v>
      </c>
      <c r="I278" s="6">
        <v>0</v>
      </c>
    </row>
    <row r="279" spans="1:9" ht="33" customHeight="1">
      <c r="A279" s="54" t="s">
        <v>124</v>
      </c>
      <c r="B279" s="13">
        <v>303</v>
      </c>
      <c r="C279" s="24" t="s">
        <v>19</v>
      </c>
      <c r="D279" s="24" t="s">
        <v>25</v>
      </c>
      <c r="E279" s="25" t="s">
        <v>171</v>
      </c>
      <c r="F279" s="24">
        <v>200</v>
      </c>
      <c r="G279" s="38">
        <v>5.2</v>
      </c>
      <c r="H279" s="38">
        <v>0</v>
      </c>
      <c r="I279" s="6">
        <f t="shared" si="16"/>
        <v>0</v>
      </c>
    </row>
    <row r="280" spans="1:9" ht="22.5" customHeight="1">
      <c r="A280" s="28" t="s">
        <v>9</v>
      </c>
      <c r="B280" s="13">
        <v>303</v>
      </c>
      <c r="C280" s="13" t="s">
        <v>19</v>
      </c>
      <c r="D280" s="13" t="s">
        <v>52</v>
      </c>
      <c r="E280" s="46"/>
      <c r="F280" s="43"/>
      <c r="G280" s="45">
        <f>G281+G286+G292+G284+G289</f>
        <v>16981.899000000001</v>
      </c>
      <c r="H280" s="45">
        <f>H281+H286+H292+H284+H289</f>
        <v>16832.263999999999</v>
      </c>
      <c r="I280" s="6">
        <f t="shared" si="16"/>
        <v>99.118855906515506</v>
      </c>
    </row>
    <row r="281" spans="1:9" ht="27" customHeight="1">
      <c r="A281" s="16" t="s">
        <v>58</v>
      </c>
      <c r="B281" s="13">
        <v>303</v>
      </c>
      <c r="C281" s="13" t="s">
        <v>19</v>
      </c>
      <c r="D281" s="13" t="s">
        <v>52</v>
      </c>
      <c r="E281" s="14" t="s">
        <v>147</v>
      </c>
      <c r="F281" s="13"/>
      <c r="G281" s="17">
        <f>G282+G283</f>
        <v>255.99799999999999</v>
      </c>
      <c r="H281" s="17">
        <f>H282+H283</f>
        <v>255.99799999999999</v>
      </c>
      <c r="I281" s="6">
        <f t="shared" si="16"/>
        <v>100</v>
      </c>
    </row>
    <row r="282" spans="1:9" ht="66.75" customHeight="1">
      <c r="A282" s="28" t="s">
        <v>81</v>
      </c>
      <c r="B282" s="13">
        <v>303</v>
      </c>
      <c r="C282" s="13" t="s">
        <v>19</v>
      </c>
      <c r="D282" s="13" t="s">
        <v>52</v>
      </c>
      <c r="E282" s="14" t="s">
        <v>147</v>
      </c>
      <c r="F282" s="13">
        <v>100</v>
      </c>
      <c r="G282" s="39">
        <v>247.58699999999999</v>
      </c>
      <c r="H282" s="39">
        <v>247.58699999999999</v>
      </c>
      <c r="I282" s="6">
        <f t="shared" si="16"/>
        <v>100</v>
      </c>
    </row>
    <row r="283" spans="1:9" ht="33.75" customHeight="1">
      <c r="A283" s="28" t="s">
        <v>124</v>
      </c>
      <c r="B283" s="13">
        <v>303</v>
      </c>
      <c r="C283" s="13" t="s">
        <v>19</v>
      </c>
      <c r="D283" s="13" t="s">
        <v>52</v>
      </c>
      <c r="E283" s="14" t="s">
        <v>147</v>
      </c>
      <c r="F283" s="13">
        <v>200</v>
      </c>
      <c r="G283" s="39">
        <v>8.4109999999999996</v>
      </c>
      <c r="H283" s="39">
        <v>8.4109999999999996</v>
      </c>
      <c r="I283" s="6">
        <f t="shared" si="16"/>
        <v>100</v>
      </c>
    </row>
    <row r="284" spans="1:9" ht="29.25" customHeight="1">
      <c r="A284" s="28" t="s">
        <v>236</v>
      </c>
      <c r="B284" s="13">
        <v>303</v>
      </c>
      <c r="C284" s="13" t="s">
        <v>19</v>
      </c>
      <c r="D284" s="13" t="s">
        <v>52</v>
      </c>
      <c r="E284" s="14" t="s">
        <v>237</v>
      </c>
      <c r="F284" s="13"/>
      <c r="G284" s="39">
        <f>G285</f>
        <v>251.5</v>
      </c>
      <c r="H284" s="39">
        <f>H285</f>
        <v>144.01300000000001</v>
      </c>
      <c r="I284" s="6">
        <f t="shared" si="16"/>
        <v>57.261630218687877</v>
      </c>
    </row>
    <row r="285" spans="1:9" ht="40.5" customHeight="1">
      <c r="A285" s="28" t="s">
        <v>124</v>
      </c>
      <c r="B285" s="13">
        <v>303</v>
      </c>
      <c r="C285" s="13" t="s">
        <v>19</v>
      </c>
      <c r="D285" s="13" t="s">
        <v>52</v>
      </c>
      <c r="E285" s="14" t="s">
        <v>237</v>
      </c>
      <c r="F285" s="13">
        <v>200</v>
      </c>
      <c r="G285" s="39">
        <v>251.5</v>
      </c>
      <c r="H285" s="39">
        <v>144.01300000000001</v>
      </c>
      <c r="I285" s="6">
        <f t="shared" si="16"/>
        <v>57.261630218687877</v>
      </c>
    </row>
    <row r="286" spans="1:9" ht="27" customHeight="1">
      <c r="A286" s="21" t="s">
        <v>148</v>
      </c>
      <c r="B286" s="13">
        <v>303</v>
      </c>
      <c r="C286" s="13" t="s">
        <v>19</v>
      </c>
      <c r="D286" s="13" t="s">
        <v>52</v>
      </c>
      <c r="E286" s="22" t="s">
        <v>149</v>
      </c>
      <c r="F286" s="40"/>
      <c r="G286" s="23">
        <f>G287+G288</f>
        <v>2500.89</v>
      </c>
      <c r="H286" s="23">
        <f>H287+H288</f>
        <v>2500.89</v>
      </c>
      <c r="I286" s="6">
        <f t="shared" si="16"/>
        <v>100</v>
      </c>
    </row>
    <row r="287" spans="1:9" ht="70.5" customHeight="1">
      <c r="A287" s="28" t="s">
        <v>81</v>
      </c>
      <c r="B287" s="13">
        <v>303</v>
      </c>
      <c r="C287" s="13" t="s">
        <v>19</v>
      </c>
      <c r="D287" s="13" t="s">
        <v>52</v>
      </c>
      <c r="E287" s="22" t="s">
        <v>149</v>
      </c>
      <c r="F287" s="40">
        <v>100</v>
      </c>
      <c r="G287" s="41">
        <v>2303.1</v>
      </c>
      <c r="H287" s="41">
        <v>2303.1</v>
      </c>
      <c r="I287" s="6">
        <f t="shared" si="16"/>
        <v>100</v>
      </c>
    </row>
    <row r="288" spans="1:9" ht="33" customHeight="1">
      <c r="A288" s="28" t="s">
        <v>124</v>
      </c>
      <c r="B288" s="13">
        <v>303</v>
      </c>
      <c r="C288" s="13" t="s">
        <v>19</v>
      </c>
      <c r="D288" s="13" t="s">
        <v>52</v>
      </c>
      <c r="E288" s="22" t="s">
        <v>149</v>
      </c>
      <c r="F288" s="40">
        <v>200</v>
      </c>
      <c r="G288" s="41">
        <v>197.79</v>
      </c>
      <c r="H288" s="41">
        <v>197.79</v>
      </c>
      <c r="I288" s="6">
        <f t="shared" si="16"/>
        <v>100</v>
      </c>
    </row>
    <row r="289" spans="1:9" ht="27" customHeight="1">
      <c r="A289" s="29" t="s">
        <v>53</v>
      </c>
      <c r="B289" s="13">
        <v>303</v>
      </c>
      <c r="C289" s="13" t="s">
        <v>19</v>
      </c>
      <c r="D289" s="13" t="s">
        <v>52</v>
      </c>
      <c r="E289" s="22" t="s">
        <v>140</v>
      </c>
      <c r="F289" s="40"/>
      <c r="G289" s="41">
        <f>G290+G291</f>
        <v>3552.614</v>
      </c>
      <c r="H289" s="41">
        <f>H290+H291</f>
        <v>3552.614</v>
      </c>
      <c r="I289" s="6">
        <f t="shared" si="16"/>
        <v>100</v>
      </c>
    </row>
    <row r="290" spans="1:9" ht="35.25" customHeight="1">
      <c r="A290" s="28" t="s">
        <v>124</v>
      </c>
      <c r="B290" s="13">
        <v>303</v>
      </c>
      <c r="C290" s="13" t="s">
        <v>19</v>
      </c>
      <c r="D290" s="13" t="s">
        <v>52</v>
      </c>
      <c r="E290" s="22" t="s">
        <v>140</v>
      </c>
      <c r="F290" s="40">
        <v>200</v>
      </c>
      <c r="G290" s="41">
        <v>3083.58</v>
      </c>
      <c r="H290" s="41">
        <v>3083.58</v>
      </c>
      <c r="I290" s="6">
        <f t="shared" si="16"/>
        <v>100</v>
      </c>
    </row>
    <row r="291" spans="1:9" ht="23.25" customHeight="1">
      <c r="A291" s="28" t="s">
        <v>73</v>
      </c>
      <c r="B291" s="13">
        <v>303</v>
      </c>
      <c r="C291" s="13" t="s">
        <v>19</v>
      </c>
      <c r="D291" s="13" t="s">
        <v>52</v>
      </c>
      <c r="E291" s="22" t="s">
        <v>140</v>
      </c>
      <c r="F291" s="40">
        <v>300</v>
      </c>
      <c r="G291" s="41">
        <v>469.03399999999999</v>
      </c>
      <c r="H291" s="41">
        <v>469.03399999999999</v>
      </c>
      <c r="I291" s="6">
        <f t="shared" si="16"/>
        <v>100</v>
      </c>
    </row>
    <row r="292" spans="1:9" ht="24.75" customHeight="1">
      <c r="A292" s="28" t="s">
        <v>108</v>
      </c>
      <c r="B292" s="13">
        <v>303</v>
      </c>
      <c r="C292" s="13" t="s">
        <v>19</v>
      </c>
      <c r="D292" s="13" t="s">
        <v>52</v>
      </c>
      <c r="E292" s="46" t="s">
        <v>150</v>
      </c>
      <c r="F292" s="40"/>
      <c r="G292" s="41">
        <f>G293+G294+G295</f>
        <v>10420.897000000001</v>
      </c>
      <c r="H292" s="41">
        <f>H293+H294+H295</f>
        <v>10378.749</v>
      </c>
      <c r="I292" s="6">
        <f t="shared" si="16"/>
        <v>99.595543454656536</v>
      </c>
    </row>
    <row r="293" spans="1:9" ht="35.450000000000003" customHeight="1">
      <c r="A293" s="28" t="s">
        <v>124</v>
      </c>
      <c r="B293" s="13">
        <v>303</v>
      </c>
      <c r="C293" s="13" t="s">
        <v>19</v>
      </c>
      <c r="D293" s="13" t="s">
        <v>52</v>
      </c>
      <c r="E293" s="46" t="s">
        <v>150</v>
      </c>
      <c r="F293" s="40">
        <v>200</v>
      </c>
      <c r="G293" s="41">
        <v>1795.68</v>
      </c>
      <c r="H293" s="41">
        <v>1753.5319999999999</v>
      </c>
      <c r="I293" s="6">
        <f t="shared" ref="I293:I308" si="19">H293/G293*100</f>
        <v>97.65281119130357</v>
      </c>
    </row>
    <row r="294" spans="1:9" ht="24.75" customHeight="1">
      <c r="A294" s="28" t="s">
        <v>104</v>
      </c>
      <c r="B294" s="13">
        <v>303</v>
      </c>
      <c r="C294" s="13" t="s">
        <v>19</v>
      </c>
      <c r="D294" s="13" t="s">
        <v>52</v>
      </c>
      <c r="E294" s="46" t="s">
        <v>150</v>
      </c>
      <c r="F294" s="40">
        <v>830</v>
      </c>
      <c r="G294" s="41">
        <v>8375.2170000000006</v>
      </c>
      <c r="H294" s="41">
        <v>8375.2170000000006</v>
      </c>
      <c r="I294" s="6">
        <f t="shared" si="19"/>
        <v>100</v>
      </c>
    </row>
    <row r="295" spans="1:9" ht="26.25" customHeight="1">
      <c r="A295" s="28" t="s">
        <v>83</v>
      </c>
      <c r="B295" s="13">
        <v>303</v>
      </c>
      <c r="C295" s="13" t="s">
        <v>19</v>
      </c>
      <c r="D295" s="13" t="s">
        <v>52</v>
      </c>
      <c r="E295" s="46" t="s">
        <v>150</v>
      </c>
      <c r="F295" s="40">
        <v>850</v>
      </c>
      <c r="G295" s="41">
        <v>250</v>
      </c>
      <c r="H295" s="41">
        <v>250</v>
      </c>
      <c r="I295" s="6">
        <f t="shared" si="19"/>
        <v>100</v>
      </c>
    </row>
    <row r="296" spans="1:9" ht="34.5" customHeight="1">
      <c r="A296" s="12" t="s">
        <v>40</v>
      </c>
      <c r="B296" s="13">
        <v>303</v>
      </c>
      <c r="C296" s="43" t="s">
        <v>21</v>
      </c>
      <c r="D296" s="13"/>
      <c r="E296" s="46"/>
      <c r="F296" s="40"/>
      <c r="G296" s="41">
        <f>G297+G302</f>
        <v>2350.8969999999999</v>
      </c>
      <c r="H296" s="41">
        <f>H297+H302</f>
        <v>2350.4949999999999</v>
      </c>
      <c r="I296" s="6">
        <f t="shared" si="19"/>
        <v>99.982900144072659</v>
      </c>
    </row>
    <row r="297" spans="1:9" ht="39" customHeight="1">
      <c r="A297" s="42" t="s">
        <v>238</v>
      </c>
      <c r="B297" s="13">
        <v>303</v>
      </c>
      <c r="C297" s="43" t="s">
        <v>21</v>
      </c>
      <c r="D297" s="43" t="s">
        <v>64</v>
      </c>
      <c r="E297" s="44"/>
      <c r="F297" s="43"/>
      <c r="G297" s="45">
        <f>G298+G300</f>
        <v>2322.8969999999999</v>
      </c>
      <c r="H297" s="45">
        <f>H298+H300</f>
        <v>2322.4949999999999</v>
      </c>
      <c r="I297" s="6">
        <f t="shared" si="19"/>
        <v>99.982694023884832</v>
      </c>
    </row>
    <row r="298" spans="1:9" ht="33.75" customHeight="1">
      <c r="A298" s="16" t="s">
        <v>105</v>
      </c>
      <c r="B298" s="13">
        <v>303</v>
      </c>
      <c r="C298" s="13" t="s">
        <v>21</v>
      </c>
      <c r="D298" s="43" t="s">
        <v>64</v>
      </c>
      <c r="E298" s="14" t="s">
        <v>151</v>
      </c>
      <c r="F298" s="13"/>
      <c r="G298" s="17">
        <f>G299</f>
        <v>1635.634</v>
      </c>
      <c r="H298" s="17">
        <f>H299</f>
        <v>1635.634</v>
      </c>
      <c r="I298" s="6">
        <f t="shared" si="19"/>
        <v>100</v>
      </c>
    </row>
    <row r="299" spans="1:9" ht="73.5" customHeight="1">
      <c r="A299" s="28" t="s">
        <v>81</v>
      </c>
      <c r="B299" s="13">
        <v>303</v>
      </c>
      <c r="C299" s="13" t="s">
        <v>21</v>
      </c>
      <c r="D299" s="43" t="s">
        <v>64</v>
      </c>
      <c r="E299" s="14" t="s">
        <v>151</v>
      </c>
      <c r="F299" s="13">
        <v>100</v>
      </c>
      <c r="G299" s="17">
        <v>1635.634</v>
      </c>
      <c r="H299" s="17">
        <v>1635.634</v>
      </c>
      <c r="I299" s="6">
        <f t="shared" si="19"/>
        <v>100</v>
      </c>
    </row>
    <row r="300" spans="1:9" ht="59.25" customHeight="1">
      <c r="A300" s="28" t="s">
        <v>172</v>
      </c>
      <c r="B300" s="13">
        <v>303</v>
      </c>
      <c r="C300" s="13" t="s">
        <v>21</v>
      </c>
      <c r="D300" s="43" t="s">
        <v>64</v>
      </c>
      <c r="E300" s="14" t="s">
        <v>173</v>
      </c>
      <c r="F300" s="13"/>
      <c r="G300" s="38">
        <f>G301</f>
        <v>687.26300000000003</v>
      </c>
      <c r="H300" s="38">
        <f>H301</f>
        <v>686.86099999999999</v>
      </c>
      <c r="I300" s="6">
        <f t="shared" si="19"/>
        <v>99.941507108632351</v>
      </c>
    </row>
    <row r="301" spans="1:9" ht="37.5" customHeight="1">
      <c r="A301" s="28" t="s">
        <v>124</v>
      </c>
      <c r="B301" s="13">
        <v>303</v>
      </c>
      <c r="C301" s="13" t="s">
        <v>21</v>
      </c>
      <c r="D301" s="43" t="s">
        <v>64</v>
      </c>
      <c r="E301" s="14" t="s">
        <v>173</v>
      </c>
      <c r="F301" s="13">
        <v>200</v>
      </c>
      <c r="G301" s="38">
        <v>687.26300000000003</v>
      </c>
      <c r="H301" s="38">
        <v>686.86099999999999</v>
      </c>
      <c r="I301" s="6">
        <f t="shared" si="19"/>
        <v>99.941507108632351</v>
      </c>
    </row>
    <row r="302" spans="1:9" ht="36.75" customHeight="1">
      <c r="A302" s="28" t="s">
        <v>239</v>
      </c>
      <c r="B302" s="13">
        <v>303</v>
      </c>
      <c r="C302" s="13" t="s">
        <v>21</v>
      </c>
      <c r="D302" s="43">
        <v>14</v>
      </c>
      <c r="E302" s="14"/>
      <c r="F302" s="13"/>
      <c r="G302" s="38">
        <f>G303+G305+G307</f>
        <v>28</v>
      </c>
      <c r="H302" s="38">
        <f>H303+H305+H307</f>
        <v>28</v>
      </c>
      <c r="I302" s="6">
        <f t="shared" si="19"/>
        <v>100</v>
      </c>
    </row>
    <row r="303" spans="1:9" ht="44.25" customHeight="1">
      <c r="A303" s="28" t="s">
        <v>240</v>
      </c>
      <c r="B303" s="13">
        <v>303</v>
      </c>
      <c r="C303" s="13" t="s">
        <v>21</v>
      </c>
      <c r="D303" s="43">
        <v>14</v>
      </c>
      <c r="E303" s="14" t="s">
        <v>174</v>
      </c>
      <c r="F303" s="13"/>
      <c r="G303" s="17">
        <f>G304</f>
        <v>5</v>
      </c>
      <c r="H303" s="17">
        <f>H304</f>
        <v>5</v>
      </c>
      <c r="I303" s="6">
        <f t="shared" si="19"/>
        <v>100</v>
      </c>
    </row>
    <row r="304" spans="1:9" ht="72.75" customHeight="1">
      <c r="A304" s="56" t="s">
        <v>103</v>
      </c>
      <c r="B304" s="13">
        <v>303</v>
      </c>
      <c r="C304" s="13" t="s">
        <v>21</v>
      </c>
      <c r="D304" s="43">
        <v>14</v>
      </c>
      <c r="E304" s="14" t="s">
        <v>174</v>
      </c>
      <c r="F304" s="13">
        <v>100</v>
      </c>
      <c r="G304" s="17">
        <v>5</v>
      </c>
      <c r="H304" s="17">
        <v>5</v>
      </c>
      <c r="I304" s="6">
        <f t="shared" si="19"/>
        <v>100</v>
      </c>
    </row>
    <row r="305" spans="1:9" ht="53.25" customHeight="1">
      <c r="A305" s="56" t="s">
        <v>241</v>
      </c>
      <c r="B305" s="13">
        <v>303</v>
      </c>
      <c r="C305" s="13" t="s">
        <v>21</v>
      </c>
      <c r="D305" s="43">
        <v>14</v>
      </c>
      <c r="E305" s="48" t="s">
        <v>204</v>
      </c>
      <c r="F305" s="47"/>
      <c r="G305" s="39">
        <f>G306</f>
        <v>6</v>
      </c>
      <c r="H305" s="39">
        <f>H306</f>
        <v>6</v>
      </c>
      <c r="I305" s="6">
        <f t="shared" si="19"/>
        <v>100</v>
      </c>
    </row>
    <row r="306" spans="1:9" ht="41.25" customHeight="1">
      <c r="A306" s="56" t="s">
        <v>124</v>
      </c>
      <c r="B306" s="13">
        <v>303</v>
      </c>
      <c r="C306" s="13" t="s">
        <v>21</v>
      </c>
      <c r="D306" s="43">
        <v>14</v>
      </c>
      <c r="E306" s="48" t="s">
        <v>204</v>
      </c>
      <c r="F306" s="47">
        <v>200</v>
      </c>
      <c r="G306" s="39">
        <v>6</v>
      </c>
      <c r="H306" s="39">
        <v>6</v>
      </c>
      <c r="I306" s="6">
        <f t="shared" si="19"/>
        <v>100</v>
      </c>
    </row>
    <row r="307" spans="1:9" ht="69.75" customHeight="1">
      <c r="A307" s="56" t="s">
        <v>242</v>
      </c>
      <c r="B307" s="13">
        <v>303</v>
      </c>
      <c r="C307" s="13" t="s">
        <v>21</v>
      </c>
      <c r="D307" s="43">
        <v>14</v>
      </c>
      <c r="E307" s="48" t="s">
        <v>175</v>
      </c>
      <c r="F307" s="47"/>
      <c r="G307" s="39">
        <f>G308</f>
        <v>17</v>
      </c>
      <c r="H307" s="39">
        <f>H308</f>
        <v>17</v>
      </c>
      <c r="I307" s="6">
        <f t="shared" si="19"/>
        <v>100</v>
      </c>
    </row>
    <row r="308" spans="1:9" ht="38.25" customHeight="1">
      <c r="A308" s="56" t="s">
        <v>124</v>
      </c>
      <c r="B308" s="13">
        <v>303</v>
      </c>
      <c r="C308" s="13" t="s">
        <v>21</v>
      </c>
      <c r="D308" s="43">
        <v>14</v>
      </c>
      <c r="E308" s="48" t="s">
        <v>175</v>
      </c>
      <c r="F308" s="47">
        <v>200</v>
      </c>
      <c r="G308" s="39">
        <v>17</v>
      </c>
      <c r="H308" s="39">
        <v>17</v>
      </c>
      <c r="I308" s="6">
        <f t="shared" si="19"/>
        <v>100</v>
      </c>
    </row>
    <row r="309" spans="1:9" ht="24" customHeight="1">
      <c r="A309" s="12" t="s">
        <v>41</v>
      </c>
      <c r="B309" s="13">
        <v>303</v>
      </c>
      <c r="C309" s="13" t="s">
        <v>22</v>
      </c>
      <c r="D309" s="13"/>
      <c r="E309" s="14"/>
      <c r="F309" s="11"/>
      <c r="G309" s="39">
        <f>G318+G310+G313+G325</f>
        <v>6869.4139999999998</v>
      </c>
      <c r="H309" s="39">
        <f>H318+H310+H313+H325</f>
        <v>6574.8350000000009</v>
      </c>
      <c r="I309" s="6">
        <f>H309/G309*100</f>
        <v>95.711730287328749</v>
      </c>
    </row>
    <row r="310" spans="1:9" ht="23.25" customHeight="1">
      <c r="A310" s="12" t="s">
        <v>76</v>
      </c>
      <c r="B310" s="13">
        <v>303</v>
      </c>
      <c r="C310" s="13" t="s">
        <v>22</v>
      </c>
      <c r="D310" s="13" t="s">
        <v>25</v>
      </c>
      <c r="E310" s="14"/>
      <c r="F310" s="11"/>
      <c r="G310" s="17">
        <f>G311</f>
        <v>177</v>
      </c>
      <c r="H310" s="17">
        <f>H311</f>
        <v>171.649</v>
      </c>
      <c r="I310" s="6">
        <f t="shared" ref="I310:I371" si="20">H310/G310*100</f>
        <v>96.976836158192086</v>
      </c>
    </row>
    <row r="311" spans="1:9" ht="37.5" customHeight="1">
      <c r="A311" s="12" t="s">
        <v>205</v>
      </c>
      <c r="B311" s="13">
        <v>303</v>
      </c>
      <c r="C311" s="13" t="s">
        <v>22</v>
      </c>
      <c r="D311" s="13" t="s">
        <v>25</v>
      </c>
      <c r="E311" s="14" t="s">
        <v>152</v>
      </c>
      <c r="F311" s="11"/>
      <c r="G311" s="17">
        <f>G312</f>
        <v>177</v>
      </c>
      <c r="H311" s="17">
        <f>H312</f>
        <v>171.649</v>
      </c>
      <c r="I311" s="6">
        <f t="shared" si="20"/>
        <v>96.976836158192086</v>
      </c>
    </row>
    <row r="312" spans="1:9" ht="31.5">
      <c r="A312" s="12" t="s">
        <v>124</v>
      </c>
      <c r="B312" s="13">
        <v>303</v>
      </c>
      <c r="C312" s="13" t="s">
        <v>22</v>
      </c>
      <c r="D312" s="13" t="s">
        <v>25</v>
      </c>
      <c r="E312" s="14" t="s">
        <v>152</v>
      </c>
      <c r="F312" s="11">
        <v>200</v>
      </c>
      <c r="G312" s="17">
        <v>177</v>
      </c>
      <c r="H312" s="17">
        <v>171.649</v>
      </c>
      <c r="I312" s="6">
        <f t="shared" si="20"/>
        <v>96.976836158192086</v>
      </c>
    </row>
    <row r="313" spans="1:9" ht="18.75" customHeight="1">
      <c r="A313" s="12" t="s">
        <v>243</v>
      </c>
      <c r="B313" s="13">
        <v>303</v>
      </c>
      <c r="C313" s="13" t="s">
        <v>22</v>
      </c>
      <c r="D313" s="13" t="s">
        <v>26</v>
      </c>
      <c r="E313" s="14"/>
      <c r="F313" s="11"/>
      <c r="G313" s="17">
        <f t="shared" ref="G313:H316" si="21">G314</f>
        <v>343.07600000000002</v>
      </c>
      <c r="H313" s="17">
        <f t="shared" si="21"/>
        <v>343.07600000000002</v>
      </c>
      <c r="I313" s="6">
        <f t="shared" si="20"/>
        <v>100</v>
      </c>
    </row>
    <row r="314" spans="1:9" ht="19.5" customHeight="1">
      <c r="A314" s="12" t="s">
        <v>244</v>
      </c>
      <c r="B314" s="13">
        <v>303</v>
      </c>
      <c r="C314" s="13" t="s">
        <v>22</v>
      </c>
      <c r="D314" s="13" t="s">
        <v>26</v>
      </c>
      <c r="E314" s="14" t="s">
        <v>245</v>
      </c>
      <c r="F314" s="11"/>
      <c r="G314" s="17">
        <f t="shared" si="21"/>
        <v>343.07600000000002</v>
      </c>
      <c r="H314" s="17">
        <f t="shared" si="21"/>
        <v>343.07600000000002</v>
      </c>
      <c r="I314" s="6">
        <f t="shared" si="20"/>
        <v>100</v>
      </c>
    </row>
    <row r="315" spans="1:9" ht="20.25" customHeight="1">
      <c r="A315" s="12" t="s">
        <v>246</v>
      </c>
      <c r="B315" s="13">
        <v>303</v>
      </c>
      <c r="C315" s="13" t="s">
        <v>22</v>
      </c>
      <c r="D315" s="13" t="s">
        <v>26</v>
      </c>
      <c r="E315" s="14" t="s">
        <v>247</v>
      </c>
      <c r="F315" s="11"/>
      <c r="G315" s="17">
        <f t="shared" si="21"/>
        <v>343.07600000000002</v>
      </c>
      <c r="H315" s="17">
        <f t="shared" si="21"/>
        <v>343.07600000000002</v>
      </c>
      <c r="I315" s="6">
        <f t="shared" si="20"/>
        <v>100</v>
      </c>
    </row>
    <row r="316" spans="1:9" ht="35.25" customHeight="1">
      <c r="A316" s="12" t="s">
        <v>248</v>
      </c>
      <c r="B316" s="13">
        <v>303</v>
      </c>
      <c r="C316" s="13" t="s">
        <v>22</v>
      </c>
      <c r="D316" s="13" t="s">
        <v>26</v>
      </c>
      <c r="E316" s="14" t="s">
        <v>249</v>
      </c>
      <c r="F316" s="11"/>
      <c r="G316" s="17">
        <f t="shared" si="21"/>
        <v>343.07600000000002</v>
      </c>
      <c r="H316" s="17">
        <f t="shared" si="21"/>
        <v>343.07600000000002</v>
      </c>
      <c r="I316" s="6">
        <f t="shared" si="20"/>
        <v>100</v>
      </c>
    </row>
    <row r="317" spans="1:9" ht="63">
      <c r="A317" s="12" t="s">
        <v>250</v>
      </c>
      <c r="B317" s="13">
        <v>303</v>
      </c>
      <c r="C317" s="13" t="s">
        <v>22</v>
      </c>
      <c r="D317" s="13" t="s">
        <v>26</v>
      </c>
      <c r="E317" s="14" t="s">
        <v>249</v>
      </c>
      <c r="F317" s="11">
        <v>811</v>
      </c>
      <c r="G317" s="17">
        <v>343.07600000000002</v>
      </c>
      <c r="H317" s="17">
        <v>343.07600000000002</v>
      </c>
      <c r="I317" s="6">
        <f t="shared" si="20"/>
        <v>100</v>
      </c>
    </row>
    <row r="318" spans="1:9" ht="21.75" customHeight="1">
      <c r="A318" s="12" t="s">
        <v>77</v>
      </c>
      <c r="B318" s="13">
        <v>303</v>
      </c>
      <c r="C318" s="13" t="s">
        <v>22</v>
      </c>
      <c r="D318" s="13" t="s">
        <v>24</v>
      </c>
      <c r="E318" s="48"/>
      <c r="F318" s="47"/>
      <c r="G318" s="39">
        <f>G319+G323+G321</f>
        <v>6262.3379999999997</v>
      </c>
      <c r="H318" s="39">
        <f>H319+H323+H321</f>
        <v>5973.1100000000006</v>
      </c>
      <c r="I318" s="6">
        <f t="shared" si="20"/>
        <v>95.381469348987565</v>
      </c>
    </row>
    <row r="319" spans="1:9" ht="47.25">
      <c r="A319" s="56" t="s">
        <v>206</v>
      </c>
      <c r="B319" s="13">
        <v>303</v>
      </c>
      <c r="C319" s="13" t="s">
        <v>22</v>
      </c>
      <c r="D319" s="13" t="s">
        <v>24</v>
      </c>
      <c r="E319" s="48" t="s">
        <v>176</v>
      </c>
      <c r="F319" s="11"/>
      <c r="G319" s="17">
        <f>G320</f>
        <v>1790</v>
      </c>
      <c r="H319" s="17">
        <f>H320</f>
        <v>1790</v>
      </c>
      <c r="I319" s="6">
        <f t="shared" si="20"/>
        <v>100</v>
      </c>
    </row>
    <row r="320" spans="1:9" ht="31.5">
      <c r="A320" s="56" t="s">
        <v>124</v>
      </c>
      <c r="B320" s="13">
        <v>303</v>
      </c>
      <c r="C320" s="47" t="s">
        <v>22</v>
      </c>
      <c r="D320" s="47" t="s">
        <v>24</v>
      </c>
      <c r="E320" s="48" t="s">
        <v>176</v>
      </c>
      <c r="F320" s="50">
        <v>200</v>
      </c>
      <c r="G320" s="39">
        <v>1790</v>
      </c>
      <c r="H320" s="39">
        <v>1790</v>
      </c>
      <c r="I320" s="6">
        <f t="shared" si="20"/>
        <v>100</v>
      </c>
    </row>
    <row r="321" spans="1:9" ht="63">
      <c r="A321" s="56" t="s">
        <v>210</v>
      </c>
      <c r="B321" s="13">
        <v>303</v>
      </c>
      <c r="C321" s="47" t="s">
        <v>22</v>
      </c>
      <c r="D321" s="47" t="s">
        <v>24</v>
      </c>
      <c r="E321" s="48" t="s">
        <v>176</v>
      </c>
      <c r="F321" s="50"/>
      <c r="G321" s="39">
        <f>G322</f>
        <v>18.081</v>
      </c>
      <c r="H321" s="39">
        <f>H322</f>
        <v>18.081</v>
      </c>
      <c r="I321" s="6">
        <f t="shared" si="20"/>
        <v>100</v>
      </c>
    </row>
    <row r="322" spans="1:9" ht="31.5">
      <c r="A322" s="56" t="s">
        <v>124</v>
      </c>
      <c r="B322" s="13">
        <v>303</v>
      </c>
      <c r="C322" s="47" t="s">
        <v>22</v>
      </c>
      <c r="D322" s="47" t="s">
        <v>24</v>
      </c>
      <c r="E322" s="48" t="s">
        <v>176</v>
      </c>
      <c r="F322" s="50">
        <v>200</v>
      </c>
      <c r="G322" s="39">
        <v>18.081</v>
      </c>
      <c r="H322" s="39">
        <v>18.081</v>
      </c>
      <c r="I322" s="6">
        <f t="shared" si="20"/>
        <v>100</v>
      </c>
    </row>
    <row r="323" spans="1:9" ht="47.25">
      <c r="A323" s="12" t="s">
        <v>97</v>
      </c>
      <c r="B323" s="13">
        <v>303</v>
      </c>
      <c r="C323" s="13" t="s">
        <v>22</v>
      </c>
      <c r="D323" s="13" t="s">
        <v>24</v>
      </c>
      <c r="E323" s="14" t="s">
        <v>153</v>
      </c>
      <c r="F323" s="11"/>
      <c r="G323" s="17">
        <f>G324</f>
        <v>4454.2569999999996</v>
      </c>
      <c r="H323" s="17">
        <f>H324</f>
        <v>4165.0290000000005</v>
      </c>
      <c r="I323" s="6">
        <f t="shared" si="20"/>
        <v>93.506706056700381</v>
      </c>
    </row>
    <row r="324" spans="1:9" ht="31.5">
      <c r="A324" s="56" t="s">
        <v>124</v>
      </c>
      <c r="B324" s="13">
        <v>303</v>
      </c>
      <c r="C324" s="47" t="s">
        <v>22</v>
      </c>
      <c r="D324" s="47" t="s">
        <v>24</v>
      </c>
      <c r="E324" s="48" t="s">
        <v>153</v>
      </c>
      <c r="F324" s="50">
        <v>200</v>
      </c>
      <c r="G324" s="39">
        <v>4454.2569999999996</v>
      </c>
      <c r="H324" s="39">
        <v>4165.0290000000005</v>
      </c>
      <c r="I324" s="6">
        <f t="shared" si="20"/>
        <v>93.506706056700381</v>
      </c>
    </row>
    <row r="325" spans="1:9" ht="40.5" customHeight="1">
      <c r="A325" s="54" t="s">
        <v>154</v>
      </c>
      <c r="B325" s="13">
        <v>303</v>
      </c>
      <c r="C325" s="24" t="s">
        <v>22</v>
      </c>
      <c r="D325" s="24">
        <v>12</v>
      </c>
      <c r="E325" s="25" t="s">
        <v>155</v>
      </c>
      <c r="F325" s="59"/>
      <c r="G325" s="38">
        <f>G326</f>
        <v>87</v>
      </c>
      <c r="H325" s="38">
        <f>H326</f>
        <v>87</v>
      </c>
      <c r="I325" s="6">
        <f t="shared" si="20"/>
        <v>100</v>
      </c>
    </row>
    <row r="326" spans="1:9" ht="37.5" customHeight="1">
      <c r="A326" s="54" t="s">
        <v>124</v>
      </c>
      <c r="B326" s="13">
        <v>303</v>
      </c>
      <c r="C326" s="24" t="s">
        <v>22</v>
      </c>
      <c r="D326" s="24">
        <v>12</v>
      </c>
      <c r="E326" s="25" t="s">
        <v>155</v>
      </c>
      <c r="F326" s="59">
        <v>200</v>
      </c>
      <c r="G326" s="38">
        <v>87</v>
      </c>
      <c r="H326" s="38">
        <v>87</v>
      </c>
      <c r="I326" s="6">
        <f t="shared" si="20"/>
        <v>100</v>
      </c>
    </row>
    <row r="327" spans="1:9">
      <c r="A327" s="28" t="s">
        <v>55</v>
      </c>
      <c r="B327" s="13">
        <v>303</v>
      </c>
      <c r="C327" s="13" t="s">
        <v>25</v>
      </c>
      <c r="D327" s="13"/>
      <c r="E327" s="14"/>
      <c r="F327" s="11"/>
      <c r="G327" s="17">
        <f>G338+G328</f>
        <v>27331.057000000001</v>
      </c>
      <c r="H327" s="17">
        <f>H338+H328</f>
        <v>24650.171999999999</v>
      </c>
      <c r="I327" s="6">
        <f t="shared" si="20"/>
        <v>90.191067253637485</v>
      </c>
    </row>
    <row r="328" spans="1:9">
      <c r="A328" s="12" t="s">
        <v>56</v>
      </c>
      <c r="B328" s="13">
        <v>303</v>
      </c>
      <c r="C328" s="15" t="s">
        <v>25</v>
      </c>
      <c r="D328" s="15" t="s">
        <v>20</v>
      </c>
      <c r="E328" s="14"/>
      <c r="F328" s="11"/>
      <c r="G328" s="17">
        <f>G333+G329+G336</f>
        <v>23515.041000000001</v>
      </c>
      <c r="H328" s="17">
        <f>H333+H329+H336</f>
        <v>21558.34</v>
      </c>
      <c r="I328" s="6">
        <f t="shared" si="20"/>
        <v>91.678938599341592</v>
      </c>
    </row>
    <row r="329" spans="1:9" ht="36.75" customHeight="1">
      <c r="A329" s="12" t="s">
        <v>251</v>
      </c>
      <c r="B329" s="13">
        <v>303</v>
      </c>
      <c r="C329" s="15" t="s">
        <v>25</v>
      </c>
      <c r="D329" s="15" t="s">
        <v>20</v>
      </c>
      <c r="E329" s="14" t="s">
        <v>166</v>
      </c>
      <c r="F329" s="11"/>
      <c r="G329" s="17">
        <f>G330+G332+G331</f>
        <v>9703.4290000000001</v>
      </c>
      <c r="H329" s="17">
        <f>H330+H332+H331</f>
        <v>9701.4120000000003</v>
      </c>
      <c r="I329" s="6">
        <f t="shared" si="20"/>
        <v>99.97921353369</v>
      </c>
    </row>
    <row r="330" spans="1:9" ht="31.5">
      <c r="A330" s="12" t="s">
        <v>124</v>
      </c>
      <c r="B330" s="13">
        <v>303</v>
      </c>
      <c r="C330" s="15" t="s">
        <v>25</v>
      </c>
      <c r="D330" s="15" t="s">
        <v>20</v>
      </c>
      <c r="E330" s="14" t="s">
        <v>166</v>
      </c>
      <c r="F330" s="11">
        <v>200</v>
      </c>
      <c r="G330" s="17">
        <v>872.43</v>
      </c>
      <c r="H330" s="17">
        <v>870.43</v>
      </c>
      <c r="I330" s="6">
        <f t="shared" si="20"/>
        <v>99.770755246839286</v>
      </c>
    </row>
    <row r="331" spans="1:9" ht="63">
      <c r="A331" s="12" t="s">
        <v>250</v>
      </c>
      <c r="B331" s="13">
        <v>303</v>
      </c>
      <c r="C331" s="15" t="s">
        <v>25</v>
      </c>
      <c r="D331" s="15" t="s">
        <v>20</v>
      </c>
      <c r="E331" s="14" t="s">
        <v>166</v>
      </c>
      <c r="F331" s="11">
        <v>811</v>
      </c>
      <c r="G331" s="17">
        <v>3613.1970000000001</v>
      </c>
      <c r="H331" s="17">
        <v>3613.18</v>
      </c>
      <c r="I331" s="6">
        <f t="shared" si="20"/>
        <v>99.999529502543027</v>
      </c>
    </row>
    <row r="332" spans="1:9" ht="63">
      <c r="A332" s="12" t="s">
        <v>252</v>
      </c>
      <c r="B332" s="13">
        <v>303</v>
      </c>
      <c r="C332" s="15" t="s">
        <v>25</v>
      </c>
      <c r="D332" s="15" t="s">
        <v>20</v>
      </c>
      <c r="E332" s="14" t="s">
        <v>166</v>
      </c>
      <c r="F332" s="11">
        <v>813</v>
      </c>
      <c r="G332" s="17">
        <v>5217.8019999999997</v>
      </c>
      <c r="H332" s="17">
        <v>5217.8019999999997</v>
      </c>
      <c r="I332" s="6">
        <f t="shared" si="20"/>
        <v>100</v>
      </c>
    </row>
    <row r="333" spans="1:9" ht="47.25">
      <c r="A333" s="12" t="s">
        <v>169</v>
      </c>
      <c r="B333" s="13">
        <v>303</v>
      </c>
      <c r="C333" s="15" t="s">
        <v>25</v>
      </c>
      <c r="D333" s="15" t="s">
        <v>20</v>
      </c>
      <c r="E333" s="14" t="s">
        <v>211</v>
      </c>
      <c r="F333" s="11"/>
      <c r="G333" s="17">
        <f>G335+G334</f>
        <v>13592.898999999999</v>
      </c>
      <c r="H333" s="17">
        <f>H335+H334</f>
        <v>11737.113000000001</v>
      </c>
      <c r="I333" s="6">
        <f t="shared" si="20"/>
        <v>86.347386234533204</v>
      </c>
    </row>
    <row r="334" spans="1:9" ht="31.5" customHeight="1">
      <c r="A334" s="12" t="s">
        <v>124</v>
      </c>
      <c r="B334" s="13">
        <v>303</v>
      </c>
      <c r="C334" s="15" t="s">
        <v>25</v>
      </c>
      <c r="D334" s="15" t="s">
        <v>20</v>
      </c>
      <c r="E334" s="14" t="s">
        <v>211</v>
      </c>
      <c r="F334" s="11">
        <v>200</v>
      </c>
      <c r="G334" s="17">
        <v>3861.93</v>
      </c>
      <c r="H334" s="17">
        <v>3862.125</v>
      </c>
      <c r="I334" s="6">
        <f t="shared" si="20"/>
        <v>100.0050492888271</v>
      </c>
    </row>
    <row r="335" spans="1:9" ht="31.5">
      <c r="A335" s="12" t="s">
        <v>253</v>
      </c>
      <c r="B335" s="13">
        <v>303</v>
      </c>
      <c r="C335" s="15" t="s">
        <v>25</v>
      </c>
      <c r="D335" s="15" t="s">
        <v>20</v>
      </c>
      <c r="E335" s="14" t="s">
        <v>211</v>
      </c>
      <c r="F335" s="11">
        <v>400</v>
      </c>
      <c r="G335" s="17">
        <v>9730.9689999999991</v>
      </c>
      <c r="H335" s="17">
        <v>7874.9880000000003</v>
      </c>
      <c r="I335" s="6">
        <f t="shared" si="20"/>
        <v>80.927069030843697</v>
      </c>
    </row>
    <row r="336" spans="1:9" ht="47.25">
      <c r="A336" s="12" t="s">
        <v>254</v>
      </c>
      <c r="B336" s="13">
        <v>303</v>
      </c>
      <c r="C336" s="15" t="s">
        <v>25</v>
      </c>
      <c r="D336" s="15" t="s">
        <v>20</v>
      </c>
      <c r="E336" s="14" t="s">
        <v>211</v>
      </c>
      <c r="F336" s="11"/>
      <c r="G336" s="17">
        <f>G337</f>
        <v>218.71299999999999</v>
      </c>
      <c r="H336" s="17">
        <f>H337</f>
        <v>119.815</v>
      </c>
      <c r="I336" s="6">
        <f t="shared" si="20"/>
        <v>54.781837385066282</v>
      </c>
    </row>
    <row r="337" spans="1:9" ht="31.5">
      <c r="A337" s="12" t="s">
        <v>124</v>
      </c>
      <c r="B337" s="13">
        <v>303</v>
      </c>
      <c r="C337" s="15" t="s">
        <v>25</v>
      </c>
      <c r="D337" s="15" t="s">
        <v>20</v>
      </c>
      <c r="E337" s="14" t="s">
        <v>211</v>
      </c>
      <c r="F337" s="11">
        <v>200</v>
      </c>
      <c r="G337" s="17">
        <v>218.71299999999999</v>
      </c>
      <c r="H337" s="17">
        <v>119.815</v>
      </c>
      <c r="I337" s="6">
        <f t="shared" si="20"/>
        <v>54.781837385066282</v>
      </c>
    </row>
    <row r="338" spans="1:9">
      <c r="A338" s="28" t="s">
        <v>182</v>
      </c>
      <c r="B338" s="13">
        <v>303</v>
      </c>
      <c r="C338" s="13" t="s">
        <v>25</v>
      </c>
      <c r="D338" s="13" t="s">
        <v>21</v>
      </c>
      <c r="E338" s="14"/>
      <c r="F338" s="11"/>
      <c r="G338" s="17">
        <f>G339</f>
        <v>3816.0160000000001</v>
      </c>
      <c r="H338" s="17">
        <f>H339</f>
        <v>3091.8319999999999</v>
      </c>
      <c r="I338" s="6">
        <f t="shared" si="20"/>
        <v>81.022511436010745</v>
      </c>
    </row>
    <row r="339" spans="1:9">
      <c r="A339" s="28" t="s">
        <v>191</v>
      </c>
      <c r="B339" s="13">
        <v>303</v>
      </c>
      <c r="C339" s="13" t="s">
        <v>25</v>
      </c>
      <c r="D339" s="13" t="s">
        <v>21</v>
      </c>
      <c r="E339" s="14" t="s">
        <v>192</v>
      </c>
      <c r="F339" s="11"/>
      <c r="G339" s="17">
        <f>G340</f>
        <v>3816.0160000000001</v>
      </c>
      <c r="H339" s="17">
        <f>H340</f>
        <v>3091.8319999999999</v>
      </c>
      <c r="I339" s="6">
        <f t="shared" si="20"/>
        <v>81.022511436010745</v>
      </c>
    </row>
    <row r="340" spans="1:9" ht="31.5">
      <c r="A340" s="28" t="s">
        <v>124</v>
      </c>
      <c r="B340" s="13">
        <v>303</v>
      </c>
      <c r="C340" s="13" t="s">
        <v>25</v>
      </c>
      <c r="D340" s="13" t="s">
        <v>21</v>
      </c>
      <c r="E340" s="14" t="s">
        <v>192</v>
      </c>
      <c r="F340" s="11">
        <v>200</v>
      </c>
      <c r="G340" s="17">
        <v>3816.0160000000001</v>
      </c>
      <c r="H340" s="17">
        <v>3091.8319999999999</v>
      </c>
      <c r="I340" s="6">
        <f t="shared" si="20"/>
        <v>81.022511436010745</v>
      </c>
    </row>
    <row r="341" spans="1:9">
      <c r="A341" s="16" t="s">
        <v>43</v>
      </c>
      <c r="B341" s="13">
        <v>303</v>
      </c>
      <c r="C341" s="13" t="s">
        <v>27</v>
      </c>
      <c r="D341" s="13"/>
      <c r="E341" s="14"/>
      <c r="F341" s="11"/>
      <c r="G341" s="17">
        <f>G349+G342</f>
        <v>13399.707999999999</v>
      </c>
      <c r="H341" s="17">
        <f>H349+H342</f>
        <v>5816.1319999999996</v>
      </c>
      <c r="I341" s="6">
        <f t="shared" si="20"/>
        <v>43.404915987721523</v>
      </c>
    </row>
    <row r="342" spans="1:9">
      <c r="A342" s="16" t="s">
        <v>11</v>
      </c>
      <c r="B342" s="13">
        <v>303</v>
      </c>
      <c r="C342" s="13" t="s">
        <v>27</v>
      </c>
      <c r="D342" s="13" t="s">
        <v>20</v>
      </c>
      <c r="E342" s="14"/>
      <c r="F342" s="11"/>
      <c r="G342" s="17">
        <f>G343+G345+G347</f>
        <v>13130.71</v>
      </c>
      <c r="H342" s="17">
        <f>H343+H345+H347</f>
        <v>5547.134</v>
      </c>
      <c r="I342" s="6">
        <f t="shared" si="20"/>
        <v>42.245499291355912</v>
      </c>
    </row>
    <row r="343" spans="1:9" ht="47.25">
      <c r="A343" s="29" t="s">
        <v>255</v>
      </c>
      <c r="B343" s="13">
        <v>303</v>
      </c>
      <c r="C343" s="13" t="s">
        <v>27</v>
      </c>
      <c r="D343" s="13" t="s">
        <v>20</v>
      </c>
      <c r="E343" s="14" t="s">
        <v>256</v>
      </c>
      <c r="F343" s="13"/>
      <c r="G343" s="17">
        <f>G344</f>
        <v>6612</v>
      </c>
      <c r="H343" s="17">
        <f>H344</f>
        <v>0</v>
      </c>
      <c r="I343" s="6">
        <f t="shared" si="20"/>
        <v>0</v>
      </c>
    </row>
    <row r="344" spans="1:9" ht="31.5">
      <c r="A344" s="28" t="s">
        <v>124</v>
      </c>
      <c r="B344" s="13">
        <v>303</v>
      </c>
      <c r="C344" s="13" t="s">
        <v>27</v>
      </c>
      <c r="D344" s="13" t="s">
        <v>20</v>
      </c>
      <c r="E344" s="14" t="s">
        <v>256</v>
      </c>
      <c r="F344" s="13">
        <v>200</v>
      </c>
      <c r="G344" s="17">
        <v>6612</v>
      </c>
      <c r="H344" s="17">
        <v>0</v>
      </c>
      <c r="I344" s="6">
        <f t="shared" si="20"/>
        <v>0</v>
      </c>
    </row>
    <row r="345" spans="1:9" ht="47.25">
      <c r="A345" s="28" t="s">
        <v>198</v>
      </c>
      <c r="B345" s="13">
        <v>303</v>
      </c>
      <c r="C345" s="13" t="s">
        <v>27</v>
      </c>
      <c r="D345" s="13" t="s">
        <v>20</v>
      </c>
      <c r="E345" s="14" t="s">
        <v>199</v>
      </c>
      <c r="F345" s="13"/>
      <c r="G345" s="17">
        <f>G346</f>
        <v>4391.5</v>
      </c>
      <c r="H345" s="17">
        <f>H346</f>
        <v>4391.4989999999998</v>
      </c>
      <c r="I345" s="6">
        <f t="shared" si="20"/>
        <v>99.999977228737322</v>
      </c>
    </row>
    <row r="346" spans="1:9" ht="31.5">
      <c r="A346" s="28" t="s">
        <v>124</v>
      </c>
      <c r="B346" s="13">
        <v>303</v>
      </c>
      <c r="C346" s="13" t="s">
        <v>27</v>
      </c>
      <c r="D346" s="13" t="s">
        <v>20</v>
      </c>
      <c r="E346" s="14" t="s">
        <v>199</v>
      </c>
      <c r="F346" s="13">
        <v>200</v>
      </c>
      <c r="G346" s="17">
        <v>4391.5</v>
      </c>
      <c r="H346" s="17">
        <v>4391.4989999999998</v>
      </c>
      <c r="I346" s="6">
        <f t="shared" si="20"/>
        <v>99.999977228737322</v>
      </c>
    </row>
    <row r="347" spans="1:9" ht="63">
      <c r="A347" s="28" t="s">
        <v>257</v>
      </c>
      <c r="B347" s="13">
        <v>303</v>
      </c>
      <c r="C347" s="13" t="s">
        <v>27</v>
      </c>
      <c r="D347" s="13" t="s">
        <v>20</v>
      </c>
      <c r="E347" s="14" t="s">
        <v>258</v>
      </c>
      <c r="F347" s="13"/>
      <c r="G347" s="17">
        <f>G348</f>
        <v>2127.21</v>
      </c>
      <c r="H347" s="17">
        <f>H348</f>
        <v>1155.635</v>
      </c>
      <c r="I347" s="6">
        <f t="shared" si="20"/>
        <v>54.326324152293381</v>
      </c>
    </row>
    <row r="348" spans="1:9" ht="31.5">
      <c r="A348" s="28" t="s">
        <v>124</v>
      </c>
      <c r="B348" s="13">
        <v>303</v>
      </c>
      <c r="C348" s="13" t="s">
        <v>27</v>
      </c>
      <c r="D348" s="13" t="s">
        <v>20</v>
      </c>
      <c r="E348" s="14" t="s">
        <v>258</v>
      </c>
      <c r="F348" s="13">
        <v>200</v>
      </c>
      <c r="G348" s="17">
        <v>2127.21</v>
      </c>
      <c r="H348" s="17">
        <v>1155.635</v>
      </c>
      <c r="I348" s="6">
        <f t="shared" si="20"/>
        <v>54.326324152293381</v>
      </c>
    </row>
    <row r="349" spans="1:9">
      <c r="A349" s="26" t="s">
        <v>13</v>
      </c>
      <c r="B349" s="13">
        <v>303</v>
      </c>
      <c r="C349" s="13" t="s">
        <v>27</v>
      </c>
      <c r="D349" s="13" t="s">
        <v>24</v>
      </c>
      <c r="E349" s="14"/>
      <c r="F349" s="11"/>
      <c r="G349" s="17">
        <f>G350</f>
        <v>268.99799999999999</v>
      </c>
      <c r="H349" s="17">
        <f>H350</f>
        <v>268.99799999999999</v>
      </c>
      <c r="I349" s="6">
        <f t="shared" si="20"/>
        <v>100</v>
      </c>
    </row>
    <row r="350" spans="1:9" ht="31.5">
      <c r="A350" s="16" t="s">
        <v>117</v>
      </c>
      <c r="B350" s="13">
        <v>303</v>
      </c>
      <c r="C350" s="13" t="s">
        <v>27</v>
      </c>
      <c r="D350" s="13" t="s">
        <v>24</v>
      </c>
      <c r="E350" s="14" t="s">
        <v>156</v>
      </c>
      <c r="F350" s="13"/>
      <c r="G350" s="17">
        <f>G351+G352</f>
        <v>268.99799999999999</v>
      </c>
      <c r="H350" s="17">
        <f>H351+H352</f>
        <v>268.99799999999999</v>
      </c>
      <c r="I350" s="6">
        <f t="shared" si="20"/>
        <v>100</v>
      </c>
    </row>
    <row r="351" spans="1:9" ht="63">
      <c r="A351" s="28" t="s">
        <v>81</v>
      </c>
      <c r="B351" s="13">
        <v>303</v>
      </c>
      <c r="C351" s="40" t="s">
        <v>27</v>
      </c>
      <c r="D351" s="40" t="s">
        <v>24</v>
      </c>
      <c r="E351" s="14" t="s">
        <v>156</v>
      </c>
      <c r="F351" s="40">
        <v>100</v>
      </c>
      <c r="G351" s="41">
        <v>231.078</v>
      </c>
      <c r="H351" s="41">
        <v>231.078</v>
      </c>
      <c r="I351" s="6">
        <f t="shared" si="20"/>
        <v>100</v>
      </c>
    </row>
    <row r="352" spans="1:9" ht="31.5">
      <c r="A352" s="28" t="s">
        <v>124</v>
      </c>
      <c r="B352" s="13">
        <v>303</v>
      </c>
      <c r="C352" s="40" t="s">
        <v>27</v>
      </c>
      <c r="D352" s="40" t="s">
        <v>24</v>
      </c>
      <c r="E352" s="14" t="s">
        <v>156</v>
      </c>
      <c r="F352" s="40">
        <v>200</v>
      </c>
      <c r="G352" s="41">
        <v>37.92</v>
      </c>
      <c r="H352" s="41">
        <v>37.92</v>
      </c>
      <c r="I352" s="6">
        <f t="shared" si="20"/>
        <v>100</v>
      </c>
    </row>
    <row r="353" spans="1:9">
      <c r="A353" s="16" t="s">
        <v>44</v>
      </c>
      <c r="B353" s="13">
        <v>303</v>
      </c>
      <c r="C353" s="13">
        <v>10</v>
      </c>
      <c r="D353" s="13"/>
      <c r="E353" s="15"/>
      <c r="F353" s="11"/>
      <c r="G353" s="17">
        <f>G354+G357</f>
        <v>3027.06</v>
      </c>
      <c r="H353" s="17">
        <f>H354+H357</f>
        <v>3027.06</v>
      </c>
      <c r="I353" s="6">
        <f t="shared" si="20"/>
        <v>100</v>
      </c>
    </row>
    <row r="354" spans="1:9">
      <c r="A354" s="12" t="s">
        <v>16</v>
      </c>
      <c r="B354" s="13">
        <v>303</v>
      </c>
      <c r="C354" s="13">
        <v>10</v>
      </c>
      <c r="D354" s="13" t="s">
        <v>19</v>
      </c>
      <c r="E354" s="15"/>
      <c r="F354" s="11"/>
      <c r="G354" s="17">
        <f>G355</f>
        <v>819.6</v>
      </c>
      <c r="H354" s="17">
        <f>H355</f>
        <v>819.6</v>
      </c>
      <c r="I354" s="6">
        <f t="shared" si="20"/>
        <v>100</v>
      </c>
    </row>
    <row r="355" spans="1:9">
      <c r="A355" s="16" t="s">
        <v>106</v>
      </c>
      <c r="B355" s="13">
        <v>303</v>
      </c>
      <c r="C355" s="13">
        <v>10</v>
      </c>
      <c r="D355" s="13" t="s">
        <v>19</v>
      </c>
      <c r="E355" s="14" t="s">
        <v>157</v>
      </c>
      <c r="F355" s="11"/>
      <c r="G355" s="17">
        <f>G356</f>
        <v>819.6</v>
      </c>
      <c r="H355" s="17">
        <f>H356</f>
        <v>819.6</v>
      </c>
      <c r="I355" s="6">
        <f t="shared" si="20"/>
        <v>100</v>
      </c>
    </row>
    <row r="356" spans="1:9">
      <c r="A356" s="16" t="s">
        <v>73</v>
      </c>
      <c r="B356" s="13">
        <v>303</v>
      </c>
      <c r="C356" s="13">
        <v>10</v>
      </c>
      <c r="D356" s="13" t="s">
        <v>19</v>
      </c>
      <c r="E356" s="14" t="s">
        <v>157</v>
      </c>
      <c r="F356" s="11">
        <v>300</v>
      </c>
      <c r="G356" s="17">
        <v>819.6</v>
      </c>
      <c r="H356" s="17">
        <v>819.6</v>
      </c>
      <c r="I356" s="6">
        <f t="shared" si="20"/>
        <v>100</v>
      </c>
    </row>
    <row r="357" spans="1:9">
      <c r="A357" s="12" t="s">
        <v>48</v>
      </c>
      <c r="B357" s="13">
        <v>303</v>
      </c>
      <c r="C357" s="13">
        <v>10</v>
      </c>
      <c r="D357" s="13" t="s">
        <v>21</v>
      </c>
      <c r="E357" s="14"/>
      <c r="F357" s="11"/>
      <c r="G357" s="17">
        <f>G363+G358+G360</f>
        <v>2207.46</v>
      </c>
      <c r="H357" s="17">
        <f>H363+H358+H360</f>
        <v>2207.46</v>
      </c>
      <c r="I357" s="6">
        <f t="shared" si="20"/>
        <v>100</v>
      </c>
    </row>
    <row r="358" spans="1:9" ht="63">
      <c r="A358" s="16" t="s">
        <v>177</v>
      </c>
      <c r="B358" s="13">
        <v>303</v>
      </c>
      <c r="C358" s="13" t="s">
        <v>64</v>
      </c>
      <c r="D358" s="13" t="s">
        <v>21</v>
      </c>
      <c r="E358" s="14" t="s">
        <v>207</v>
      </c>
      <c r="F358" s="13"/>
      <c r="G358" s="17">
        <f>G359</f>
        <v>717.94</v>
      </c>
      <c r="H358" s="17">
        <f>H359</f>
        <v>717.94</v>
      </c>
      <c r="I358" s="6">
        <f t="shared" si="20"/>
        <v>100</v>
      </c>
    </row>
    <row r="359" spans="1:9">
      <c r="A359" s="16" t="s">
        <v>73</v>
      </c>
      <c r="B359" s="13">
        <v>303</v>
      </c>
      <c r="C359" s="13" t="s">
        <v>64</v>
      </c>
      <c r="D359" s="13" t="s">
        <v>21</v>
      </c>
      <c r="E359" s="14" t="s">
        <v>207</v>
      </c>
      <c r="F359" s="13">
        <v>300</v>
      </c>
      <c r="G359" s="17">
        <v>717.94</v>
      </c>
      <c r="H359" s="17">
        <v>717.94</v>
      </c>
      <c r="I359" s="6">
        <f t="shared" si="20"/>
        <v>100</v>
      </c>
    </row>
    <row r="360" spans="1:9" ht="110.25">
      <c r="A360" s="16" t="s">
        <v>259</v>
      </c>
      <c r="B360" s="13">
        <v>303</v>
      </c>
      <c r="C360" s="13">
        <v>10</v>
      </c>
      <c r="D360" s="13" t="s">
        <v>21</v>
      </c>
      <c r="E360" s="14" t="s">
        <v>260</v>
      </c>
      <c r="F360" s="11"/>
      <c r="G360" s="17">
        <f>G362+G361</f>
        <v>1487.1200000000001</v>
      </c>
      <c r="H360" s="17">
        <f>H362+H361</f>
        <v>1487.1200000000001</v>
      </c>
      <c r="I360" s="6">
        <f t="shared" si="20"/>
        <v>100</v>
      </c>
    </row>
    <row r="361" spans="1:9" ht="31.5">
      <c r="A361" s="16" t="s">
        <v>124</v>
      </c>
      <c r="B361" s="13">
        <v>303</v>
      </c>
      <c r="C361" s="13">
        <v>10</v>
      </c>
      <c r="D361" s="13" t="s">
        <v>21</v>
      </c>
      <c r="E361" s="14" t="s">
        <v>260</v>
      </c>
      <c r="F361" s="11">
        <v>200</v>
      </c>
      <c r="G361" s="17">
        <v>22.9</v>
      </c>
      <c r="H361" s="17">
        <v>22.9</v>
      </c>
      <c r="I361" s="6">
        <f t="shared" si="20"/>
        <v>100</v>
      </c>
    </row>
    <row r="362" spans="1:9">
      <c r="A362" s="16" t="s">
        <v>73</v>
      </c>
      <c r="B362" s="13">
        <v>303</v>
      </c>
      <c r="C362" s="13" t="s">
        <v>64</v>
      </c>
      <c r="D362" s="13" t="s">
        <v>21</v>
      </c>
      <c r="E362" s="14" t="s">
        <v>260</v>
      </c>
      <c r="F362" s="13">
        <v>300</v>
      </c>
      <c r="G362" s="17">
        <v>1464.22</v>
      </c>
      <c r="H362" s="17">
        <v>1464.22</v>
      </c>
      <c r="I362" s="6">
        <f t="shared" si="20"/>
        <v>100</v>
      </c>
    </row>
    <row r="363" spans="1:9" ht="63">
      <c r="A363" s="16" t="s">
        <v>208</v>
      </c>
      <c r="B363" s="13">
        <v>303</v>
      </c>
      <c r="C363" s="13">
        <v>10</v>
      </c>
      <c r="D363" s="13" t="s">
        <v>21</v>
      </c>
      <c r="E363" s="14" t="s">
        <v>209</v>
      </c>
      <c r="F363" s="11"/>
      <c r="G363" s="17">
        <f>G364</f>
        <v>2.4</v>
      </c>
      <c r="H363" s="17">
        <f>H364</f>
        <v>2.4</v>
      </c>
      <c r="I363" s="6">
        <f t="shared" si="20"/>
        <v>100</v>
      </c>
    </row>
    <row r="364" spans="1:9">
      <c r="A364" s="16" t="s">
        <v>73</v>
      </c>
      <c r="B364" s="13">
        <v>303</v>
      </c>
      <c r="C364" s="13" t="s">
        <v>64</v>
      </c>
      <c r="D364" s="13" t="s">
        <v>21</v>
      </c>
      <c r="E364" s="14" t="s">
        <v>209</v>
      </c>
      <c r="F364" s="13">
        <v>300</v>
      </c>
      <c r="G364" s="17">
        <v>2.4</v>
      </c>
      <c r="H364" s="17">
        <v>2.4</v>
      </c>
      <c r="I364" s="6">
        <f t="shared" si="20"/>
        <v>100</v>
      </c>
    </row>
    <row r="365" spans="1:9" ht="31.5">
      <c r="A365" s="16" t="s">
        <v>212</v>
      </c>
      <c r="B365" s="13">
        <v>305</v>
      </c>
      <c r="C365" s="13"/>
      <c r="D365" s="13"/>
      <c r="E365" s="14"/>
      <c r="F365" s="11"/>
      <c r="G365" s="17">
        <f>G366+G378+G374</f>
        <v>976.03199999999993</v>
      </c>
      <c r="H365" s="17">
        <f>H366+H378+H374</f>
        <v>976.03199999999993</v>
      </c>
      <c r="I365" s="6">
        <f t="shared" si="20"/>
        <v>100</v>
      </c>
    </row>
    <row r="366" spans="1:9">
      <c r="A366" s="16" t="s">
        <v>39</v>
      </c>
      <c r="B366" s="13">
        <v>305</v>
      </c>
      <c r="C366" s="13" t="s">
        <v>19</v>
      </c>
      <c r="D366" s="13"/>
      <c r="E366" s="15"/>
      <c r="F366" s="11"/>
      <c r="G366" s="17">
        <f t="shared" ref="G366:H368" si="22">G367</f>
        <v>976.03199999999993</v>
      </c>
      <c r="H366" s="17">
        <f t="shared" si="22"/>
        <v>976.03199999999993</v>
      </c>
      <c r="I366" s="6">
        <f t="shared" si="20"/>
        <v>100</v>
      </c>
    </row>
    <row r="367" spans="1:9">
      <c r="A367" s="16" t="s">
        <v>8</v>
      </c>
      <c r="B367" s="13">
        <v>305</v>
      </c>
      <c r="C367" s="13" t="s">
        <v>19</v>
      </c>
      <c r="D367" s="13" t="s">
        <v>23</v>
      </c>
      <c r="E367" s="15"/>
      <c r="F367" s="11"/>
      <c r="G367" s="17">
        <f t="shared" si="22"/>
        <v>976.03199999999993</v>
      </c>
      <c r="H367" s="17">
        <f t="shared" si="22"/>
        <v>976.03199999999993</v>
      </c>
      <c r="I367" s="6">
        <f t="shared" si="20"/>
        <v>100</v>
      </c>
    </row>
    <row r="368" spans="1:9" ht="31.5">
      <c r="A368" s="16" t="s">
        <v>84</v>
      </c>
      <c r="B368" s="13">
        <v>305</v>
      </c>
      <c r="C368" s="13" t="s">
        <v>19</v>
      </c>
      <c r="D368" s="13" t="s">
        <v>23</v>
      </c>
      <c r="E368" s="14" t="s">
        <v>125</v>
      </c>
      <c r="F368" s="11"/>
      <c r="G368" s="17">
        <f t="shared" si="22"/>
        <v>976.03199999999993</v>
      </c>
      <c r="H368" s="17">
        <f t="shared" si="22"/>
        <v>976.03199999999993</v>
      </c>
      <c r="I368" s="6">
        <f t="shared" si="20"/>
        <v>100</v>
      </c>
    </row>
    <row r="369" spans="1:9" ht="31.5">
      <c r="A369" s="16" t="s">
        <v>213</v>
      </c>
      <c r="B369" s="13">
        <v>305</v>
      </c>
      <c r="C369" s="13" t="s">
        <v>19</v>
      </c>
      <c r="D369" s="13" t="s">
        <v>23</v>
      </c>
      <c r="E369" s="14" t="s">
        <v>214</v>
      </c>
      <c r="F369" s="11"/>
      <c r="G369" s="17">
        <f>G370+G371</f>
        <v>976.03199999999993</v>
      </c>
      <c r="H369" s="17">
        <f>H370+H371</f>
        <v>976.03199999999993</v>
      </c>
      <c r="I369" s="6">
        <f t="shared" si="20"/>
        <v>100</v>
      </c>
    </row>
    <row r="370" spans="1:9" ht="63">
      <c r="A370" s="28" t="s">
        <v>81</v>
      </c>
      <c r="B370" s="13">
        <v>305</v>
      </c>
      <c r="C370" s="13" t="s">
        <v>19</v>
      </c>
      <c r="D370" s="13" t="s">
        <v>23</v>
      </c>
      <c r="E370" s="14" t="s">
        <v>214</v>
      </c>
      <c r="F370" s="11">
        <v>100</v>
      </c>
      <c r="G370" s="17">
        <v>871.30399999999997</v>
      </c>
      <c r="H370" s="17">
        <v>871.30399999999997</v>
      </c>
      <c r="I370" s="6">
        <f t="shared" si="20"/>
        <v>100</v>
      </c>
    </row>
    <row r="371" spans="1:9" ht="31.5">
      <c r="A371" s="28" t="s">
        <v>124</v>
      </c>
      <c r="B371" s="13">
        <v>305</v>
      </c>
      <c r="C371" s="13" t="s">
        <v>19</v>
      </c>
      <c r="D371" s="13" t="s">
        <v>23</v>
      </c>
      <c r="E371" s="14" t="s">
        <v>214</v>
      </c>
      <c r="F371" s="11">
        <v>200</v>
      </c>
      <c r="G371" s="17">
        <v>104.72799999999999</v>
      </c>
      <c r="H371" s="17">
        <v>104.72799999999999</v>
      </c>
      <c r="I371" s="6">
        <f t="shared" si="20"/>
        <v>100</v>
      </c>
    </row>
    <row r="372" spans="1:9">
      <c r="A372" s="16" t="s">
        <v>61</v>
      </c>
      <c r="B372" s="12"/>
      <c r="C372" s="12"/>
      <c r="D372" s="12"/>
      <c r="E372" s="12"/>
      <c r="F372" s="12"/>
      <c r="G372" s="17">
        <f>G11+G44+G96+G194+G263+G365+G250</f>
        <v>473394.01699999999</v>
      </c>
      <c r="H372" s="17">
        <f>H11+H44+H96+H194+H263+H365+H250</f>
        <v>458877.61799999996</v>
      </c>
      <c r="I372" s="6">
        <f t="shared" ref="I372" si="23">H372/G372*100</f>
        <v>96.933548275072511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3"/>
  <sheetViews>
    <sheetView topLeftCell="A103" zoomScale="90" zoomScaleNormal="90" workbookViewId="0">
      <selection activeCell="A110" sqref="A110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8"/>
      <c r="F1" s="10" t="s">
        <v>114</v>
      </c>
      <c r="G1" s="8"/>
      <c r="H1" s="8"/>
    </row>
    <row r="2" spans="1:9">
      <c r="B2" s="8"/>
      <c r="C2" s="8"/>
      <c r="D2" s="8"/>
      <c r="E2" s="8"/>
      <c r="F2" s="10" t="s">
        <v>0</v>
      </c>
      <c r="G2" s="8"/>
      <c r="H2" s="8"/>
    </row>
    <row r="3" spans="1:9">
      <c r="B3" s="8"/>
      <c r="C3" s="8"/>
      <c r="D3" s="8"/>
      <c r="E3" s="8"/>
      <c r="F3" s="10" t="s">
        <v>1</v>
      </c>
      <c r="G3" s="8"/>
      <c r="H3" s="8"/>
    </row>
    <row r="4" spans="1:9">
      <c r="B4" s="8"/>
      <c r="C4" s="8"/>
      <c r="D4" s="8"/>
      <c r="E4" s="8"/>
      <c r="F4" s="10" t="s">
        <v>2</v>
      </c>
      <c r="G4" s="8"/>
      <c r="H4" s="8"/>
    </row>
    <row r="5" spans="1:9">
      <c r="B5" s="8"/>
      <c r="C5" s="8"/>
      <c r="D5" s="8"/>
      <c r="E5" s="8"/>
      <c r="F5" s="10" t="s">
        <v>38</v>
      </c>
      <c r="G5" s="8"/>
      <c r="H5" s="8"/>
    </row>
    <row r="6" spans="1:9" ht="34.5" customHeight="1">
      <c r="A6" s="4"/>
      <c r="B6" s="2"/>
      <c r="C6" s="2"/>
      <c r="D6" s="2"/>
      <c r="E6" s="2"/>
      <c r="F6" s="2"/>
      <c r="G6" s="2"/>
      <c r="H6" s="2"/>
    </row>
    <row r="7" spans="1:9" ht="48.75" customHeight="1">
      <c r="A7" s="70" t="s">
        <v>264</v>
      </c>
      <c r="B7" s="70"/>
      <c r="C7" s="70"/>
      <c r="D7" s="70"/>
      <c r="E7" s="70"/>
      <c r="F7" s="70"/>
      <c r="G7" s="70"/>
      <c r="H7" s="70"/>
    </row>
    <row r="8" spans="1:9" ht="12.75" customHeight="1">
      <c r="A8" s="4"/>
      <c r="B8" s="2"/>
      <c r="C8" s="2"/>
      <c r="D8" s="2"/>
      <c r="E8" s="2"/>
      <c r="F8" s="2"/>
      <c r="G8" s="2"/>
      <c r="H8" s="32" t="s">
        <v>75</v>
      </c>
    </row>
    <row r="9" spans="1:9" ht="47.25">
      <c r="A9" s="3" t="s">
        <v>4</v>
      </c>
      <c r="B9" s="3" t="s">
        <v>5</v>
      </c>
      <c r="C9" s="3" t="s">
        <v>6</v>
      </c>
      <c r="D9" s="3" t="s">
        <v>30</v>
      </c>
      <c r="E9" s="3" t="s">
        <v>31</v>
      </c>
      <c r="F9" s="3" t="s">
        <v>69</v>
      </c>
      <c r="G9" s="3" t="s">
        <v>70</v>
      </c>
      <c r="H9" s="3" t="s">
        <v>74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9" ht="20.25" customHeight="1">
      <c r="A11" s="12" t="s">
        <v>39</v>
      </c>
      <c r="B11" s="13" t="s">
        <v>19</v>
      </c>
      <c r="C11" s="11"/>
      <c r="D11" s="11"/>
      <c r="E11" s="11"/>
      <c r="F11" s="17">
        <f>F12+F15+F29+F38+F41+F26</f>
        <v>50519.665000000001</v>
      </c>
      <c r="G11" s="17">
        <f>G12+G15+G29+G38+G41+G26</f>
        <v>50350.629000000001</v>
      </c>
      <c r="H11" s="49">
        <f>G11/F11*100</f>
        <v>99.665405540594932</v>
      </c>
    </row>
    <row r="12" spans="1:9" ht="37.5" customHeight="1">
      <c r="A12" s="12" t="str">
        <f>[2]Лист2!A265</f>
        <v>Функционирование высшего должностного лица муниципального образования</v>
      </c>
      <c r="B12" s="13" t="str">
        <f>[2]Лист2!C265</f>
        <v>01</v>
      </c>
      <c r="C12" s="13" t="str">
        <f>[2]Лист2!D265</f>
        <v>02</v>
      </c>
      <c r="D12" s="13"/>
      <c r="E12" s="13"/>
      <c r="F12" s="33">
        <f>F13</f>
        <v>2095.212</v>
      </c>
      <c r="G12" s="33">
        <v>2095.212</v>
      </c>
      <c r="H12" s="49">
        <f t="shared" ref="H12:H77" si="0">G12/F12*100</f>
        <v>100</v>
      </c>
    </row>
    <row r="13" spans="1:9" ht="17.25" customHeight="1">
      <c r="A13" s="12" t="str">
        <f>[2]Лист2!A266</f>
        <v>Глава муниципального образования</v>
      </c>
      <c r="B13" s="13" t="str">
        <f>[2]Лист2!C266</f>
        <v>01</v>
      </c>
      <c r="C13" s="13" t="str">
        <f>[2]Лист2!D266</f>
        <v>02</v>
      </c>
      <c r="D13" s="15" t="str">
        <f>[2]Лист2!E266</f>
        <v>01 2 00 10120</v>
      </c>
      <c r="E13" s="13"/>
      <c r="F13" s="33">
        <f>F14</f>
        <v>2095.212</v>
      </c>
      <c r="G13" s="33">
        <v>2095.212</v>
      </c>
      <c r="H13" s="49">
        <f t="shared" si="0"/>
        <v>100</v>
      </c>
      <c r="I13" s="64"/>
    </row>
    <row r="14" spans="1:9" ht="63.75" customHeight="1">
      <c r="A14" s="12" t="str">
        <f>[2]Лист2!A267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13" t="str">
        <f>[2]Лист2!C267</f>
        <v>01</v>
      </c>
      <c r="C14" s="13" t="str">
        <f>[2]Лист2!D267</f>
        <v>02</v>
      </c>
      <c r="D14" s="15" t="str">
        <f>[2]Лист2!E267</f>
        <v>01 2 00 10120</v>
      </c>
      <c r="E14" s="15">
        <f>[2]Лист2!F267</f>
        <v>100</v>
      </c>
      <c r="F14" s="33">
        <f>[2]Лист2!G267</f>
        <v>2095.212</v>
      </c>
      <c r="G14" s="33">
        <v>2095.212</v>
      </c>
      <c r="H14" s="49">
        <f t="shared" si="0"/>
        <v>100</v>
      </c>
    </row>
    <row r="15" spans="1:9" ht="53.45" customHeight="1">
      <c r="A15" s="30" t="s">
        <v>109</v>
      </c>
      <c r="B15" s="13" t="s">
        <v>19</v>
      </c>
      <c r="C15" s="13" t="s">
        <v>22</v>
      </c>
      <c r="D15" s="11"/>
      <c r="E15" s="11"/>
      <c r="F15" s="17">
        <f>F16+F22+F24</f>
        <v>18706.494000000002</v>
      </c>
      <c r="G15" s="17">
        <f>G16+G22+G24</f>
        <v>18694.179</v>
      </c>
      <c r="H15" s="49">
        <f t="shared" si="0"/>
        <v>99.93416724694643</v>
      </c>
    </row>
    <row r="16" spans="1:9" ht="36.75" customHeight="1">
      <c r="A16" s="16" t="s">
        <v>84</v>
      </c>
      <c r="B16" s="13" t="s">
        <v>19</v>
      </c>
      <c r="C16" s="13" t="s">
        <v>22</v>
      </c>
      <c r="D16" s="14" t="s">
        <v>125</v>
      </c>
      <c r="E16" s="11"/>
      <c r="F16" s="17">
        <f>F17</f>
        <v>18403.781000000003</v>
      </c>
      <c r="G16" s="17">
        <f>G17</f>
        <v>18391.466</v>
      </c>
      <c r="H16" s="49">
        <f t="shared" si="0"/>
        <v>99.933084402601821</v>
      </c>
    </row>
    <row r="17" spans="1:8" ht="20.25" customHeight="1">
      <c r="A17" s="16" t="s">
        <v>85</v>
      </c>
      <c r="B17" s="13" t="s">
        <v>19</v>
      </c>
      <c r="C17" s="13" t="s">
        <v>22</v>
      </c>
      <c r="D17" s="14" t="s">
        <v>126</v>
      </c>
      <c r="E17" s="11"/>
      <c r="F17" s="17">
        <f>F18+F19+F21+F20</f>
        <v>18403.781000000003</v>
      </c>
      <c r="G17" s="17">
        <f>G18+G19+G21+G20</f>
        <v>18391.466</v>
      </c>
      <c r="H17" s="49">
        <f t="shared" si="0"/>
        <v>99.933084402601821</v>
      </c>
    </row>
    <row r="18" spans="1:8" ht="67.5" customHeight="1">
      <c r="A18" s="27" t="s">
        <v>81</v>
      </c>
      <c r="B18" s="13" t="s">
        <v>19</v>
      </c>
      <c r="C18" s="13" t="s">
        <v>22</v>
      </c>
      <c r="D18" s="14" t="s">
        <v>126</v>
      </c>
      <c r="E18" s="11">
        <v>100</v>
      </c>
      <c r="F18" s="17">
        <f>[2]Лист2!G271</f>
        <v>14720.919</v>
      </c>
      <c r="G18" s="17">
        <v>14709.94</v>
      </c>
      <c r="H18" s="49">
        <f t="shared" si="0"/>
        <v>99.925419058416125</v>
      </c>
    </row>
    <row r="19" spans="1:8" ht="36" customHeight="1">
      <c r="A19" s="28" t="s">
        <v>124</v>
      </c>
      <c r="B19" s="13" t="s">
        <v>19</v>
      </c>
      <c r="C19" s="13" t="s">
        <v>22</v>
      </c>
      <c r="D19" s="14" t="s">
        <v>126</v>
      </c>
      <c r="E19" s="11">
        <v>200</v>
      </c>
      <c r="F19" s="17">
        <f>[2]Лист2!G272+[2]Лист2!G254</f>
        <v>3449.0529999999999</v>
      </c>
      <c r="G19" s="17">
        <v>3447.7170000000001</v>
      </c>
      <c r="H19" s="49">
        <f t="shared" si="0"/>
        <v>99.961264729767862</v>
      </c>
    </row>
    <row r="20" spans="1:8" ht="27.6" customHeight="1">
      <c r="A20" s="28" t="str">
        <f>[2]Лист2!A273</f>
        <v>Социальное обеспечение и иные выплаты населению</v>
      </c>
      <c r="B20" s="60" t="str">
        <f>[2]Лист2!C273</f>
        <v>01</v>
      </c>
      <c r="C20" s="60" t="str">
        <f>[2]Лист2!D273</f>
        <v>04</v>
      </c>
      <c r="D20" s="60" t="str">
        <f>[2]Лист2!E273</f>
        <v>01 2 00 10110</v>
      </c>
      <c r="E20" s="11">
        <v>300</v>
      </c>
      <c r="F20" s="60">
        <f>[2]Лист2!G273</f>
        <v>6.3959999999999999</v>
      </c>
      <c r="G20" s="60">
        <v>6.3959999999999999</v>
      </c>
      <c r="H20" s="49">
        <f t="shared" si="0"/>
        <v>100</v>
      </c>
    </row>
    <row r="21" spans="1:8" ht="24.75" customHeight="1">
      <c r="A21" s="29" t="s">
        <v>83</v>
      </c>
      <c r="B21" s="13" t="s">
        <v>19</v>
      </c>
      <c r="C21" s="13" t="s">
        <v>22</v>
      </c>
      <c r="D21" s="14" t="s">
        <v>126</v>
      </c>
      <c r="E21" s="11">
        <v>850</v>
      </c>
      <c r="F21" s="17">
        <v>227.41300000000001</v>
      </c>
      <c r="G21" s="17">
        <v>227.41300000000001</v>
      </c>
      <c r="H21" s="49">
        <f t="shared" si="0"/>
        <v>100</v>
      </c>
    </row>
    <row r="22" spans="1:8" ht="39" customHeight="1">
      <c r="A22" s="29" t="str">
        <f>[2]Лист2!A256</f>
        <v>Обеспечение расчетов за топливно-энергетические ресурсы, потребляемые муниципальными учреждениями</v>
      </c>
      <c r="B22" s="13" t="str">
        <f>[2]Лист2!C256</f>
        <v>01</v>
      </c>
      <c r="C22" s="13" t="str">
        <f>[2]Лист2!D256</f>
        <v>04</v>
      </c>
      <c r="D22" s="13" t="str">
        <f>[2]Лист2!E256</f>
        <v>92 9 00 S1190</v>
      </c>
      <c r="E22" s="13"/>
      <c r="F22" s="60">
        <f>[2]Лист2!G256</f>
        <v>263.71300000000002</v>
      </c>
      <c r="G22" s="60">
        <v>263.71300000000002</v>
      </c>
      <c r="H22" s="49">
        <f t="shared" si="0"/>
        <v>100</v>
      </c>
    </row>
    <row r="23" spans="1:8" ht="41.25" customHeight="1">
      <c r="A23" s="29" t="str">
        <f>[2]Лист2!A257</f>
        <v>Закупка товаров, работ и услуг для обеспечения государственных (муниципальных) нужд</v>
      </c>
      <c r="B23" s="13" t="str">
        <f>[2]Лист2!C257</f>
        <v>01</v>
      </c>
      <c r="C23" s="13" t="str">
        <f>[2]Лист2!D257</f>
        <v>04</v>
      </c>
      <c r="D23" s="13" t="str">
        <f>[2]Лист2!E257</f>
        <v>92 9 00 S1190</v>
      </c>
      <c r="E23" s="13">
        <f>[2]Лист2!F257</f>
        <v>200</v>
      </c>
      <c r="F23" s="60">
        <f>[2]Лист2!G257</f>
        <v>263.71300000000002</v>
      </c>
      <c r="G23" s="60">
        <v>263.71300000000002</v>
      </c>
      <c r="H23" s="49">
        <f t="shared" si="0"/>
        <v>100</v>
      </c>
    </row>
    <row r="24" spans="1:8" ht="26.25" customHeight="1">
      <c r="A24" s="29" t="str">
        <f>[2]Лист2!A275</f>
        <v>Резервные фонды местных администраций</v>
      </c>
      <c r="B24" s="13" t="str">
        <f>[2]Лист2!C275</f>
        <v>01</v>
      </c>
      <c r="C24" s="13" t="str">
        <f>[2]Лист2!D275</f>
        <v>04</v>
      </c>
      <c r="D24" s="13" t="str">
        <f>[2]Лист2!E275</f>
        <v>99 1 00 14100</v>
      </c>
      <c r="E24" s="13"/>
      <c r="F24" s="60">
        <f>[2]Лист2!G275</f>
        <v>39</v>
      </c>
      <c r="G24" s="60">
        <v>39</v>
      </c>
      <c r="H24" s="49">
        <f t="shared" si="0"/>
        <v>100</v>
      </c>
    </row>
    <row r="25" spans="1:8" ht="37.5" customHeight="1">
      <c r="A25" s="29" t="str">
        <f>[2]Лист2!A276</f>
        <v>Закупка товаров, работ и услуг для обеспечения государственных (муниципальных) нужд</v>
      </c>
      <c r="B25" s="13" t="str">
        <f>[2]Лист2!C276</f>
        <v>01</v>
      </c>
      <c r="C25" s="13" t="str">
        <f>[2]Лист2!D276</f>
        <v>04</v>
      </c>
      <c r="D25" s="13" t="str">
        <f>[2]Лист2!E276</f>
        <v>99 1 00 14100</v>
      </c>
      <c r="E25" s="13">
        <f>[2]Лист2!F276</f>
        <v>200</v>
      </c>
      <c r="F25" s="60">
        <f>[2]Лист2!G276</f>
        <v>39</v>
      </c>
      <c r="G25" s="60">
        <v>39</v>
      </c>
      <c r="H25" s="49">
        <f t="shared" si="0"/>
        <v>100</v>
      </c>
    </row>
    <row r="26" spans="1:8" ht="22.9" customHeight="1">
      <c r="A26" s="29" t="str">
        <f>[2]Лист2!A277</f>
        <v>Судебная система</v>
      </c>
      <c r="B26" s="13" t="str">
        <f>[2]Лист2!C277</f>
        <v>01</v>
      </c>
      <c r="C26" s="13" t="str">
        <f>[2]Лист2!D277</f>
        <v>05</v>
      </c>
      <c r="D26" s="13"/>
      <c r="E26" s="13"/>
      <c r="F26" s="13">
        <f>[2]Лист2!G277</f>
        <v>5.2</v>
      </c>
      <c r="G26" s="13">
        <v>0</v>
      </c>
      <c r="H26" s="49">
        <f t="shared" si="0"/>
        <v>0</v>
      </c>
    </row>
    <row r="27" spans="1:8" ht="46.5" customHeight="1">
      <c r="A27" s="29" t="str">
        <f>[2]Лист2!A278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13" t="str">
        <f>[2]Лист2!C278</f>
        <v>01</v>
      </c>
      <c r="C27" s="13" t="str">
        <f>[2]Лист2!D278</f>
        <v>05</v>
      </c>
      <c r="D27" s="13" t="str">
        <f>[2]Лист2!E278</f>
        <v>01 4 00 51200</v>
      </c>
      <c r="E27" s="13"/>
      <c r="F27" s="13">
        <f>[2]Лист2!G278</f>
        <v>5.2</v>
      </c>
      <c r="G27" s="13">
        <v>0</v>
      </c>
      <c r="H27" s="49">
        <f t="shared" si="0"/>
        <v>0</v>
      </c>
    </row>
    <row r="28" spans="1:8" ht="36" customHeight="1">
      <c r="A28" s="29" t="str">
        <f>[2]Лист2!A279</f>
        <v>Закупка товаров, работ и услуг для обеспечения государственных (муниципальных) нужд</v>
      </c>
      <c r="B28" s="13" t="str">
        <f>[2]Лист2!C279</f>
        <v>01</v>
      </c>
      <c r="C28" s="13" t="str">
        <f>[2]Лист2!D279</f>
        <v>05</v>
      </c>
      <c r="D28" s="13" t="str">
        <f>[2]Лист2!E279</f>
        <v>01 4 00 51200</v>
      </c>
      <c r="E28" s="13">
        <f>[2]Лист2!F279</f>
        <v>200</v>
      </c>
      <c r="F28" s="13">
        <f>[2]Лист2!G279</f>
        <v>5.2</v>
      </c>
      <c r="G28" s="13">
        <v>0</v>
      </c>
      <c r="H28" s="49">
        <f t="shared" si="0"/>
        <v>0</v>
      </c>
    </row>
    <row r="29" spans="1:8" ht="40.5" customHeight="1">
      <c r="A29" s="30" t="s">
        <v>110</v>
      </c>
      <c r="B29" s="13" t="s">
        <v>19</v>
      </c>
      <c r="C29" s="13" t="s">
        <v>23</v>
      </c>
      <c r="D29" s="13"/>
      <c r="E29" s="11"/>
      <c r="F29" s="17">
        <f>F30+F35</f>
        <v>8275.268</v>
      </c>
      <c r="G29" s="17">
        <f>G30+G35</f>
        <v>8275.268</v>
      </c>
      <c r="H29" s="49">
        <f t="shared" si="0"/>
        <v>100</v>
      </c>
    </row>
    <row r="30" spans="1:8" ht="31.5" customHeight="1">
      <c r="A30" s="16" t="s">
        <v>84</v>
      </c>
      <c r="B30" s="13" t="s">
        <v>19</v>
      </c>
      <c r="C30" s="13" t="s">
        <v>23</v>
      </c>
      <c r="D30" s="14" t="s">
        <v>125</v>
      </c>
      <c r="E30" s="11"/>
      <c r="F30" s="17">
        <f>F31</f>
        <v>7299.2359999999999</v>
      </c>
      <c r="G30" s="17">
        <f>G31</f>
        <v>7299.2359999999999</v>
      </c>
      <c r="H30" s="49">
        <f t="shared" si="0"/>
        <v>100</v>
      </c>
    </row>
    <row r="31" spans="1:8" ht="25.5" customHeight="1">
      <c r="A31" s="16" t="s">
        <v>85</v>
      </c>
      <c r="B31" s="13" t="s">
        <v>19</v>
      </c>
      <c r="C31" s="13" t="s">
        <v>23</v>
      </c>
      <c r="D31" s="14" t="s">
        <v>126</v>
      </c>
      <c r="E31" s="11"/>
      <c r="F31" s="17">
        <f>F32+F33+F34</f>
        <v>7299.2359999999999</v>
      </c>
      <c r="G31" s="17">
        <f>G32+G33+G34</f>
        <v>7299.2359999999999</v>
      </c>
      <c r="H31" s="49">
        <f t="shared" si="0"/>
        <v>100</v>
      </c>
    </row>
    <row r="32" spans="1:8" ht="63" customHeight="1">
      <c r="A32" s="27" t="s">
        <v>81</v>
      </c>
      <c r="B32" s="13" t="s">
        <v>19</v>
      </c>
      <c r="C32" s="13" t="s">
        <v>23</v>
      </c>
      <c r="D32" s="14" t="s">
        <v>126</v>
      </c>
      <c r="E32" s="11">
        <v>100</v>
      </c>
      <c r="F32" s="17">
        <v>6585.8040000000001</v>
      </c>
      <c r="G32" s="17">
        <v>6585.8040000000001</v>
      </c>
      <c r="H32" s="49">
        <f t="shared" si="0"/>
        <v>100</v>
      </c>
    </row>
    <row r="33" spans="1:8" ht="40.5" customHeight="1">
      <c r="A33" s="28" t="s">
        <v>124</v>
      </c>
      <c r="B33" s="13" t="s">
        <v>19</v>
      </c>
      <c r="C33" s="13" t="s">
        <v>23</v>
      </c>
      <c r="D33" s="14" t="s">
        <v>126</v>
      </c>
      <c r="E33" s="11">
        <v>200</v>
      </c>
      <c r="F33" s="17">
        <v>713.43200000000002</v>
      </c>
      <c r="G33" s="17">
        <v>713.43200000000002</v>
      </c>
      <c r="H33" s="49">
        <f t="shared" si="0"/>
        <v>100</v>
      </c>
    </row>
    <row r="34" spans="1:8" ht="24.75" customHeight="1">
      <c r="A34" s="29" t="s">
        <v>83</v>
      </c>
      <c r="B34" s="13" t="s">
        <v>19</v>
      </c>
      <c r="C34" s="13" t="s">
        <v>23</v>
      </c>
      <c r="D34" s="14" t="s">
        <v>126</v>
      </c>
      <c r="E34" s="11">
        <v>850</v>
      </c>
      <c r="F34" s="17">
        <f>[2]Лист2!G201</f>
        <v>0</v>
      </c>
      <c r="G34" s="17">
        <v>0</v>
      </c>
      <c r="H34" s="49">
        <v>0</v>
      </c>
    </row>
    <row r="35" spans="1:8" ht="33" customHeight="1">
      <c r="A35" s="29" t="str">
        <f>[2]Лист2!A368</f>
        <v>Руководитель контрольно-счетной палаты муниципального образования и его заместители</v>
      </c>
      <c r="B35" s="13" t="str">
        <f>[2]Лист2!C368</f>
        <v>01</v>
      </c>
      <c r="C35" s="13" t="str">
        <f>[2]Лист2!D368</f>
        <v>06</v>
      </c>
      <c r="D35" s="13" t="str">
        <f>[2]Лист2!E368</f>
        <v>01 2 00 10160</v>
      </c>
      <c r="E35" s="13"/>
      <c r="F35" s="60">
        <f>F36+F37</f>
        <v>976.03200000000004</v>
      </c>
      <c r="G35" s="60">
        <f>G36+G37</f>
        <v>976.03200000000004</v>
      </c>
      <c r="H35" s="49">
        <f t="shared" si="0"/>
        <v>100</v>
      </c>
    </row>
    <row r="36" spans="1:8" ht="63" customHeight="1">
      <c r="A36" s="29" t="str">
        <f>[2]Лист2!A369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13" t="str">
        <f>[2]Лист2!C369</f>
        <v>01</v>
      </c>
      <c r="C36" s="13" t="str">
        <f>[2]Лист2!D369</f>
        <v>06</v>
      </c>
      <c r="D36" s="13" t="str">
        <f>[2]Лист2!E369</f>
        <v>01 2 00 10160</v>
      </c>
      <c r="E36" s="13">
        <f>[2]Лист2!F369</f>
        <v>100</v>
      </c>
      <c r="F36" s="60">
        <v>905.96400000000006</v>
      </c>
      <c r="G36" s="60">
        <v>905.96400000000006</v>
      </c>
      <c r="H36" s="49">
        <f t="shared" si="0"/>
        <v>100</v>
      </c>
    </row>
    <row r="37" spans="1:8" ht="41.25" customHeight="1">
      <c r="A37" s="29" t="str">
        <f>[2]Лист2!A370</f>
        <v>Закупка товаров, работ и услуг для обеспечения государственных (муниципальных) нужд</v>
      </c>
      <c r="B37" s="13" t="str">
        <f>[2]Лист2!C370</f>
        <v>01</v>
      </c>
      <c r="C37" s="13" t="str">
        <f>[2]Лист2!D370</f>
        <v>06</v>
      </c>
      <c r="D37" s="13" t="str">
        <f>[2]Лист2!E370</f>
        <v>01 2 00 10160</v>
      </c>
      <c r="E37" s="13">
        <f>[2]Лист2!F370</f>
        <v>200</v>
      </c>
      <c r="F37" s="60">
        <v>70.067999999999998</v>
      </c>
      <c r="G37" s="60">
        <v>70.067999999999998</v>
      </c>
      <c r="H37" s="49">
        <f t="shared" si="0"/>
        <v>100</v>
      </c>
    </row>
    <row r="38" spans="1:8" ht="23.25" customHeight="1">
      <c r="A38" s="12" t="s">
        <v>181</v>
      </c>
      <c r="B38" s="13" t="s">
        <v>19</v>
      </c>
      <c r="C38" s="13">
        <v>11</v>
      </c>
      <c r="D38" s="14"/>
      <c r="E38" s="11"/>
      <c r="F38" s="17">
        <f>F39</f>
        <v>1.885</v>
      </c>
      <c r="G38" s="17">
        <v>0</v>
      </c>
      <c r="H38" s="49">
        <f t="shared" si="0"/>
        <v>0</v>
      </c>
    </row>
    <row r="39" spans="1:8" ht="22.15" customHeight="1">
      <c r="A39" s="12" t="s">
        <v>53</v>
      </c>
      <c r="B39" s="13" t="s">
        <v>19</v>
      </c>
      <c r="C39" s="13">
        <v>11</v>
      </c>
      <c r="D39" s="14" t="s">
        <v>140</v>
      </c>
      <c r="E39" s="11"/>
      <c r="F39" s="17">
        <f>F40</f>
        <v>1.885</v>
      </c>
      <c r="G39" s="17">
        <v>0</v>
      </c>
      <c r="H39" s="49">
        <f t="shared" si="0"/>
        <v>0</v>
      </c>
    </row>
    <row r="40" spans="1:8" ht="24.75" customHeight="1">
      <c r="A40" s="27" t="s">
        <v>188</v>
      </c>
      <c r="B40" s="13" t="s">
        <v>19</v>
      </c>
      <c r="C40" s="13">
        <v>11</v>
      </c>
      <c r="D40" s="14" t="s">
        <v>140</v>
      </c>
      <c r="E40" s="11">
        <v>870</v>
      </c>
      <c r="F40" s="17">
        <f>[2]Лист2!G204</f>
        <v>1.885</v>
      </c>
      <c r="G40" s="17">
        <v>0</v>
      </c>
      <c r="H40" s="49">
        <f t="shared" si="0"/>
        <v>0</v>
      </c>
    </row>
    <row r="41" spans="1:8" ht="27.75" customHeight="1">
      <c r="A41" s="29" t="s">
        <v>9</v>
      </c>
      <c r="B41" s="13" t="s">
        <v>19</v>
      </c>
      <c r="C41" s="13">
        <v>13</v>
      </c>
      <c r="D41" s="14"/>
      <c r="E41" s="11"/>
      <c r="F41" s="17">
        <f>F42+F48+F51+F57+F61+F46+F54</f>
        <v>21435.606000000003</v>
      </c>
      <c r="G41" s="17">
        <f>G42+G48+G51+G57+G61+G46+G54</f>
        <v>21285.969999999998</v>
      </c>
      <c r="H41" s="49">
        <f t="shared" si="0"/>
        <v>99.301927829798672</v>
      </c>
    </row>
    <row r="42" spans="1:8" ht="26.25" customHeight="1">
      <c r="A42" s="16" t="s">
        <v>58</v>
      </c>
      <c r="B42" s="13" t="s">
        <v>19</v>
      </c>
      <c r="C42" s="13">
        <v>13</v>
      </c>
      <c r="D42" s="14" t="s">
        <v>147</v>
      </c>
      <c r="E42" s="11"/>
      <c r="F42" s="17">
        <f>F43</f>
        <v>255.99799999999999</v>
      </c>
      <c r="G42" s="17">
        <f>G43</f>
        <v>255.99799999999999</v>
      </c>
      <c r="H42" s="49">
        <f t="shared" si="0"/>
        <v>100</v>
      </c>
    </row>
    <row r="43" spans="1:8" ht="68.25" customHeight="1">
      <c r="A43" s="28" t="s">
        <v>81</v>
      </c>
      <c r="B43" s="13" t="s">
        <v>19</v>
      </c>
      <c r="C43" s="13">
        <v>13</v>
      </c>
      <c r="D43" s="14" t="s">
        <v>147</v>
      </c>
      <c r="E43" s="13"/>
      <c r="F43" s="17">
        <f>F44+F45</f>
        <v>255.99799999999999</v>
      </c>
      <c r="G43" s="17">
        <f>G44+G45</f>
        <v>255.99799999999999</v>
      </c>
      <c r="H43" s="49">
        <f t="shared" si="0"/>
        <v>100</v>
      </c>
    </row>
    <row r="44" spans="1:8" ht="36.75" customHeight="1">
      <c r="A44" s="28" t="s">
        <v>124</v>
      </c>
      <c r="B44" s="13" t="s">
        <v>19</v>
      </c>
      <c r="C44" s="13">
        <v>13</v>
      </c>
      <c r="D44" s="14" t="s">
        <v>147</v>
      </c>
      <c r="E44" s="13">
        <v>100</v>
      </c>
      <c r="F44" s="39">
        <f>[2]Лист2!G282</f>
        <v>247.58699999999999</v>
      </c>
      <c r="G44" s="39">
        <v>247.58699999999999</v>
      </c>
      <c r="H44" s="49">
        <f t="shared" si="0"/>
        <v>100</v>
      </c>
    </row>
    <row r="45" spans="1:8" ht="61.5" customHeight="1">
      <c r="A45" s="29" t="s">
        <v>91</v>
      </c>
      <c r="B45" s="13" t="s">
        <v>19</v>
      </c>
      <c r="C45" s="13">
        <v>13</v>
      </c>
      <c r="D45" s="14" t="s">
        <v>147</v>
      </c>
      <c r="E45" s="13">
        <v>200</v>
      </c>
      <c r="F45" s="39">
        <f>[2]Лист2!G283</f>
        <v>8.4109999999999996</v>
      </c>
      <c r="G45" s="39">
        <v>8.4109999999999996</v>
      </c>
      <c r="H45" s="49">
        <f t="shared" si="0"/>
        <v>100</v>
      </c>
    </row>
    <row r="46" spans="1:8" ht="28.5" customHeight="1">
      <c r="A46" s="29" t="str">
        <f>[2]Лист2!A284</f>
        <v>Проведение Всероссийской пере-писи населения 2020 года</v>
      </c>
      <c r="B46" s="13" t="str">
        <f>[2]Лист2!C284</f>
        <v>01</v>
      </c>
      <c r="C46" s="13" t="str">
        <f>[2]Лист2!D284</f>
        <v>13</v>
      </c>
      <c r="D46" s="13" t="str">
        <f>[2]Лист2!E284</f>
        <v>20 5 00 54690</v>
      </c>
      <c r="E46" s="13"/>
      <c r="F46" s="13">
        <f>[2]Лист2!G284</f>
        <v>251.5</v>
      </c>
      <c r="G46" s="60">
        <v>144.01300000000001</v>
      </c>
      <c r="H46" s="49">
        <v>0</v>
      </c>
    </row>
    <row r="47" spans="1:8" ht="42.75" customHeight="1">
      <c r="A47" s="29" t="str">
        <f>[2]Лист2!A285</f>
        <v>Закупка товаров, работ и услуг для обеспечения государственных (муниципальных) нужд</v>
      </c>
      <c r="B47" s="13" t="str">
        <f>[2]Лист2!C285</f>
        <v>01</v>
      </c>
      <c r="C47" s="13" t="str">
        <f>[2]Лист2!D285</f>
        <v>13</v>
      </c>
      <c r="D47" s="13" t="str">
        <f>[2]Лист2!E285</f>
        <v>20 5 00 54690</v>
      </c>
      <c r="E47" s="13">
        <f>[2]Лист2!F285</f>
        <v>200</v>
      </c>
      <c r="F47" s="13">
        <f>[2]Лист2!G285</f>
        <v>251.5</v>
      </c>
      <c r="G47" s="60">
        <v>144.01300000000001</v>
      </c>
      <c r="H47" s="49">
        <f t="shared" si="0"/>
        <v>57.261630218687877</v>
      </c>
    </row>
    <row r="48" spans="1:8" ht="27.75" customHeight="1">
      <c r="A48" s="29" t="str">
        <f>[2]Лист2!A286</f>
        <v>Учреждения по обеспечению хозяйственного обслуживания</v>
      </c>
      <c r="B48" s="13" t="str">
        <f>[2]Лист2!C286</f>
        <v>01</v>
      </c>
      <c r="C48" s="13" t="str">
        <f>[2]Лист2!D286</f>
        <v>13</v>
      </c>
      <c r="D48" s="13" t="str">
        <f>[2]Лист2!E286</f>
        <v>02 5 00 10810</v>
      </c>
      <c r="E48" s="13"/>
      <c r="F48" s="33">
        <f>[2]Лист2!G286</f>
        <v>2500.89</v>
      </c>
      <c r="G48" s="33">
        <v>2500.89</v>
      </c>
      <c r="H48" s="49">
        <f t="shared" si="0"/>
        <v>100</v>
      </c>
    </row>
    <row r="49" spans="1:8" ht="66" customHeight="1">
      <c r="A49" s="29" t="str">
        <f>[2]Лист2!A287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13" t="str">
        <f>[2]Лист2!C287</f>
        <v>01</v>
      </c>
      <c r="C49" s="13" t="str">
        <f>[2]Лист2!D287</f>
        <v>13</v>
      </c>
      <c r="D49" s="13" t="str">
        <f>[2]Лист2!E287</f>
        <v>02 5 00 10810</v>
      </c>
      <c r="E49" s="13">
        <f>[2]Лист2!F287</f>
        <v>100</v>
      </c>
      <c r="F49" s="33">
        <f>[2]Лист2!G287</f>
        <v>2303.1</v>
      </c>
      <c r="G49" s="33">
        <v>2303.1</v>
      </c>
      <c r="H49" s="49">
        <f t="shared" si="0"/>
        <v>100</v>
      </c>
    </row>
    <row r="50" spans="1:8" ht="45.75" customHeight="1">
      <c r="A50" s="29" t="str">
        <f>[2]Лист2!A288</f>
        <v>Закупка товаров, работ и услуг для обеспечения государственных (муниципальных) нужд</v>
      </c>
      <c r="B50" s="13" t="str">
        <f>[2]Лист2!C288</f>
        <v>01</v>
      </c>
      <c r="C50" s="13" t="str">
        <f>[2]Лист2!D288</f>
        <v>13</v>
      </c>
      <c r="D50" s="13" t="str">
        <f>[2]Лист2!E288</f>
        <v>02 5 00 10810</v>
      </c>
      <c r="E50" s="13">
        <f>[2]Лист2!F288</f>
        <v>200</v>
      </c>
      <c r="F50" s="33">
        <f>[2]Лист2!G288</f>
        <v>197.79</v>
      </c>
      <c r="G50" s="33">
        <v>197.79</v>
      </c>
      <c r="H50" s="49">
        <f t="shared" ref="H50" si="1">G50/F50*100</f>
        <v>100</v>
      </c>
    </row>
    <row r="51" spans="1:8" ht="66" customHeight="1">
      <c r="A51" s="29" t="str">
        <f>[2]Лист2!A206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1" s="13" t="s">
        <v>19</v>
      </c>
      <c r="C51" s="13">
        <v>13</v>
      </c>
      <c r="D51" s="14" t="s">
        <v>130</v>
      </c>
      <c r="E51" s="11"/>
      <c r="F51" s="17">
        <f>F52+F53</f>
        <v>2830.4070000000002</v>
      </c>
      <c r="G51" s="17">
        <f>G52+G53</f>
        <v>2830.4070000000002</v>
      </c>
      <c r="H51" s="49">
        <f t="shared" si="0"/>
        <v>100</v>
      </c>
    </row>
    <row r="52" spans="1:8" ht="65.25" customHeight="1">
      <c r="A52" s="29" t="str">
        <f>[2]Лист2!A207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2" s="13" t="s">
        <v>19</v>
      </c>
      <c r="C52" s="13">
        <v>13</v>
      </c>
      <c r="D52" s="14" t="s">
        <v>130</v>
      </c>
      <c r="E52" s="11">
        <v>100</v>
      </c>
      <c r="F52" s="17">
        <v>2545.9270000000001</v>
      </c>
      <c r="G52" s="17">
        <v>2545.9270000000001</v>
      </c>
      <c r="H52" s="49">
        <f t="shared" si="0"/>
        <v>100</v>
      </c>
    </row>
    <row r="53" spans="1:8" ht="30.6" customHeight="1">
      <c r="A53" s="29" t="str">
        <f>[2]Лист2!A208</f>
        <v>Закупка товаров, работ и услуг для обеспечения государственных (муниципальных) нужд</v>
      </c>
      <c r="B53" s="13" t="s">
        <v>19</v>
      </c>
      <c r="C53" s="13">
        <v>13</v>
      </c>
      <c r="D53" s="14" t="s">
        <v>130</v>
      </c>
      <c r="E53" s="11">
        <v>200</v>
      </c>
      <c r="F53" s="17">
        <f>[2]Лист2!G208</f>
        <v>284.48</v>
      </c>
      <c r="G53" s="17">
        <v>284.48</v>
      </c>
      <c r="H53" s="49">
        <f t="shared" si="0"/>
        <v>100</v>
      </c>
    </row>
    <row r="54" spans="1:8" ht="25.5" customHeight="1">
      <c r="A54" s="29" t="str">
        <f>[2]Лист2!A289</f>
        <v>Резервные фонды местных администраций</v>
      </c>
      <c r="B54" s="13" t="str">
        <f>[2]Лист2!C289</f>
        <v>01</v>
      </c>
      <c r="C54" s="13" t="str">
        <f>[2]Лист2!D289</f>
        <v>13</v>
      </c>
      <c r="D54" s="13" t="str">
        <f>[2]Лист2!E289</f>
        <v>99 1 00 14100</v>
      </c>
      <c r="E54" s="13"/>
      <c r="F54" s="33">
        <f>[2]Лист2!G289</f>
        <v>3552.614</v>
      </c>
      <c r="G54" s="33">
        <v>3552.614</v>
      </c>
      <c r="H54" s="49">
        <f t="shared" si="0"/>
        <v>100</v>
      </c>
    </row>
    <row r="55" spans="1:8" ht="34.9" customHeight="1">
      <c r="A55" s="29" t="str">
        <f>[2]Лист2!A290</f>
        <v>Закупка товаров, работ и услуг для обеспечения государственных (муниципальных) нужд</v>
      </c>
      <c r="B55" s="13" t="str">
        <f>[2]Лист2!C290</f>
        <v>01</v>
      </c>
      <c r="C55" s="13" t="str">
        <f>[2]Лист2!D290</f>
        <v>13</v>
      </c>
      <c r="D55" s="13" t="str">
        <f>[2]Лист2!E290</f>
        <v>99 1 00 14100</v>
      </c>
      <c r="E55" s="13">
        <f>[2]Лист2!F290</f>
        <v>200</v>
      </c>
      <c r="F55" s="33">
        <f>[2]Лист2!G290</f>
        <v>3083.58</v>
      </c>
      <c r="G55" s="33">
        <v>3083.58</v>
      </c>
      <c r="H55" s="49">
        <f t="shared" si="0"/>
        <v>100</v>
      </c>
    </row>
    <row r="56" spans="1:8" ht="24" customHeight="1">
      <c r="A56" s="29" t="str">
        <f>[2]Лист2!A291</f>
        <v>Социальное обеспечение и иные выплаты населению</v>
      </c>
      <c r="B56" s="13" t="str">
        <f>[2]Лист2!C291</f>
        <v>01</v>
      </c>
      <c r="C56" s="13" t="str">
        <f>[2]Лист2!D291</f>
        <v>13</v>
      </c>
      <c r="D56" s="13" t="str">
        <f>[2]Лист2!E291</f>
        <v>99 1 00 14100</v>
      </c>
      <c r="E56" s="13">
        <f>[2]Лист2!F291</f>
        <v>300</v>
      </c>
      <c r="F56" s="33">
        <f>[2]Лист2!G291</f>
        <v>469.03399999999999</v>
      </c>
      <c r="G56" s="33">
        <v>469.03399999999999</v>
      </c>
      <c r="H56" s="49">
        <f t="shared" si="0"/>
        <v>100</v>
      </c>
    </row>
    <row r="57" spans="1:8" ht="24" customHeight="1">
      <c r="A57" s="29" t="str">
        <f>[2]Лист2!A292</f>
        <v>Прочие выплаты по обязательствам государства</v>
      </c>
      <c r="B57" s="13" t="str">
        <f>[2]Лист2!C292</f>
        <v>01</v>
      </c>
      <c r="C57" s="13" t="str">
        <f>[2]Лист2!D292</f>
        <v>13</v>
      </c>
      <c r="D57" s="13" t="str">
        <f>[2]Лист2!E292</f>
        <v>99 9 00 14710</v>
      </c>
      <c r="E57" s="13"/>
      <c r="F57" s="33">
        <f>F58+F59+F60</f>
        <v>11420.897000000001</v>
      </c>
      <c r="G57" s="33">
        <f>G58+G59+G60</f>
        <v>11378.748</v>
      </c>
      <c r="H57" s="49">
        <f t="shared" si="0"/>
        <v>99.630948427255746</v>
      </c>
    </row>
    <row r="58" spans="1:8" ht="39.75" customHeight="1">
      <c r="A58" s="29" t="str">
        <f>[2]Лист2!A293</f>
        <v>Закупка товаров, работ и услуг для обеспечения государственных (муниципальных) нужд</v>
      </c>
      <c r="B58" s="13" t="str">
        <f>[2]Лист2!C293</f>
        <v>01</v>
      </c>
      <c r="C58" s="13" t="str">
        <f>[2]Лист2!D293</f>
        <v>13</v>
      </c>
      <c r="D58" s="13" t="str">
        <f>[2]Лист2!E293</f>
        <v>99 9 00 14710</v>
      </c>
      <c r="E58" s="13">
        <f>[2]Лист2!F293</f>
        <v>200</v>
      </c>
      <c r="F58" s="33">
        <v>1795.68</v>
      </c>
      <c r="G58" s="33">
        <v>1753.5309999999999</v>
      </c>
      <c r="H58" s="49">
        <f t="shared" si="0"/>
        <v>97.65275550209391</v>
      </c>
    </row>
    <row r="59" spans="1:8" ht="27.75" customHeight="1">
      <c r="A59" s="29" t="str">
        <f>[2]Лист2!A294</f>
        <v>Исполнение судебных актов</v>
      </c>
      <c r="B59" s="13" t="str">
        <f>[2]Лист2!C294</f>
        <v>01</v>
      </c>
      <c r="C59" s="13" t="str">
        <f>[2]Лист2!D294</f>
        <v>13</v>
      </c>
      <c r="D59" s="13" t="str">
        <f>[2]Лист2!E294</f>
        <v>99 9 00 14710</v>
      </c>
      <c r="E59" s="13">
        <f>[2]Лист2!F294</f>
        <v>830</v>
      </c>
      <c r="F59" s="33">
        <v>9375.2170000000006</v>
      </c>
      <c r="G59" s="33">
        <v>9375.2170000000006</v>
      </c>
      <c r="H59" s="49">
        <f t="shared" si="0"/>
        <v>100</v>
      </c>
    </row>
    <row r="60" spans="1:8" ht="29.25" customHeight="1">
      <c r="A60" s="29" t="str">
        <f>[2]Лист2!A295</f>
        <v>Уплата налогов, сборов и иных платежей</v>
      </c>
      <c r="B60" s="13" t="str">
        <f>[2]Лист2!C295</f>
        <v>01</v>
      </c>
      <c r="C60" s="13" t="str">
        <f>[2]Лист2!D295</f>
        <v>13</v>
      </c>
      <c r="D60" s="13" t="str">
        <f>[2]Лист2!E295</f>
        <v>99 9 00 14710</v>
      </c>
      <c r="E60" s="13">
        <f>[2]Лист2!F295</f>
        <v>850</v>
      </c>
      <c r="F60" s="33">
        <f>[2]Лист2!G295</f>
        <v>250</v>
      </c>
      <c r="G60" s="33">
        <v>250</v>
      </c>
      <c r="H60" s="49">
        <f t="shared" si="0"/>
        <v>100</v>
      </c>
    </row>
    <row r="61" spans="1:8" ht="35.25" customHeight="1">
      <c r="A61" s="29" t="str">
        <f>[2]Лист2!A258</f>
        <v>Информационные услуги в части размещения печатных материалов в газете "Наши вести"</v>
      </c>
      <c r="B61" s="13" t="str">
        <f>[2]Лист2!C258</f>
        <v>01</v>
      </c>
      <c r="C61" s="13">
        <f>[2]Лист2!D258</f>
        <v>13</v>
      </c>
      <c r="D61" s="13" t="str">
        <f>[2]Лист2!E258</f>
        <v>99 9 00 98710</v>
      </c>
      <c r="E61" s="13"/>
      <c r="F61" s="60">
        <f>[2]Лист2!G258</f>
        <v>623.29999999999995</v>
      </c>
      <c r="G61" s="60">
        <v>623.29999999999995</v>
      </c>
      <c r="H61" s="49">
        <f t="shared" si="0"/>
        <v>100</v>
      </c>
    </row>
    <row r="62" spans="1:8" ht="42.75" customHeight="1">
      <c r="A62" s="29" t="str">
        <f>[2]Лист2!A259</f>
        <v>Закупка товаров, работ и услуг для обеспечения государственных (муниципальных) нужд</v>
      </c>
      <c r="B62" s="13" t="str">
        <f>[2]Лист2!C259</f>
        <v>01</v>
      </c>
      <c r="C62" s="13">
        <f>[2]Лист2!D259</f>
        <v>13</v>
      </c>
      <c r="D62" s="13" t="str">
        <f>[2]Лист2!E259</f>
        <v>99 9 00 98710</v>
      </c>
      <c r="E62" s="13">
        <f>[2]Лист2!F259</f>
        <v>200</v>
      </c>
      <c r="F62" s="60">
        <f>[2]Лист2!G259</f>
        <v>623.29999999999995</v>
      </c>
      <c r="G62" s="60">
        <v>623.29999999999995</v>
      </c>
      <c r="H62" s="49">
        <f t="shared" si="0"/>
        <v>100</v>
      </c>
    </row>
    <row r="63" spans="1:8" ht="27.75" customHeight="1">
      <c r="A63" s="12" t="str">
        <f>[2]Лист1!A18</f>
        <v>Национальная оборона</v>
      </c>
      <c r="B63" s="11" t="str">
        <f>[2]Лист1!B18</f>
        <v>02</v>
      </c>
      <c r="C63" s="13"/>
      <c r="D63" s="13"/>
      <c r="E63" s="13"/>
      <c r="F63" s="33">
        <f>F64</f>
        <v>843.3</v>
      </c>
      <c r="G63" s="33">
        <v>843.3</v>
      </c>
      <c r="H63" s="49">
        <f t="shared" si="0"/>
        <v>100</v>
      </c>
    </row>
    <row r="64" spans="1:8" ht="30.75" customHeight="1">
      <c r="A64" s="12" t="s">
        <v>49</v>
      </c>
      <c r="B64" s="13" t="s">
        <v>20</v>
      </c>
      <c r="C64" s="13" t="s">
        <v>21</v>
      </c>
      <c r="D64" s="13"/>
      <c r="E64" s="13"/>
      <c r="F64" s="17">
        <f>F65</f>
        <v>843.3</v>
      </c>
      <c r="G64" s="17">
        <v>843.3</v>
      </c>
      <c r="H64" s="49">
        <f t="shared" si="0"/>
        <v>100</v>
      </c>
    </row>
    <row r="65" spans="1:8" ht="35.25" customHeight="1">
      <c r="A65" s="12" t="s">
        <v>46</v>
      </c>
      <c r="B65" s="13" t="s">
        <v>20</v>
      </c>
      <c r="C65" s="13" t="s">
        <v>21</v>
      </c>
      <c r="D65" s="14" t="s">
        <v>141</v>
      </c>
      <c r="E65" s="13"/>
      <c r="F65" s="17">
        <f>F66</f>
        <v>843.3</v>
      </c>
      <c r="G65" s="17">
        <v>843.3</v>
      </c>
      <c r="H65" s="49">
        <f t="shared" si="0"/>
        <v>100</v>
      </c>
    </row>
    <row r="66" spans="1:8" ht="27" customHeight="1">
      <c r="A66" s="12" t="s">
        <v>59</v>
      </c>
      <c r="B66" s="14" t="s">
        <v>20</v>
      </c>
      <c r="C66" s="14" t="s">
        <v>21</v>
      </c>
      <c r="D66" s="14" t="s">
        <v>141</v>
      </c>
      <c r="E66" s="11">
        <v>530</v>
      </c>
      <c r="F66" s="17">
        <f>[2]Лист2!G214</f>
        <v>843.3</v>
      </c>
      <c r="G66" s="17">
        <v>843.3</v>
      </c>
      <c r="H66" s="49">
        <f t="shared" si="0"/>
        <v>100</v>
      </c>
    </row>
    <row r="67" spans="1:8" ht="24.75" customHeight="1">
      <c r="A67" s="12" t="s">
        <v>40</v>
      </c>
      <c r="B67" s="13" t="s">
        <v>21</v>
      </c>
      <c r="C67" s="11"/>
      <c r="D67" s="11"/>
      <c r="E67" s="11"/>
      <c r="F67" s="17">
        <f>F68+F75</f>
        <v>2440.8969999999999</v>
      </c>
      <c r="G67" s="17">
        <f>G68+G75</f>
        <v>2440.4949999999999</v>
      </c>
      <c r="H67" s="49">
        <f t="shared" si="0"/>
        <v>99.983530644676932</v>
      </c>
    </row>
    <row r="68" spans="1:8" ht="34.5" customHeight="1">
      <c r="A68" s="12" t="str">
        <f>[2]Лист2!A297</f>
        <v>Защита населения и территории от чрезвычайных ситуаций природного и техногенного характера, пожарная безопасность</v>
      </c>
      <c r="B68" s="13" t="str">
        <f>[2]Лист2!C297</f>
        <v>03</v>
      </c>
      <c r="C68" s="13" t="str">
        <f>[2]Лист2!D297</f>
        <v>10</v>
      </c>
      <c r="D68" s="13"/>
      <c r="E68" s="13"/>
      <c r="F68" s="33">
        <f>F69+F73+F71</f>
        <v>2412.8969999999999</v>
      </c>
      <c r="G68" s="33">
        <f>G69+G73+G71</f>
        <v>2412.4949999999999</v>
      </c>
      <c r="H68" s="49">
        <f t="shared" si="0"/>
        <v>99.983339529204926</v>
      </c>
    </row>
    <row r="69" spans="1:8" ht="47.25" customHeight="1">
      <c r="A69" s="12" t="str">
        <f>[2]Лист2!A298</f>
        <v>Учреждения по обеспечению национальной безопасности и правоохранительной деятельности</v>
      </c>
      <c r="B69" s="13" t="str">
        <f>[2]Лист2!C298</f>
        <v>03</v>
      </c>
      <c r="C69" s="13" t="str">
        <f>[2]Лист2!D298</f>
        <v>10</v>
      </c>
      <c r="D69" s="13" t="str">
        <f>[2]Лист2!E298</f>
        <v>02 5 00 10860</v>
      </c>
      <c r="E69" s="13"/>
      <c r="F69" s="33">
        <f>[2]Лист2!G298</f>
        <v>1635.634</v>
      </c>
      <c r="G69" s="33">
        <v>1635.634</v>
      </c>
      <c r="H69" s="49">
        <f t="shared" si="0"/>
        <v>100</v>
      </c>
    </row>
    <row r="70" spans="1:8" ht="66" customHeight="1">
      <c r="A70" s="12" t="str">
        <f>[2]Лист2!A299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0" s="13" t="str">
        <f>[2]Лист2!C299</f>
        <v>03</v>
      </c>
      <c r="C70" s="13" t="str">
        <f>[2]Лист2!D299</f>
        <v>10</v>
      </c>
      <c r="D70" s="13" t="str">
        <f>[2]Лист2!E299</f>
        <v>02 5 00 10860</v>
      </c>
      <c r="E70" s="13">
        <f>[2]Лист2!F299</f>
        <v>100</v>
      </c>
      <c r="F70" s="33">
        <f>[2]Лист2!G299</f>
        <v>1635.634</v>
      </c>
      <c r="G70" s="33">
        <v>1635.634</v>
      </c>
      <c r="H70" s="49">
        <v>0</v>
      </c>
    </row>
    <row r="71" spans="1:8" ht="49.5" customHeight="1">
      <c r="A71" s="12" t="str">
        <f>[2]Лист2!A300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1" s="13" t="str">
        <f>[2]Лист2!C300</f>
        <v>03</v>
      </c>
      <c r="C71" s="13" t="str">
        <f>[2]Лист2!D300</f>
        <v>10</v>
      </c>
      <c r="D71" s="13" t="str">
        <f>[2]Лист2!E300</f>
        <v>94 2 00 12010</v>
      </c>
      <c r="E71" s="13"/>
      <c r="F71" s="33">
        <f>[2]Лист2!G300</f>
        <v>687.26300000000003</v>
      </c>
      <c r="G71" s="33">
        <f>G72</f>
        <v>686.86099999999999</v>
      </c>
      <c r="H71" s="49">
        <f t="shared" si="0"/>
        <v>99.941507108632351</v>
      </c>
    </row>
    <row r="72" spans="1:8" ht="42" customHeight="1">
      <c r="A72" s="12" t="str">
        <f>[2]Лист2!A301</f>
        <v>Закупка товаров, работ и услуг для обеспечения государственных (муниципальных) нужд</v>
      </c>
      <c r="B72" s="13" t="str">
        <f>[2]Лист2!C301</f>
        <v>03</v>
      </c>
      <c r="C72" s="13" t="str">
        <f>[2]Лист2!D301</f>
        <v>10</v>
      </c>
      <c r="D72" s="13" t="str">
        <f>[2]Лист2!E301</f>
        <v>94 2 00 12010</v>
      </c>
      <c r="E72" s="13">
        <f>[2]Лист2!F301</f>
        <v>200</v>
      </c>
      <c r="F72" s="33">
        <f>[2]Лист2!G301</f>
        <v>687.26300000000003</v>
      </c>
      <c r="G72" s="33">
        <v>686.86099999999999</v>
      </c>
      <c r="H72" s="49">
        <f t="shared" si="0"/>
        <v>99.941507108632351</v>
      </c>
    </row>
    <row r="73" spans="1:8" ht="31.5" customHeight="1">
      <c r="A73" s="12" t="str">
        <f>[2]Лист2!A216</f>
        <v>Защита населения и территорий от чрезвычайных ситуаций природного и техногенного характера, гражданская оборона</v>
      </c>
      <c r="B73" s="13" t="str">
        <f>[2]Лист2!C217</f>
        <v>03</v>
      </c>
      <c r="C73" s="13">
        <f>[2]Лист2!D217</f>
        <v>10</v>
      </c>
      <c r="D73" s="13" t="str">
        <f>[2]Лист2!E217</f>
        <v>98 5 00 60510</v>
      </c>
      <c r="E73" s="13"/>
      <c r="F73" s="33">
        <f>[2]Лист2!G217</f>
        <v>90</v>
      </c>
      <c r="G73" s="33">
        <v>90</v>
      </c>
      <c r="H73" s="49">
        <f t="shared" si="0"/>
        <v>100</v>
      </c>
    </row>
    <row r="74" spans="1:8" ht="87.75" customHeight="1">
      <c r="A74" s="12" t="str">
        <f>[2]Лист2!A217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4" s="13" t="str">
        <f>[2]Лист2!C218</f>
        <v>03</v>
      </c>
      <c r="C74" s="13">
        <f>[2]Лист2!D218</f>
        <v>10</v>
      </c>
      <c r="D74" s="13" t="str">
        <f>[2]Лист2!E218</f>
        <v>98 5 00 60510</v>
      </c>
      <c r="E74" s="13">
        <f>[2]Лист2!F218</f>
        <v>540</v>
      </c>
      <c r="F74" s="33">
        <f>[2]Лист2!G218</f>
        <v>90</v>
      </c>
      <c r="G74" s="33">
        <v>90</v>
      </c>
      <c r="H74" s="49">
        <f t="shared" si="0"/>
        <v>100</v>
      </c>
    </row>
    <row r="75" spans="1:8" ht="36.75" customHeight="1">
      <c r="A75" s="12" t="str">
        <f>[2]Лист2!A302</f>
        <v>Другие вопросы в области национальной безопасности и правоохранительной деятельности</v>
      </c>
      <c r="B75" s="13" t="str">
        <f>[2]Лист2!C302</f>
        <v>03</v>
      </c>
      <c r="C75" s="13">
        <f>[2]Лист2!D302</f>
        <v>14</v>
      </c>
      <c r="D75" s="13"/>
      <c r="E75" s="13"/>
      <c r="F75" s="33">
        <f>[2]Лист2!G302</f>
        <v>28</v>
      </c>
      <c r="G75" s="33">
        <v>28</v>
      </c>
      <c r="H75" s="49">
        <f t="shared" si="0"/>
        <v>100</v>
      </c>
    </row>
    <row r="76" spans="1:8" ht="39.75" customHeight="1">
      <c r="A76" s="12" t="str">
        <f>[2]Лист2!A303</f>
        <v>МП "Профилактика преступлений и иных правонарушений в Волчихинском районе Алтайского ркая на 2021-2024 годы"</v>
      </c>
      <c r="B76" s="13" t="str">
        <f>[2]Лист2!C303</f>
        <v>03</v>
      </c>
      <c r="C76" s="13">
        <f>[2]Лист2!D303</f>
        <v>14</v>
      </c>
      <c r="D76" s="13" t="str">
        <f>[2]Лист2!E303</f>
        <v>10 0 00 60990</v>
      </c>
      <c r="E76" s="13"/>
      <c r="F76" s="33">
        <f>[2]Лист2!G303</f>
        <v>5</v>
      </c>
      <c r="G76" s="33">
        <v>5</v>
      </c>
      <c r="H76" s="49">
        <f t="shared" si="0"/>
        <v>100</v>
      </c>
    </row>
    <row r="77" spans="1:8" ht="69" customHeight="1">
      <c r="A77" s="12" t="s">
        <v>103</v>
      </c>
      <c r="B77" s="13" t="str">
        <f>[2]Лист2!C304</f>
        <v>03</v>
      </c>
      <c r="C77" s="13">
        <f>[2]Лист2!D304</f>
        <v>14</v>
      </c>
      <c r="D77" s="13" t="str">
        <f>[2]Лист2!E304</f>
        <v>10 0 00 60990</v>
      </c>
      <c r="E77" s="13">
        <v>100</v>
      </c>
      <c r="F77" s="33">
        <f>[2]Лист2!G304</f>
        <v>5</v>
      </c>
      <c r="G77" s="33">
        <v>5</v>
      </c>
      <c r="H77" s="49">
        <f t="shared" si="0"/>
        <v>100</v>
      </c>
    </row>
    <row r="78" spans="1:8" ht="39.75" customHeight="1">
      <c r="A78" s="12" t="str">
        <f>[2]Лист2!A305</f>
        <v>МП "Профилактика терроризма и экстремизма на территории муниципального образования Волчихинский район на 2021-2023 годы"</v>
      </c>
      <c r="B78" s="13" t="str">
        <f>[2]Лист2!C305</f>
        <v>03</v>
      </c>
      <c r="C78" s="13">
        <f>[2]Лист2!D305</f>
        <v>14</v>
      </c>
      <c r="D78" s="13" t="str">
        <f>[2]Лист2!E305</f>
        <v>40 0 00 60990</v>
      </c>
      <c r="E78" s="13"/>
      <c r="F78" s="60">
        <f>[2]Лист2!G305</f>
        <v>6</v>
      </c>
      <c r="G78" s="60">
        <v>6</v>
      </c>
      <c r="H78" s="49">
        <f t="shared" ref="H78:H141" si="2">G78/F78*100</f>
        <v>100</v>
      </c>
    </row>
    <row r="79" spans="1:8" ht="42.75" customHeight="1">
      <c r="A79" s="12" t="str">
        <f>[2]Лист2!A306</f>
        <v>Закупка товаров, работ и услуг для обеспечения государственных (муниципальных) нужд</v>
      </c>
      <c r="B79" s="13" t="str">
        <f>[2]Лист2!C306</f>
        <v>03</v>
      </c>
      <c r="C79" s="13">
        <f>[2]Лист2!D306</f>
        <v>14</v>
      </c>
      <c r="D79" s="13" t="str">
        <f>[2]Лист2!E306</f>
        <v>40 0 00 60990</v>
      </c>
      <c r="E79" s="13">
        <f>[2]Лист2!F306</f>
        <v>200</v>
      </c>
      <c r="F79" s="60">
        <f>[2]Лист2!G306</f>
        <v>6</v>
      </c>
      <c r="G79" s="60">
        <v>6</v>
      </c>
      <c r="H79" s="49">
        <f t="shared" si="2"/>
        <v>100</v>
      </c>
    </row>
    <row r="80" spans="1:8" ht="57" customHeight="1">
      <c r="A80" s="12" t="str">
        <f>[2]Лист2!A307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80" s="13" t="str">
        <f>[2]Лист2!C307</f>
        <v>03</v>
      </c>
      <c r="C80" s="13">
        <f>[2]Лист2!D307</f>
        <v>14</v>
      </c>
      <c r="D80" s="13" t="str">
        <f>[2]Лист2!E307</f>
        <v>67 0 00 60990</v>
      </c>
      <c r="E80" s="13"/>
      <c r="F80" s="60">
        <f>[2]Лист2!G307</f>
        <v>17</v>
      </c>
      <c r="G80" s="60">
        <v>17</v>
      </c>
      <c r="H80" s="49">
        <f t="shared" si="2"/>
        <v>100</v>
      </c>
    </row>
    <row r="81" spans="1:8" ht="41.25" customHeight="1">
      <c r="A81" s="12" t="str">
        <f>[2]Лист2!A308</f>
        <v>Закупка товаров, работ и услуг для обеспечения государственных (муниципальных) нужд</v>
      </c>
      <c r="B81" s="13" t="str">
        <f>[2]Лист2!C308</f>
        <v>03</v>
      </c>
      <c r="C81" s="13">
        <f>[2]Лист2!D308</f>
        <v>14</v>
      </c>
      <c r="D81" s="13" t="str">
        <f>[2]Лист2!E308</f>
        <v>67 0 00 60990</v>
      </c>
      <c r="E81" s="13">
        <f>[2]Лист2!F308</f>
        <v>200</v>
      </c>
      <c r="F81" s="60">
        <f>[2]Лист2!G308</f>
        <v>17</v>
      </c>
      <c r="G81" s="60">
        <v>17</v>
      </c>
      <c r="H81" s="49">
        <f t="shared" si="2"/>
        <v>100</v>
      </c>
    </row>
    <row r="82" spans="1:8" ht="22.5" customHeight="1">
      <c r="A82" s="12" t="s">
        <v>41</v>
      </c>
      <c r="B82" s="13" t="s">
        <v>22</v>
      </c>
      <c r="C82" s="13"/>
      <c r="D82" s="11"/>
      <c r="E82" s="13"/>
      <c r="F82" s="17">
        <f>F94+F86+F103+F89+F83</f>
        <v>10020.200000000001</v>
      </c>
      <c r="G82" s="17">
        <f>G94+G86+G103+G89+G83</f>
        <v>9725.6209999999992</v>
      </c>
      <c r="H82" s="49">
        <f t="shared" si="2"/>
        <v>97.060148500029925</v>
      </c>
    </row>
    <row r="83" spans="1:8" ht="20.25" customHeight="1">
      <c r="A83" s="12" t="str">
        <f>[2]Лист2!A98</f>
        <v>Общеэкономические вопросы</v>
      </c>
      <c r="B83" s="13" t="str">
        <f>[2]Лист2!C98</f>
        <v>04</v>
      </c>
      <c r="C83" s="13" t="str">
        <f>[2]Лист2!D98</f>
        <v>01</v>
      </c>
      <c r="D83" s="13"/>
      <c r="E83" s="13"/>
      <c r="F83" s="60">
        <f>[2]Лист2!G98</f>
        <v>66.786000000000001</v>
      </c>
      <c r="G83" s="60">
        <v>66.786000000000001</v>
      </c>
      <c r="H83" s="49">
        <f t="shared" si="2"/>
        <v>100</v>
      </c>
    </row>
    <row r="84" spans="1:8" ht="23.25" customHeight="1">
      <c r="A84" s="12" t="str">
        <f>[2]Лист2!A99</f>
        <v>Содействие занятости населения</v>
      </c>
      <c r="B84" s="13" t="str">
        <f>[2]Лист2!C99</f>
        <v>04</v>
      </c>
      <c r="C84" s="13" t="str">
        <f>[2]Лист2!D99</f>
        <v>01</v>
      </c>
      <c r="D84" s="13" t="str">
        <f>[2]Лист2!E99</f>
        <v>90 4 00 16820</v>
      </c>
      <c r="E84" s="13"/>
      <c r="F84" s="60">
        <f>[2]Лист2!G99</f>
        <v>66.786000000000001</v>
      </c>
      <c r="G84" s="60">
        <v>66.786000000000001</v>
      </c>
      <c r="H84" s="49">
        <f t="shared" si="2"/>
        <v>100</v>
      </c>
    </row>
    <row r="85" spans="1:8" ht="36" customHeight="1">
      <c r="A85" s="12" t="str">
        <f>[2]Лист2!A100</f>
        <v>Закупка товаров, работ и услуг для государственных (муниципальных) нужд</v>
      </c>
      <c r="B85" s="13" t="str">
        <f>[2]Лист2!C100</f>
        <v>04</v>
      </c>
      <c r="C85" s="13" t="str">
        <f>[2]Лист2!D100</f>
        <v>01</v>
      </c>
      <c r="D85" s="13" t="str">
        <f>[2]Лист2!E100</f>
        <v>90 4 00 16820</v>
      </c>
      <c r="E85" s="13">
        <f>[2]Лист2!F100</f>
        <v>200</v>
      </c>
      <c r="F85" s="60">
        <f>[2]Лист2!G100</f>
        <v>66.786000000000001</v>
      </c>
      <c r="G85" s="60">
        <v>66.786000000000001</v>
      </c>
      <c r="H85" s="49">
        <f t="shared" si="2"/>
        <v>100</v>
      </c>
    </row>
    <row r="86" spans="1:8" ht="24.75" customHeight="1">
      <c r="A86" s="12" t="str">
        <f>[2]Лист2!A310</f>
        <v>Сельское хозяйство и рыболовство</v>
      </c>
      <c r="B86" s="13" t="str">
        <f>[2]Лист2!C310</f>
        <v>04</v>
      </c>
      <c r="C86" s="13" t="str">
        <f>[2]Лист2!D310</f>
        <v>05</v>
      </c>
      <c r="D86" s="13"/>
      <c r="E86" s="13"/>
      <c r="F86" s="33">
        <f>[2]Лист2!G310</f>
        <v>177</v>
      </c>
      <c r="G86" s="33">
        <f>G87</f>
        <v>171.649</v>
      </c>
      <c r="H86" s="49">
        <f t="shared" si="2"/>
        <v>96.976836158192086</v>
      </c>
    </row>
    <row r="87" spans="1:8" ht="38.25" customHeight="1">
      <c r="A87" s="12" t="str">
        <f>[2]Лист2!A311</f>
        <v>Субвенция на исполнение государственных полномочий по обращению с животными без владельцев</v>
      </c>
      <c r="B87" s="13" t="str">
        <f>[2]Лист2!C311</f>
        <v>04</v>
      </c>
      <c r="C87" s="13" t="str">
        <f>[2]Лист2!D311</f>
        <v>05</v>
      </c>
      <c r="D87" s="13" t="str">
        <f>[2]Лист2!E311</f>
        <v>91 4 00 70400</v>
      </c>
      <c r="E87" s="13"/>
      <c r="F87" s="33">
        <f>[2]Лист2!G311</f>
        <v>177</v>
      </c>
      <c r="G87" s="33">
        <f>G88</f>
        <v>171.649</v>
      </c>
      <c r="H87" s="49">
        <f t="shared" si="2"/>
        <v>96.976836158192086</v>
      </c>
    </row>
    <row r="88" spans="1:8" ht="36.75" customHeight="1">
      <c r="A88" s="12" t="str">
        <f>[2]Лист2!A312</f>
        <v>Закупка товаров, работ и услуг для обеспечения государственных (муниципальных) нужд</v>
      </c>
      <c r="B88" s="13" t="str">
        <f>[2]Лист2!C312</f>
        <v>04</v>
      </c>
      <c r="C88" s="13" t="str">
        <f>[2]Лист2!D312</f>
        <v>05</v>
      </c>
      <c r="D88" s="13" t="str">
        <f>[2]Лист2!E312</f>
        <v>91 4 00 70400</v>
      </c>
      <c r="E88" s="13">
        <f>[2]Лист2!F312</f>
        <v>200</v>
      </c>
      <c r="F88" s="33">
        <f>[2]Лист2!G312</f>
        <v>177</v>
      </c>
      <c r="G88" s="33">
        <v>171.649</v>
      </c>
      <c r="H88" s="49">
        <f t="shared" si="2"/>
        <v>96.976836158192086</v>
      </c>
    </row>
    <row r="89" spans="1:8" ht="24" customHeight="1">
      <c r="A89" s="12" t="str">
        <f>[2]Лист2!A313</f>
        <v>Транспорт</v>
      </c>
      <c r="B89" s="13" t="str">
        <f>[2]Лист2!C313</f>
        <v>04</v>
      </c>
      <c r="C89" s="13" t="str">
        <f>[2]Лист2!D313</f>
        <v>08</v>
      </c>
      <c r="D89" s="13"/>
      <c r="E89" s="13"/>
      <c r="F89" s="60">
        <f>[2]Лист2!G313</f>
        <v>343.07600000000002</v>
      </c>
      <c r="G89" s="60">
        <v>343.07600000000002</v>
      </c>
      <c r="H89" s="49">
        <f t="shared" si="2"/>
        <v>100</v>
      </c>
    </row>
    <row r="90" spans="1:8" ht="24.75" customHeight="1">
      <c r="A90" s="12" t="str">
        <f>[2]Лист2!A314</f>
        <v>Иные вопросы в области национальной экономики</v>
      </c>
      <c r="B90" s="13" t="str">
        <f>[2]Лист2!C314</f>
        <v>04</v>
      </c>
      <c r="C90" s="13" t="str">
        <f>[2]Лист2!D314</f>
        <v>08</v>
      </c>
      <c r="D90" s="13" t="str">
        <f>[2]Лист2!E314</f>
        <v>91 0 00 00000</v>
      </c>
      <c r="E90" s="13"/>
      <c r="F90" s="60">
        <f>[2]Лист2!G314</f>
        <v>343.07600000000002</v>
      </c>
      <c r="G90" s="60">
        <v>343.07600000000002</v>
      </c>
      <c r="H90" s="49">
        <f t="shared" si="2"/>
        <v>100</v>
      </c>
    </row>
    <row r="91" spans="1:8" ht="39" customHeight="1">
      <c r="A91" s="12" t="str">
        <f>[2]Лист2!A315</f>
        <v>Мероприятия в сфере транспорта и дорожного хозяйства</v>
      </c>
      <c r="B91" s="13" t="str">
        <f>[2]Лист2!C315</f>
        <v>04</v>
      </c>
      <c r="C91" s="13" t="str">
        <f>[2]Лист2!D315</f>
        <v>08</v>
      </c>
      <c r="D91" s="13" t="str">
        <f>[2]Лист2!E315</f>
        <v>91 2 00 00000</v>
      </c>
      <c r="E91" s="13"/>
      <c r="F91" s="60">
        <f>[2]Лист2!G315</f>
        <v>343.07600000000002</v>
      </c>
      <c r="G91" s="60">
        <v>343.07600000000002</v>
      </c>
      <c r="H91" s="49">
        <f t="shared" si="2"/>
        <v>100</v>
      </c>
    </row>
    <row r="92" spans="1:8" ht="30" customHeight="1">
      <c r="A92" s="12" t="str">
        <f>[2]Лист2!A316</f>
        <v>Расходы на осуществление маршрутов регулярных перевозок на территории Волчихинского района</v>
      </c>
      <c r="B92" s="13" t="str">
        <f>[2]Лист2!C316</f>
        <v>04</v>
      </c>
      <c r="C92" s="13" t="str">
        <f>[2]Лист2!D316</f>
        <v>08</v>
      </c>
      <c r="D92" s="13" t="str">
        <f>[2]Лист2!E316</f>
        <v>91 2 00 60990</v>
      </c>
      <c r="E92" s="13"/>
      <c r="F92" s="60">
        <f>[2]Лист2!G316</f>
        <v>343.07600000000002</v>
      </c>
      <c r="G92" s="60">
        <v>343.07600000000002</v>
      </c>
      <c r="H92" s="49">
        <f t="shared" si="2"/>
        <v>100</v>
      </c>
    </row>
    <row r="93" spans="1:8" ht="54.75" customHeight="1">
      <c r="A93" s="12" t="str">
        <f>[2]Лист2!A317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3" s="13" t="str">
        <f>[2]Лист2!C317</f>
        <v>04</v>
      </c>
      <c r="C93" s="13" t="str">
        <f>[2]Лист2!D317</f>
        <v>08</v>
      </c>
      <c r="D93" s="13" t="str">
        <f>[2]Лист2!E317</f>
        <v>91 2 00 60990</v>
      </c>
      <c r="E93" s="13">
        <f>[2]Лист2!F317</f>
        <v>811</v>
      </c>
      <c r="F93" s="60">
        <f>[2]Лист2!G317</f>
        <v>343.07600000000002</v>
      </c>
      <c r="G93" s="60">
        <v>343.07600000000002</v>
      </c>
      <c r="H93" s="49">
        <f t="shared" si="2"/>
        <v>100</v>
      </c>
    </row>
    <row r="94" spans="1:8" ht="22.5" customHeight="1">
      <c r="A94" s="12" t="str">
        <f>[2]Лист2!A318</f>
        <v>Дорожное хозяйство (дорожные фонды)</v>
      </c>
      <c r="B94" s="13" t="str">
        <f>[2]Лист2!C318</f>
        <v>04</v>
      </c>
      <c r="C94" s="13" t="str">
        <f>[2]Лист2!D318</f>
        <v>09</v>
      </c>
      <c r="D94" s="13"/>
      <c r="E94" s="13"/>
      <c r="F94" s="33">
        <f>F95+F97+F99+F101</f>
        <v>8536.3379999999997</v>
      </c>
      <c r="G94" s="33">
        <f>G95+G97+G99+G101</f>
        <v>8247.11</v>
      </c>
      <c r="H94" s="49">
        <f t="shared" si="2"/>
        <v>96.611802391142447</v>
      </c>
    </row>
    <row r="95" spans="1:8" ht="45" customHeight="1">
      <c r="A95" s="12" t="str">
        <f>[2]Лист2!A319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5" s="13" t="str">
        <f>[2]Лист2!C319</f>
        <v>04</v>
      </c>
      <c r="C95" s="13" t="str">
        <f>[2]Лист2!D319</f>
        <v>09</v>
      </c>
      <c r="D95" s="13" t="str">
        <f>[2]Лист2!E319</f>
        <v>91 2 00 S1030</v>
      </c>
      <c r="E95" s="13"/>
      <c r="F95" s="33">
        <f>[2]Лист2!G319</f>
        <v>1790</v>
      </c>
      <c r="G95" s="33">
        <v>1790</v>
      </c>
      <c r="H95" s="49">
        <f t="shared" si="2"/>
        <v>100</v>
      </c>
    </row>
    <row r="96" spans="1:8" ht="33.75" customHeight="1">
      <c r="A96" s="12" t="str">
        <f>[2]Лист2!A320</f>
        <v>Закупка товаров, работ и услуг для обеспечения государственных (муниципальных) нужд</v>
      </c>
      <c r="B96" s="13" t="str">
        <f>[2]Лист2!C320</f>
        <v>04</v>
      </c>
      <c r="C96" s="13" t="str">
        <f>[2]Лист2!D320</f>
        <v>09</v>
      </c>
      <c r="D96" s="13" t="str">
        <f>[2]Лист2!E320</f>
        <v>91 2 00 S1030</v>
      </c>
      <c r="E96" s="13">
        <f>[2]Лист2!F320</f>
        <v>200</v>
      </c>
      <c r="F96" s="33">
        <f>[2]Лист2!G320</f>
        <v>1790</v>
      </c>
      <c r="G96" s="33">
        <v>1790</v>
      </c>
      <c r="H96" s="49">
        <f t="shared" si="2"/>
        <v>100</v>
      </c>
    </row>
    <row r="97" spans="1:8" ht="60" customHeight="1">
      <c r="A97" s="12" t="str">
        <f>[2]Лист2!A321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7" s="13" t="str">
        <f>[2]Лист2!C321</f>
        <v>04</v>
      </c>
      <c r="C97" s="13" t="str">
        <f>[2]Лист2!D321</f>
        <v>09</v>
      </c>
      <c r="D97" s="13" t="str">
        <f>[2]Лист2!E321</f>
        <v>91 2 00 S1030</v>
      </c>
      <c r="E97" s="13"/>
      <c r="F97" s="33">
        <f>[2]Лист2!G321</f>
        <v>18.081</v>
      </c>
      <c r="G97" s="33">
        <v>18.081</v>
      </c>
      <c r="H97" s="49">
        <f t="shared" si="2"/>
        <v>100</v>
      </c>
    </row>
    <row r="98" spans="1:8" ht="36.75" customHeight="1">
      <c r="A98" s="12" t="str">
        <f>[2]Лист2!A322</f>
        <v>Закупка товаров, работ и услуг для обеспечения государственных (муниципальных) нужд</v>
      </c>
      <c r="B98" s="13" t="str">
        <f>[2]Лист2!C322</f>
        <v>04</v>
      </c>
      <c r="C98" s="13" t="str">
        <f>[2]Лист2!D322</f>
        <v>09</v>
      </c>
      <c r="D98" s="13" t="str">
        <f>[2]Лист2!E322</f>
        <v>91 2 00 S1030</v>
      </c>
      <c r="E98" s="13">
        <f>[2]Лист2!F322</f>
        <v>200</v>
      </c>
      <c r="F98" s="33">
        <f>[2]Лист2!G322</f>
        <v>18.081</v>
      </c>
      <c r="G98" s="33">
        <v>18.081</v>
      </c>
      <c r="H98" s="49">
        <f t="shared" si="2"/>
        <v>100</v>
      </c>
    </row>
    <row r="99" spans="1:8" ht="39" customHeight="1">
      <c r="A99" s="12" t="str">
        <f>[2]Лист2!A323</f>
        <v>Содержание, ремонт, реконструкция и строительство автомобильных дорог, являющихся муниципальной собственностью</v>
      </c>
      <c r="B99" s="13" t="str">
        <f>[2]Лист2!C323</f>
        <v>04</v>
      </c>
      <c r="C99" s="13" t="str">
        <f>[2]Лист2!D323</f>
        <v>09</v>
      </c>
      <c r="D99" s="13" t="str">
        <f>[2]Лист2!E323</f>
        <v>91 2 00 67270</v>
      </c>
      <c r="E99" s="13"/>
      <c r="F99" s="33">
        <f>[2]Лист2!G323</f>
        <v>4454.2569999999996</v>
      </c>
      <c r="G99" s="33">
        <f>G100</f>
        <v>4165.0290000000005</v>
      </c>
      <c r="H99" s="49">
        <f t="shared" si="2"/>
        <v>93.506706056700381</v>
      </c>
    </row>
    <row r="100" spans="1:8" ht="37.5" customHeight="1">
      <c r="A100" s="12" t="str">
        <f>[2]Лист2!A324</f>
        <v>Закупка товаров, работ и услуг для обеспечения государственных (муниципальных) нужд</v>
      </c>
      <c r="B100" s="13" t="str">
        <f>[2]Лист2!C324</f>
        <v>04</v>
      </c>
      <c r="C100" s="13" t="str">
        <f>[2]Лист2!D324</f>
        <v>09</v>
      </c>
      <c r="D100" s="13" t="str">
        <f>[2]Лист2!E324</f>
        <v>91 2 00 67270</v>
      </c>
      <c r="E100" s="13">
        <f>[2]Лист2!F324</f>
        <v>200</v>
      </c>
      <c r="F100" s="33">
        <f>[2]Лист2!G324</f>
        <v>4454.2569999999996</v>
      </c>
      <c r="G100" s="33">
        <v>4165.0290000000005</v>
      </c>
      <c r="H100" s="49">
        <f t="shared" si="2"/>
        <v>93.506706056700381</v>
      </c>
    </row>
    <row r="101" spans="1:8" ht="83.25" customHeight="1">
      <c r="A101" s="61" t="str">
        <f>[2]Лист2!A221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1" s="24" t="str">
        <f>[2]Лист2!C221</f>
        <v>04</v>
      </c>
      <c r="C101" s="24" t="str">
        <f>[2]Лист2!D221</f>
        <v>09</v>
      </c>
      <c r="D101" s="24" t="str">
        <f>[2]Лист2!E221</f>
        <v>98 5 00 60510</v>
      </c>
      <c r="E101" s="24"/>
      <c r="F101" s="62">
        <f>[2]Лист2!G221</f>
        <v>2274</v>
      </c>
      <c r="G101" s="62">
        <v>2274</v>
      </c>
      <c r="H101" s="49">
        <f t="shared" si="2"/>
        <v>100</v>
      </c>
    </row>
    <row r="102" spans="1:8" ht="27.75" customHeight="1">
      <c r="A102" s="61" t="str">
        <f>[2]Лист2!A222</f>
        <v>Иные межбюджетные трансферты</v>
      </c>
      <c r="B102" s="24" t="str">
        <f>[2]Лист2!C222</f>
        <v>04</v>
      </c>
      <c r="C102" s="24" t="str">
        <f>[2]Лист2!D222</f>
        <v>09</v>
      </c>
      <c r="D102" s="24" t="str">
        <f>[2]Лист2!E222</f>
        <v>98 5 00 60510</v>
      </c>
      <c r="E102" s="24">
        <f>[2]Лист2!F222</f>
        <v>540</v>
      </c>
      <c r="F102" s="62">
        <f>[2]Лист2!G222</f>
        <v>2274</v>
      </c>
      <c r="G102" s="62">
        <v>2274</v>
      </c>
      <c r="H102" s="49">
        <f t="shared" si="2"/>
        <v>100</v>
      </c>
    </row>
    <row r="103" spans="1:8" ht="27.75" customHeight="1">
      <c r="A103" s="61" t="s">
        <v>65</v>
      </c>
      <c r="B103" s="24" t="str">
        <f>[2]Лист2!C223</f>
        <v>04</v>
      </c>
      <c r="C103" s="24">
        <v>12</v>
      </c>
      <c r="D103" s="24"/>
      <c r="E103" s="24"/>
      <c r="F103" s="62">
        <f>F104+F106</f>
        <v>897</v>
      </c>
      <c r="G103" s="62">
        <f>G104+G106</f>
        <v>897</v>
      </c>
      <c r="H103" s="49">
        <f t="shared" si="2"/>
        <v>100</v>
      </c>
    </row>
    <row r="104" spans="1:8" ht="46.5" customHeight="1">
      <c r="A104" s="61" t="str">
        <f>[2]Лист2!A261</f>
        <v>Оценка недвижимости, признание прав и регулирование отношений по государственной собственности</v>
      </c>
      <c r="B104" s="24" t="str">
        <f>[2]Лист2!C261</f>
        <v>04</v>
      </c>
      <c r="C104" s="24">
        <f>[2]Лист2!D261</f>
        <v>12</v>
      </c>
      <c r="D104" s="24" t="str">
        <f>[2]Лист2!E261</f>
        <v>91 1 00 17380</v>
      </c>
      <c r="E104" s="24"/>
      <c r="F104" s="62">
        <f>F105</f>
        <v>321</v>
      </c>
      <c r="G104" s="62">
        <v>321</v>
      </c>
      <c r="H104" s="49">
        <f t="shared" si="2"/>
        <v>100</v>
      </c>
    </row>
    <row r="105" spans="1:8" ht="42.6" customHeight="1">
      <c r="A105" s="61" t="str">
        <f>[2]Лист2!A262</f>
        <v>Закупка товаров, работ и услуг для обеспечения государственных (муниципальных) нужд</v>
      </c>
      <c r="B105" s="24" t="str">
        <f>[2]Лист2!C262</f>
        <v>04</v>
      </c>
      <c r="C105" s="24">
        <f>[2]Лист2!D262</f>
        <v>12</v>
      </c>
      <c r="D105" s="24" t="str">
        <f>[2]Лист2!E262</f>
        <v>91 1 00 17380</v>
      </c>
      <c r="E105" s="24">
        <f>[2]Лист2!F262</f>
        <v>200</v>
      </c>
      <c r="F105" s="62">
        <f>[2]Лист2!G262+[2]Лист2!G326</f>
        <v>321</v>
      </c>
      <c r="G105" s="62">
        <v>321</v>
      </c>
      <c r="H105" s="49">
        <f t="shared" si="2"/>
        <v>100</v>
      </c>
    </row>
    <row r="106" spans="1:8" ht="84" customHeight="1">
      <c r="A106" s="61" t="str">
        <f>[2]Лист2!A224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6" s="24" t="str">
        <f>[2]Лист2!C224</f>
        <v>04</v>
      </c>
      <c r="C106" s="24">
        <f>[2]Лист2!D224</f>
        <v>12</v>
      </c>
      <c r="D106" s="24" t="str">
        <f>[2]Лист2!E224</f>
        <v>98 5 00 60510</v>
      </c>
      <c r="E106" s="24"/>
      <c r="F106" s="65">
        <f>[2]Лист2!G224</f>
        <v>576</v>
      </c>
      <c r="G106" s="65">
        <v>576</v>
      </c>
      <c r="H106" s="49">
        <f t="shared" si="2"/>
        <v>100</v>
      </c>
    </row>
    <row r="107" spans="1:8" ht="27" customHeight="1">
      <c r="A107" s="61" t="str">
        <f>[2]Лист2!A225</f>
        <v>Иные межбюджетные трансферты</v>
      </c>
      <c r="B107" s="24" t="str">
        <f>[2]Лист2!C225</f>
        <v>04</v>
      </c>
      <c r="C107" s="24">
        <f>[2]Лист2!D225</f>
        <v>12</v>
      </c>
      <c r="D107" s="24" t="str">
        <f>[2]Лист2!E225</f>
        <v>98 5 00 60510</v>
      </c>
      <c r="E107" s="24">
        <f>[2]Лист2!F225</f>
        <v>540</v>
      </c>
      <c r="F107" s="65">
        <f>[2]Лист2!G225</f>
        <v>576</v>
      </c>
      <c r="G107" s="65">
        <v>576</v>
      </c>
      <c r="H107" s="49">
        <f t="shared" si="2"/>
        <v>100</v>
      </c>
    </row>
    <row r="108" spans="1:8" ht="26.25" customHeight="1">
      <c r="A108" s="12" t="str">
        <f>[2]Лист2!A327</f>
        <v>Жилищно-коммунальное хозяйство</v>
      </c>
      <c r="B108" s="13" t="str">
        <f>[2]Лист2!C327</f>
        <v>05</v>
      </c>
      <c r="C108" s="13"/>
      <c r="D108" s="13"/>
      <c r="E108" s="13"/>
      <c r="F108" s="33">
        <f>F121+F109</f>
        <v>31046.257000000001</v>
      </c>
      <c r="G108" s="33">
        <f>G121+G109</f>
        <v>28365.388999999999</v>
      </c>
      <c r="H108" s="49">
        <f t="shared" si="2"/>
        <v>91.3649236363662</v>
      </c>
    </row>
    <row r="109" spans="1:8" ht="24" customHeight="1">
      <c r="A109" s="12" t="str">
        <f>[2]Лист2!A227</f>
        <v>Коммунальное хозяйство</v>
      </c>
      <c r="B109" s="13" t="str">
        <f>[2]Лист2!C227</f>
        <v>05</v>
      </c>
      <c r="C109" s="13" t="str">
        <f>[2]Лист2!D227</f>
        <v>02</v>
      </c>
      <c r="D109" s="13"/>
      <c r="E109" s="13"/>
      <c r="F109" s="33">
        <f>F110+F114+F117+F119</f>
        <v>24600.041000000001</v>
      </c>
      <c r="G109" s="33">
        <f>G110+G114+G117+G119</f>
        <v>22643.357</v>
      </c>
      <c r="H109" s="49">
        <f t="shared" si="2"/>
        <v>92.046013256644571</v>
      </c>
    </row>
    <row r="110" spans="1:8" ht="50.45" customHeight="1">
      <c r="A110" s="12" t="str">
        <f>[2]Лист2!A329</f>
        <v>МП"Комплексное развитие системы коммунальной инфраструктуры Волчихинского района" на 2017-2025 годы</v>
      </c>
      <c r="B110" s="15" t="str">
        <f>[2]Лист2!C329</f>
        <v>05</v>
      </c>
      <c r="C110" s="15" t="str">
        <f>[2]Лист2!D329</f>
        <v>02</v>
      </c>
      <c r="D110" s="15" t="str">
        <f>[2]Лист2!E329</f>
        <v>43 0 00 60010</v>
      </c>
      <c r="E110" s="15"/>
      <c r="F110" s="33">
        <f>[2]Лист2!G329</f>
        <v>9703.4290000000001</v>
      </c>
      <c r="G110" s="33">
        <f>G111+G112+G113</f>
        <v>9701.4290000000001</v>
      </c>
      <c r="H110" s="49">
        <f t="shared" si="2"/>
        <v>99.979388729489344</v>
      </c>
    </row>
    <row r="111" spans="1:8" ht="37.15" customHeight="1">
      <c r="A111" s="12" t="str">
        <f>[2]Лист2!A330</f>
        <v>Закупка товаров, работ и услуг для обеспечения государственных (муниципальных) нужд</v>
      </c>
      <c r="B111" s="15" t="str">
        <f>[2]Лист2!C330</f>
        <v>05</v>
      </c>
      <c r="C111" s="15" t="str">
        <f>[2]Лист2!D330</f>
        <v>02</v>
      </c>
      <c r="D111" s="15" t="str">
        <f>[2]Лист2!E330</f>
        <v>43 0 00 60010</v>
      </c>
      <c r="E111" s="15">
        <f>[2]Лист2!F330</f>
        <v>200</v>
      </c>
      <c r="F111" s="33">
        <f>[2]Лист2!G330</f>
        <v>872.43</v>
      </c>
      <c r="G111" s="33">
        <v>870.43</v>
      </c>
      <c r="H111" s="49">
        <f t="shared" si="2"/>
        <v>99.770755246839286</v>
      </c>
    </row>
    <row r="112" spans="1:8" ht="64.5" customHeight="1">
      <c r="A112" s="12" t="str">
        <f>[2]Лист2!A331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112" s="15" t="str">
        <f>[2]Лист2!C331</f>
        <v>05</v>
      </c>
      <c r="C112" s="15" t="str">
        <f>[2]Лист2!D331</f>
        <v>02</v>
      </c>
      <c r="D112" s="15" t="str">
        <f>[2]Лист2!E331</f>
        <v>43 0 00 60010</v>
      </c>
      <c r="E112" s="15">
        <f>[2]Лист2!F331</f>
        <v>811</v>
      </c>
      <c r="F112" s="33">
        <f>[2]Лист2!G331</f>
        <v>3613.1970000000001</v>
      </c>
      <c r="G112" s="33">
        <v>3613.1970000000001</v>
      </c>
      <c r="H112" s="49">
        <f t="shared" si="2"/>
        <v>100</v>
      </c>
    </row>
    <row r="113" spans="1:8" ht="67.5" customHeight="1">
      <c r="A113" s="12" t="str">
        <f>[2]Лист2!A332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13" s="15" t="str">
        <f>[2]Лист2!C332</f>
        <v>05</v>
      </c>
      <c r="C113" s="15" t="str">
        <f>[2]Лист2!D332</f>
        <v>02</v>
      </c>
      <c r="D113" s="15" t="str">
        <f>[2]Лист2!E332</f>
        <v>43 0 00 60010</v>
      </c>
      <c r="E113" s="15">
        <f>[2]Лист2!F332</f>
        <v>813</v>
      </c>
      <c r="F113" s="33">
        <f>[2]Лист2!G332</f>
        <v>5217.8019999999997</v>
      </c>
      <c r="G113" s="33">
        <v>5217.8019999999997</v>
      </c>
      <c r="H113" s="49">
        <f t="shared" si="2"/>
        <v>100</v>
      </c>
    </row>
    <row r="114" spans="1:8" ht="43.5" customHeight="1">
      <c r="A114" s="12" t="str">
        <f>[2]Лист2!A333</f>
        <v>Субсидии на реализацию мероприятий, направленных на обеспечение стабильного водоснабжения населения Алтайского края</v>
      </c>
      <c r="B114" s="15" t="str">
        <f>[2]Лист2!C333</f>
        <v>05</v>
      </c>
      <c r="C114" s="15" t="str">
        <f>[2]Лист2!D333</f>
        <v>02</v>
      </c>
      <c r="D114" s="15" t="str">
        <f>[2]Лист2!E333</f>
        <v>43 1 00 S3020</v>
      </c>
      <c r="E114" s="15"/>
      <c r="F114" s="33">
        <f>F115+F116</f>
        <v>13592.898999999999</v>
      </c>
      <c r="G114" s="33">
        <f>G115+G116</f>
        <v>11737.113000000001</v>
      </c>
      <c r="H114" s="49">
        <f t="shared" si="2"/>
        <v>86.347386234533204</v>
      </c>
    </row>
    <row r="115" spans="1:8" ht="43.5" customHeight="1">
      <c r="A115" s="12" t="str">
        <f>Лист2!A330</f>
        <v>Закупка товаров, работ и услуг для обеспечения государственных (муниципальных) нужд</v>
      </c>
      <c r="B115" s="15" t="str">
        <f>[2]Лист2!C334</f>
        <v>05</v>
      </c>
      <c r="C115" s="15" t="str">
        <f>[2]Лист2!D334</f>
        <v>02</v>
      </c>
      <c r="D115" s="15" t="str">
        <f>[2]Лист2!E334</f>
        <v>43 1 00 S3020</v>
      </c>
      <c r="E115" s="15" t="s">
        <v>261</v>
      </c>
      <c r="F115" s="33">
        <f>Лист2!G334</f>
        <v>3861.93</v>
      </c>
      <c r="G115" s="33">
        <f>Лист2!H334</f>
        <v>3862.125</v>
      </c>
      <c r="H115" s="49">
        <f t="shared" si="2"/>
        <v>100.0050492888271</v>
      </c>
    </row>
    <row r="116" spans="1:8" ht="42" customHeight="1">
      <c r="A116" s="12" t="str">
        <f>[2]Лист2!A334</f>
        <v>Капитальные вложения в объекты государственной (муниципальной) собственности</v>
      </c>
      <c r="B116" s="15" t="str">
        <f>[2]Лист2!C334</f>
        <v>05</v>
      </c>
      <c r="C116" s="15" t="str">
        <f>[2]Лист2!D334</f>
        <v>02</v>
      </c>
      <c r="D116" s="15" t="str">
        <f>[2]Лист2!E334</f>
        <v>43 1 00 S3020</v>
      </c>
      <c r="E116" s="15">
        <f>[2]Лист2!F334</f>
        <v>400</v>
      </c>
      <c r="F116" s="33">
        <f>Лист2!G335</f>
        <v>9730.9689999999991</v>
      </c>
      <c r="G116" s="33">
        <f>Лист2!H335</f>
        <v>7874.9880000000003</v>
      </c>
      <c r="H116" s="49">
        <f t="shared" si="2"/>
        <v>80.927069030843697</v>
      </c>
    </row>
    <row r="117" spans="1:8" ht="52.5" customHeight="1">
      <c r="A117" s="12" t="str">
        <f>[2]Лист2!A335</f>
        <v>Софиннасирование субсидии на реализацию мероприятий, направленных на обеспечение стабильного водоснабжения населения Алтайского края</v>
      </c>
      <c r="B117" s="15" t="str">
        <f>[2]Лист2!C335</f>
        <v>05</v>
      </c>
      <c r="C117" s="15" t="str">
        <f>[2]Лист2!D335</f>
        <v>02</v>
      </c>
      <c r="D117" s="15" t="str">
        <f>[2]Лист2!E335</f>
        <v>43 1 00 S3020</v>
      </c>
      <c r="E117" s="15"/>
      <c r="F117" s="33">
        <f>Лист2!G336</f>
        <v>218.71299999999999</v>
      </c>
      <c r="G117" s="33">
        <f>Лист2!H336</f>
        <v>119.815</v>
      </c>
      <c r="H117" s="49">
        <f t="shared" si="2"/>
        <v>54.781837385066282</v>
      </c>
    </row>
    <row r="118" spans="1:8" ht="41.25" customHeight="1">
      <c r="A118" s="12" t="str">
        <f>[2]Лист2!A336</f>
        <v>Закупка товаров, работ и услуг для обеспечения государственных (муниципальных) нужд</v>
      </c>
      <c r="B118" s="15" t="str">
        <f>[2]Лист2!C336</f>
        <v>05</v>
      </c>
      <c r="C118" s="15" t="str">
        <f>[2]Лист2!D336</f>
        <v>02</v>
      </c>
      <c r="D118" s="15" t="str">
        <f>[2]Лист2!E336</f>
        <v>43 1 00 S3020</v>
      </c>
      <c r="E118" s="15">
        <f>[2]Лист2!F336</f>
        <v>200</v>
      </c>
      <c r="F118" s="33">
        <f>Лист2!G337</f>
        <v>218.71299999999999</v>
      </c>
      <c r="G118" s="33">
        <f>Лист2!H337</f>
        <v>119.815</v>
      </c>
      <c r="H118" s="49">
        <f t="shared" si="2"/>
        <v>54.781837385066282</v>
      </c>
    </row>
    <row r="119" spans="1:8" ht="62.25" customHeight="1">
      <c r="A119" s="12" t="str">
        <f>[2]Лист2!A228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13" t="str">
        <f>[2]Лист2!C228</f>
        <v>05</v>
      </c>
      <c r="C119" s="13" t="str">
        <f>[2]Лист2!D228</f>
        <v>02</v>
      </c>
      <c r="D119" s="13" t="str">
        <f>[2]Лист2!E228</f>
        <v>98 5 00 60510</v>
      </c>
      <c r="E119" s="13"/>
      <c r="F119" s="60">
        <f>[2]Лист2!G228</f>
        <v>1085</v>
      </c>
      <c r="G119" s="60">
        <v>1085</v>
      </c>
      <c r="H119" s="49">
        <f t="shared" si="2"/>
        <v>100</v>
      </c>
    </row>
    <row r="120" spans="1:8" ht="27" customHeight="1">
      <c r="A120" s="12" t="str">
        <f>[2]Лист2!A229</f>
        <v>Иные межбюджетные трансферты</v>
      </c>
      <c r="B120" s="13" t="str">
        <f>[2]Лист2!C229</f>
        <v>05</v>
      </c>
      <c r="C120" s="13" t="str">
        <f>[2]Лист2!D229</f>
        <v>02</v>
      </c>
      <c r="D120" s="13" t="str">
        <f>[2]Лист2!E229</f>
        <v>98 5 00 60510</v>
      </c>
      <c r="E120" s="13">
        <f>[2]Лист2!F229</f>
        <v>540</v>
      </c>
      <c r="F120" s="60">
        <f>[2]Лист2!G229</f>
        <v>1085</v>
      </c>
      <c r="G120" s="60">
        <v>1085</v>
      </c>
      <c r="H120" s="49">
        <f t="shared" si="2"/>
        <v>100</v>
      </c>
    </row>
    <row r="121" spans="1:8" ht="28.5" customHeight="1">
      <c r="A121" s="12" t="str">
        <f>[2]Лист2!A337</f>
        <v>Благоустройство</v>
      </c>
      <c r="B121" s="13" t="str">
        <f>[2]Лист2!C337</f>
        <v>05</v>
      </c>
      <c r="C121" s="13" t="str">
        <f>[2]Лист2!D337</f>
        <v>03</v>
      </c>
      <c r="D121" s="13"/>
      <c r="E121" s="13"/>
      <c r="F121" s="33">
        <f>F122+F124</f>
        <v>6446.2160000000003</v>
      </c>
      <c r="G121" s="33">
        <f>G122+G124</f>
        <v>5722.0319999999992</v>
      </c>
      <c r="H121" s="49">
        <f t="shared" si="2"/>
        <v>88.765750325462236</v>
      </c>
    </row>
    <row r="122" spans="1:8" ht="25.5" customHeight="1">
      <c r="A122" s="12" t="str">
        <f>[2]Лист2!A338</f>
        <v>Сбор и удаление твердых отходов</v>
      </c>
      <c r="B122" s="13" t="str">
        <f>[2]Лист2!C338</f>
        <v>05</v>
      </c>
      <c r="C122" s="13" t="str">
        <f>[2]Лист2!D338</f>
        <v>03</v>
      </c>
      <c r="D122" s="13" t="str">
        <f>[2]Лист2!E338</f>
        <v>92 9 00 18090</v>
      </c>
      <c r="E122" s="13"/>
      <c r="F122" s="33">
        <f>F123</f>
        <v>3816.0160000000001</v>
      </c>
      <c r="G122" s="33">
        <f>G123</f>
        <v>3091.8319999999999</v>
      </c>
      <c r="H122" s="49">
        <f t="shared" si="2"/>
        <v>81.022511436010745</v>
      </c>
    </row>
    <row r="123" spans="1:8" ht="39" customHeight="1">
      <c r="A123" s="12" t="str">
        <f>[2]Лист2!A339</f>
        <v>Закупка товаров, работ и услуг для обеспечения государственных (муниципальных) нужд</v>
      </c>
      <c r="B123" s="13" t="str">
        <f>[2]Лист2!C339</f>
        <v>05</v>
      </c>
      <c r="C123" s="13" t="str">
        <f>[2]Лист2!D339</f>
        <v>03</v>
      </c>
      <c r="D123" s="13" t="str">
        <f>[2]Лист2!E339</f>
        <v>92 9 00 18090</v>
      </c>
      <c r="E123" s="13">
        <f>[2]Лист2!F339</f>
        <v>200</v>
      </c>
      <c r="F123" s="33">
        <v>3816.0160000000001</v>
      </c>
      <c r="G123" s="33">
        <v>3091.8319999999999</v>
      </c>
      <c r="H123" s="49">
        <f t="shared" si="2"/>
        <v>81.022511436010745</v>
      </c>
    </row>
    <row r="124" spans="1:8" ht="83.25" customHeight="1">
      <c r="A124" s="12" t="str">
        <f>[2]Лист2!A231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4" s="13" t="str">
        <f>[2]Лист2!C231</f>
        <v>05</v>
      </c>
      <c r="C124" s="13" t="str">
        <f>[2]Лист2!D231</f>
        <v>03</v>
      </c>
      <c r="D124" s="13" t="str">
        <f>[2]Лист2!E231</f>
        <v>98 5 00 60510</v>
      </c>
      <c r="E124" s="13"/>
      <c r="F124" s="33">
        <f>[2]Лист2!G231</f>
        <v>2630.2</v>
      </c>
      <c r="G124" s="33">
        <v>2630.2</v>
      </c>
      <c r="H124" s="49">
        <f t="shared" si="2"/>
        <v>100</v>
      </c>
    </row>
    <row r="125" spans="1:8" ht="27.75" customHeight="1">
      <c r="A125" s="12" t="str">
        <f>[2]Лист2!A232</f>
        <v>Иные межбюджетные трансферты</v>
      </c>
      <c r="B125" s="13" t="str">
        <f>[2]Лист2!C232</f>
        <v>05</v>
      </c>
      <c r="C125" s="13" t="str">
        <f>[2]Лист2!D232</f>
        <v>03</v>
      </c>
      <c r="D125" s="13" t="str">
        <f>[2]Лист2!E232</f>
        <v>98 5 00 60510</v>
      </c>
      <c r="E125" s="13">
        <f>[2]Лист2!F232</f>
        <v>540</v>
      </c>
      <c r="F125" s="33">
        <f>[2]Лист2!G232</f>
        <v>2630.2</v>
      </c>
      <c r="G125" s="33">
        <v>2630.2</v>
      </c>
      <c r="H125" s="49">
        <f t="shared" si="2"/>
        <v>100</v>
      </c>
    </row>
    <row r="126" spans="1:8" ht="24" customHeight="1">
      <c r="A126" s="12" t="s">
        <v>43</v>
      </c>
      <c r="B126" s="13" t="s">
        <v>27</v>
      </c>
      <c r="C126" s="13"/>
      <c r="D126" s="11"/>
      <c r="E126" s="13"/>
      <c r="F126" s="17">
        <f>F127+F143+F177+F189+F199</f>
        <v>322672.24</v>
      </c>
      <c r="G126" s="17">
        <f>G127+G143+G177+G189+G199</f>
        <v>312126.84299999999</v>
      </c>
      <c r="H126" s="49">
        <f t="shared" si="2"/>
        <v>96.731854900192218</v>
      </c>
    </row>
    <row r="127" spans="1:8" ht="24.75" customHeight="1">
      <c r="A127" s="12" t="s">
        <v>10</v>
      </c>
      <c r="B127" s="13" t="s">
        <v>27</v>
      </c>
      <c r="C127" s="13" t="s">
        <v>19</v>
      </c>
      <c r="D127" s="11"/>
      <c r="E127" s="13"/>
      <c r="F127" s="17">
        <f>F128+F135+F139+F141</f>
        <v>53578.864000000001</v>
      </c>
      <c r="G127" s="17">
        <f>G128+G135+G139+G141</f>
        <v>53536.746000000006</v>
      </c>
      <c r="H127" s="49">
        <f t="shared" si="2"/>
        <v>99.921390643892721</v>
      </c>
    </row>
    <row r="128" spans="1:8" ht="40.5" customHeight="1">
      <c r="A128" s="16" t="s">
        <v>80</v>
      </c>
      <c r="B128" s="13" t="s">
        <v>27</v>
      </c>
      <c r="C128" s="13" t="s">
        <v>19</v>
      </c>
      <c r="D128" s="14" t="s">
        <v>121</v>
      </c>
      <c r="E128" s="13"/>
      <c r="F128" s="17">
        <f>F129+F133</f>
        <v>18778.165000000001</v>
      </c>
      <c r="G128" s="17">
        <f>G129+G133</f>
        <v>18777.897000000001</v>
      </c>
      <c r="H128" s="49">
        <f t="shared" si="2"/>
        <v>99.998572810495588</v>
      </c>
    </row>
    <row r="129" spans="1:8" ht="35.25" customHeight="1">
      <c r="A129" s="16" t="s">
        <v>178</v>
      </c>
      <c r="B129" s="13" t="s">
        <v>27</v>
      </c>
      <c r="C129" s="13" t="s">
        <v>19</v>
      </c>
      <c r="D129" s="14" t="s">
        <v>132</v>
      </c>
      <c r="E129" s="13"/>
      <c r="F129" s="17">
        <f>F130+F131+F132</f>
        <v>15380.12</v>
      </c>
      <c r="G129" s="17">
        <f>G130+G131+G132</f>
        <v>15379.852000000001</v>
      </c>
      <c r="H129" s="49">
        <f t="shared" si="2"/>
        <v>99.998257490838824</v>
      </c>
    </row>
    <row r="130" spans="1:8" ht="77.25" customHeight="1">
      <c r="A130" s="27" t="s">
        <v>81</v>
      </c>
      <c r="B130" s="13" t="s">
        <v>27</v>
      </c>
      <c r="C130" s="13" t="s">
        <v>19</v>
      </c>
      <c r="D130" s="14" t="s">
        <v>132</v>
      </c>
      <c r="E130" s="13">
        <v>100</v>
      </c>
      <c r="F130" s="17">
        <v>6056.8320000000003</v>
      </c>
      <c r="G130" s="17">
        <v>6056.8320000000003</v>
      </c>
      <c r="H130" s="49">
        <f t="shared" si="2"/>
        <v>100</v>
      </c>
    </row>
    <row r="131" spans="1:8" ht="32.25" customHeight="1">
      <c r="A131" s="28" t="s">
        <v>124</v>
      </c>
      <c r="B131" s="13" t="s">
        <v>27</v>
      </c>
      <c r="C131" s="13" t="s">
        <v>19</v>
      </c>
      <c r="D131" s="14" t="s">
        <v>132</v>
      </c>
      <c r="E131" s="13">
        <v>200</v>
      </c>
      <c r="F131" s="17">
        <v>8385.0879999999997</v>
      </c>
      <c r="G131" s="17">
        <v>8384.82</v>
      </c>
      <c r="H131" s="49">
        <f t="shared" si="2"/>
        <v>99.99680384988207</v>
      </c>
    </row>
    <row r="132" spans="1:8" ht="25.5" customHeight="1">
      <c r="A132" s="29" t="s">
        <v>83</v>
      </c>
      <c r="B132" s="13" t="s">
        <v>27</v>
      </c>
      <c r="C132" s="13" t="s">
        <v>19</v>
      </c>
      <c r="D132" s="14" t="s">
        <v>132</v>
      </c>
      <c r="E132" s="13">
        <v>850</v>
      </c>
      <c r="F132" s="17">
        <v>938.2</v>
      </c>
      <c r="G132" s="17">
        <v>938.2</v>
      </c>
      <c r="H132" s="49">
        <f t="shared" si="2"/>
        <v>100</v>
      </c>
    </row>
    <row r="133" spans="1:8" ht="44.25" customHeight="1">
      <c r="A133" s="29" t="str">
        <f>[2]Лист2!A108</f>
        <v>Субсидия на софинансирование части расходов местных бюджетов по оплате труда работников муниципальных учреждений</v>
      </c>
      <c r="B133" s="13" t="str">
        <f>[2]Лист2!C108</f>
        <v>07</v>
      </c>
      <c r="C133" s="13" t="str">
        <f>[2]Лист2!D108</f>
        <v>01</v>
      </c>
      <c r="D133" s="13" t="str">
        <f>[2]Лист2!E108</f>
        <v>02 1 00 S0430</v>
      </c>
      <c r="E133" s="13"/>
      <c r="F133" s="33">
        <f>[2]Лист2!G108</f>
        <v>3398.0450000000001</v>
      </c>
      <c r="G133" s="33">
        <v>3398.0450000000001</v>
      </c>
      <c r="H133" s="49">
        <f t="shared" si="2"/>
        <v>100</v>
      </c>
    </row>
    <row r="134" spans="1:8" ht="67.5" customHeight="1">
      <c r="A134" s="29" t="str">
        <f>[2]Лист2!A109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4" s="13" t="str">
        <f>[2]Лист2!C109</f>
        <v>07</v>
      </c>
      <c r="C134" s="13" t="str">
        <f>[2]Лист2!D109</f>
        <v>01</v>
      </c>
      <c r="D134" s="13" t="str">
        <f>[2]Лист2!E109</f>
        <v>02 1 00 S0430</v>
      </c>
      <c r="E134" s="13">
        <f>[2]Лист2!F109</f>
        <v>100</v>
      </c>
      <c r="F134" s="33">
        <f>[2]Лист2!G109</f>
        <v>3398.0450000000001</v>
      </c>
      <c r="G134" s="33">
        <v>3398.0450000000001</v>
      </c>
      <c r="H134" s="49">
        <f t="shared" si="2"/>
        <v>100</v>
      </c>
    </row>
    <row r="135" spans="1:8" ht="66" customHeight="1">
      <c r="A135" s="16" t="s">
        <v>93</v>
      </c>
      <c r="B135" s="13" t="s">
        <v>27</v>
      </c>
      <c r="C135" s="13" t="s">
        <v>19</v>
      </c>
      <c r="D135" s="14" t="s">
        <v>133</v>
      </c>
      <c r="E135" s="13"/>
      <c r="F135" s="17">
        <f>F136+F137+F138</f>
        <v>33546</v>
      </c>
      <c r="G135" s="17">
        <f>G136+G137+G138</f>
        <v>33504.15</v>
      </c>
      <c r="H135" s="49">
        <f t="shared" si="2"/>
        <v>99.875245930960475</v>
      </c>
    </row>
    <row r="136" spans="1:8" ht="67.5" customHeight="1">
      <c r="A136" s="27" t="s">
        <v>81</v>
      </c>
      <c r="B136" s="13" t="s">
        <v>27</v>
      </c>
      <c r="C136" s="13" t="s">
        <v>19</v>
      </c>
      <c r="D136" s="14" t="s">
        <v>133</v>
      </c>
      <c r="E136" s="13">
        <v>100</v>
      </c>
      <c r="F136" s="17">
        <f>[2]Лист2!G111</f>
        <v>32933</v>
      </c>
      <c r="G136" s="17">
        <v>32933</v>
      </c>
      <c r="H136" s="49">
        <f t="shared" si="2"/>
        <v>100</v>
      </c>
    </row>
    <row r="137" spans="1:8" ht="46.5" customHeight="1">
      <c r="A137" s="28" t="s">
        <v>124</v>
      </c>
      <c r="B137" s="13" t="s">
        <v>27</v>
      </c>
      <c r="C137" s="13" t="s">
        <v>19</v>
      </c>
      <c r="D137" s="14" t="s">
        <v>133</v>
      </c>
      <c r="E137" s="13">
        <v>200</v>
      </c>
      <c r="F137" s="17">
        <f>[2]Лист2!G112</f>
        <v>520</v>
      </c>
      <c r="G137" s="17">
        <v>520</v>
      </c>
      <c r="H137" s="49">
        <f t="shared" si="2"/>
        <v>100</v>
      </c>
    </row>
    <row r="138" spans="1:8" ht="27.75" customHeight="1">
      <c r="A138" s="16" t="s">
        <v>73</v>
      </c>
      <c r="B138" s="13" t="s">
        <v>27</v>
      </c>
      <c r="C138" s="13" t="s">
        <v>19</v>
      </c>
      <c r="D138" s="14" t="s">
        <v>133</v>
      </c>
      <c r="E138" s="13">
        <v>300</v>
      </c>
      <c r="F138" s="17">
        <f>[2]Лист2!G113</f>
        <v>93</v>
      </c>
      <c r="G138" s="17">
        <v>51.15</v>
      </c>
      <c r="H138" s="49">
        <f t="shared" si="2"/>
        <v>54.999999999999993</v>
      </c>
    </row>
    <row r="139" spans="1:8" ht="37.5" customHeight="1">
      <c r="A139" s="16" t="str">
        <f>[2]Лист2!A114</f>
        <v>Софинансирование расходов на реализацию мероприятий по капитальному ремонту</v>
      </c>
      <c r="B139" s="13" t="str">
        <f>[2]Лист2!C114</f>
        <v>07</v>
      </c>
      <c r="C139" s="13" t="str">
        <f>[2]Лист2!D114</f>
        <v>01</v>
      </c>
      <c r="D139" s="13" t="str">
        <f>[2]Лист2!E114</f>
        <v>90 1 00 S0991</v>
      </c>
      <c r="E139" s="13"/>
      <c r="F139" s="33">
        <f>[2]Лист2!G114</f>
        <v>470</v>
      </c>
      <c r="G139" s="33">
        <v>470</v>
      </c>
      <c r="H139" s="49">
        <f t="shared" si="2"/>
        <v>100</v>
      </c>
    </row>
    <row r="140" spans="1:8" ht="37.5" customHeight="1">
      <c r="A140" s="16" t="str">
        <f>[2]Лист2!A115</f>
        <v>Закупка товаров, работ и услуг для обеспечения государственных (муниципальных) нужд</v>
      </c>
      <c r="B140" s="13" t="str">
        <f>[2]Лист2!C115</f>
        <v>07</v>
      </c>
      <c r="C140" s="13" t="str">
        <f>[2]Лист2!D115</f>
        <v>01</v>
      </c>
      <c r="D140" s="13" t="str">
        <f>[2]Лист2!E115</f>
        <v>90 1 00 S0991</v>
      </c>
      <c r="E140" s="13">
        <f>[2]Лист2!F115</f>
        <v>200</v>
      </c>
      <c r="F140" s="33">
        <f>[2]Лист2!G115</f>
        <v>470</v>
      </c>
      <c r="G140" s="33">
        <v>470</v>
      </c>
      <c r="H140" s="49">
        <f t="shared" si="2"/>
        <v>100</v>
      </c>
    </row>
    <row r="141" spans="1:8" ht="36" customHeight="1">
      <c r="A141" s="16" t="str">
        <f>[2]Лист2!A116</f>
        <v>Обеспечение расчетов за топливно-энергетические ресурсы, потребляемые муниципальными учреждениями</v>
      </c>
      <c r="B141" s="13" t="str">
        <f>[2]Лист2!C116</f>
        <v>07</v>
      </c>
      <c r="C141" s="13" t="str">
        <f>[2]Лист2!D116</f>
        <v>01</v>
      </c>
      <c r="D141" s="13" t="str">
        <f>[2]Лист2!E116</f>
        <v>92 9 00 S1190</v>
      </c>
      <c r="E141" s="13"/>
      <c r="F141" s="60">
        <f>[2]Лист2!G116</f>
        <v>784.69899999999996</v>
      </c>
      <c r="G141" s="60">
        <v>784.69899999999996</v>
      </c>
      <c r="H141" s="49">
        <f t="shared" si="2"/>
        <v>100</v>
      </c>
    </row>
    <row r="142" spans="1:8" ht="30.75" customHeight="1">
      <c r="A142" s="16" t="str">
        <f>[2]Лист2!A117</f>
        <v>Закупка товаров, работ и услуг для обеспечения государственных (муниципальных) нужд</v>
      </c>
      <c r="B142" s="13" t="str">
        <f>[2]Лист2!C117</f>
        <v>07</v>
      </c>
      <c r="C142" s="13" t="str">
        <f>[2]Лист2!D117</f>
        <v>01</v>
      </c>
      <c r="D142" s="13" t="str">
        <f>[2]Лист2!E117</f>
        <v>92 9 00 S1190</v>
      </c>
      <c r="E142" s="13">
        <f>[2]Лист2!F117</f>
        <v>200</v>
      </c>
      <c r="F142" s="60">
        <f>[2]Лист2!G117</f>
        <v>784.69899999999996</v>
      </c>
      <c r="G142" s="60">
        <v>784.69899999999996</v>
      </c>
      <c r="H142" s="49">
        <f t="shared" ref="H142:H203" si="3">G142/F142*100</f>
        <v>100</v>
      </c>
    </row>
    <row r="143" spans="1:8" ht="24" customHeight="1">
      <c r="A143" s="12" t="s">
        <v>11</v>
      </c>
      <c r="B143" s="13" t="s">
        <v>27</v>
      </c>
      <c r="C143" s="13" t="s">
        <v>20</v>
      </c>
      <c r="D143" s="11"/>
      <c r="E143" s="13"/>
      <c r="F143" s="17">
        <f>F144+F156+F161+F164+F173+F153+F168+F171+F166+F175</f>
        <v>235841.06099999996</v>
      </c>
      <c r="G143" s="17">
        <f>G144+G156+G161+G164+G173+G153+G168+G171+G166+G175</f>
        <v>225497.82699999999</v>
      </c>
      <c r="H143" s="49">
        <f t="shared" si="3"/>
        <v>95.614320103486989</v>
      </c>
    </row>
    <row r="144" spans="1:8" ht="36.75" customHeight="1">
      <c r="A144" s="16" t="s">
        <v>80</v>
      </c>
      <c r="B144" s="13" t="s">
        <v>27</v>
      </c>
      <c r="C144" s="13" t="s">
        <v>20</v>
      </c>
      <c r="D144" s="14" t="s">
        <v>121</v>
      </c>
      <c r="E144" s="13"/>
      <c r="F144" s="17">
        <f>F145+F151</f>
        <v>34392.12999999999</v>
      </c>
      <c r="G144" s="17">
        <f>G145+G151</f>
        <v>32958.402999999998</v>
      </c>
      <c r="H144" s="49">
        <f t="shared" si="3"/>
        <v>95.831235227361631</v>
      </c>
    </row>
    <row r="145" spans="1:8" ht="47.25" customHeight="1">
      <c r="A145" s="16" t="s">
        <v>179</v>
      </c>
      <c r="B145" s="13" t="s">
        <v>27</v>
      </c>
      <c r="C145" s="13" t="s">
        <v>20</v>
      </c>
      <c r="D145" s="14" t="s">
        <v>134</v>
      </c>
      <c r="E145" s="13"/>
      <c r="F145" s="17">
        <f>F146+F147+F150+F148+F149</f>
        <v>34093.342999999993</v>
      </c>
      <c r="G145" s="17">
        <f>G146+G147+G150+G148+G149</f>
        <v>32659.615999999998</v>
      </c>
      <c r="H145" s="49">
        <f t="shared" si="3"/>
        <v>95.794701035917782</v>
      </c>
    </row>
    <row r="146" spans="1:8" ht="71.25" customHeight="1">
      <c r="A146" s="27" t="s">
        <v>81</v>
      </c>
      <c r="B146" s="13" t="s">
        <v>27</v>
      </c>
      <c r="C146" s="13" t="s">
        <v>20</v>
      </c>
      <c r="D146" s="14" t="s">
        <v>134</v>
      </c>
      <c r="E146" s="13">
        <v>100</v>
      </c>
      <c r="F146" s="17">
        <f>[2]Лист2!G121</f>
        <v>2934.0149999999999</v>
      </c>
      <c r="G146" s="17">
        <v>2934.0149999999999</v>
      </c>
      <c r="H146" s="49">
        <f t="shared" si="3"/>
        <v>100</v>
      </c>
    </row>
    <row r="147" spans="1:8" ht="39.75" customHeight="1">
      <c r="A147" s="28" t="s">
        <v>124</v>
      </c>
      <c r="B147" s="13" t="s">
        <v>27</v>
      </c>
      <c r="C147" s="13" t="s">
        <v>20</v>
      </c>
      <c r="D147" s="14" t="s">
        <v>134</v>
      </c>
      <c r="E147" s="13">
        <v>200</v>
      </c>
      <c r="F147" s="17">
        <v>24654.413</v>
      </c>
      <c r="G147" s="17">
        <v>23220.686000000002</v>
      </c>
      <c r="H147" s="49">
        <f t="shared" si="3"/>
        <v>94.184704377265035</v>
      </c>
    </row>
    <row r="148" spans="1:8" ht="56.25" customHeight="1">
      <c r="A148" s="28" t="str">
        <f>[2]Лист2!A123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8" s="13" t="str">
        <f>[2]Лист2!C123</f>
        <v>07</v>
      </c>
      <c r="C148" s="13" t="str">
        <f>[2]Лист2!D123</f>
        <v>02</v>
      </c>
      <c r="D148" s="13" t="str">
        <f>[2]Лист2!E123</f>
        <v>02 1 00 10400</v>
      </c>
      <c r="E148" s="13">
        <f>[2]Лист2!F123</f>
        <v>611</v>
      </c>
      <c r="F148" s="33">
        <f>[2]Лист2!G123</f>
        <v>3979.886</v>
      </c>
      <c r="G148" s="33">
        <v>3979.886</v>
      </c>
      <c r="H148" s="49">
        <f t="shared" si="3"/>
        <v>100</v>
      </c>
    </row>
    <row r="149" spans="1:8" ht="28.5" customHeight="1">
      <c r="A149" s="28" t="str">
        <f>[2]Лист2!A124</f>
        <v>Исполнение судебных актов</v>
      </c>
      <c r="B149" s="13" t="str">
        <f>[2]Лист2!C124</f>
        <v>07</v>
      </c>
      <c r="C149" s="13" t="str">
        <f>[2]Лист2!D124</f>
        <v>02</v>
      </c>
      <c r="D149" s="13" t="str">
        <f>[2]Лист2!E124</f>
        <v>02 1 00 10400</v>
      </c>
      <c r="E149" s="13">
        <f>[2]Лист2!F124</f>
        <v>830</v>
      </c>
      <c r="F149" s="33">
        <f>[2]Лист2!G124</f>
        <v>1072.4290000000001</v>
      </c>
      <c r="G149" s="33">
        <v>1072.4290000000001</v>
      </c>
      <c r="H149" s="49">
        <f t="shared" si="3"/>
        <v>100</v>
      </c>
    </row>
    <row r="150" spans="1:8" ht="24.75" customHeight="1">
      <c r="A150" s="29" t="s">
        <v>83</v>
      </c>
      <c r="B150" s="13" t="s">
        <v>27</v>
      </c>
      <c r="C150" s="13" t="s">
        <v>20</v>
      </c>
      <c r="D150" s="14" t="s">
        <v>134</v>
      </c>
      <c r="E150" s="13">
        <v>850</v>
      </c>
      <c r="F150" s="17">
        <v>1452.6</v>
      </c>
      <c r="G150" s="17">
        <v>1452.6</v>
      </c>
      <c r="H150" s="49">
        <f t="shared" si="3"/>
        <v>100</v>
      </c>
    </row>
    <row r="151" spans="1:8" ht="43.5" customHeight="1">
      <c r="A151" s="29" t="str">
        <f>[2]Лист2!A126</f>
        <v>Субсидия на софинансирование части расходов местных бюджетов по оплате труда работников муниципальных учреждений</v>
      </c>
      <c r="B151" s="13" t="str">
        <f>[2]Лист2!C126</f>
        <v>07</v>
      </c>
      <c r="C151" s="13" t="str">
        <f>[2]Лист2!D126</f>
        <v>02</v>
      </c>
      <c r="D151" s="13" t="str">
        <f>[2]Лист2!E126</f>
        <v>02 1 00 S0430</v>
      </c>
      <c r="E151" s="13"/>
      <c r="F151" s="60">
        <f>[2]Лист2!G126</f>
        <v>298.78699999999998</v>
      </c>
      <c r="G151" s="60">
        <v>298.78699999999998</v>
      </c>
      <c r="H151" s="49">
        <f t="shared" si="3"/>
        <v>100</v>
      </c>
    </row>
    <row r="152" spans="1:8" ht="70.5" customHeight="1">
      <c r="A152" s="29" t="str">
        <f>[2]Лист2!A127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2" s="13" t="str">
        <f>[2]Лист2!C127</f>
        <v>07</v>
      </c>
      <c r="C152" s="13" t="str">
        <f>[2]Лист2!D127</f>
        <v>02</v>
      </c>
      <c r="D152" s="13" t="str">
        <f>[2]Лист2!E127</f>
        <v>02 1 00 S0430</v>
      </c>
      <c r="E152" s="13">
        <f>[2]Лист2!F127</f>
        <v>100</v>
      </c>
      <c r="F152" s="60">
        <f>[2]Лист2!G127</f>
        <v>298.78699999999998</v>
      </c>
      <c r="G152" s="60">
        <v>298.78699999999998</v>
      </c>
      <c r="H152" s="49">
        <f t="shared" si="3"/>
        <v>100</v>
      </c>
    </row>
    <row r="153" spans="1:8" ht="69.75" customHeight="1">
      <c r="A153" s="29" t="str">
        <f>[2]Лист2!A128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53" s="13" t="str">
        <f>[2]Лист2!C128</f>
        <v>07</v>
      </c>
      <c r="C153" s="13" t="str">
        <f>[2]Лист2!D128</f>
        <v>02</v>
      </c>
      <c r="D153" s="13" t="str">
        <f>[2]Лист2!E128</f>
        <v>90 1 00 53032</v>
      </c>
      <c r="E153" s="13"/>
      <c r="F153" s="17">
        <f>[2]Лист2!G128</f>
        <v>16015</v>
      </c>
      <c r="G153" s="17">
        <f>G154+G155</f>
        <v>15121.999</v>
      </c>
      <c r="H153" s="49">
        <f t="shared" si="3"/>
        <v>94.423971276927873</v>
      </c>
    </row>
    <row r="154" spans="1:8" ht="72.75" customHeight="1">
      <c r="A154" s="29" t="str">
        <f>[2]Лист2!A129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4" s="13" t="str">
        <f>[2]Лист2!C129</f>
        <v>07</v>
      </c>
      <c r="C154" s="13" t="str">
        <f>[2]Лист2!D129</f>
        <v>02</v>
      </c>
      <c r="D154" s="13" t="str">
        <f>[2]Лист2!E129</f>
        <v>90 1 00 53032</v>
      </c>
      <c r="E154" s="13">
        <f>[2]Лист2!F129</f>
        <v>100</v>
      </c>
      <c r="F154" s="17">
        <f>[2]Лист2!G129</f>
        <v>14948</v>
      </c>
      <c r="G154" s="17">
        <v>14162.878000000001</v>
      </c>
      <c r="H154" s="49">
        <f t="shared" si="3"/>
        <v>94.747645169922407</v>
      </c>
    </row>
    <row r="155" spans="1:8" ht="28.5" customHeight="1">
      <c r="A155" s="29" t="str">
        <f>[2]Лист2!A130</f>
        <v>Субсидии бюджетным учреждениям на иные цели</v>
      </c>
      <c r="B155" s="13" t="s">
        <v>27</v>
      </c>
      <c r="C155" s="13" t="str">
        <f>[2]Лист2!D130</f>
        <v>02</v>
      </c>
      <c r="D155" s="13" t="str">
        <f>[2]Лист2!E130</f>
        <v>90 1 00 53032</v>
      </c>
      <c r="E155" s="13">
        <f>[2]Лист2!F130</f>
        <v>612</v>
      </c>
      <c r="F155" s="17">
        <f>[2]Лист2!G130</f>
        <v>1067</v>
      </c>
      <c r="G155" s="17">
        <v>959.12099999999998</v>
      </c>
      <c r="H155" s="49">
        <f t="shared" si="3"/>
        <v>89.889503280224929</v>
      </c>
    </row>
    <row r="156" spans="1:8" ht="84" customHeight="1">
      <c r="A156" s="16" t="s">
        <v>94</v>
      </c>
      <c r="B156" s="13" t="s">
        <v>27</v>
      </c>
      <c r="C156" s="13" t="s">
        <v>20</v>
      </c>
      <c r="D156" s="14" t="s">
        <v>135</v>
      </c>
      <c r="E156" s="11"/>
      <c r="F156" s="17">
        <f>[2]Лист2!G131</f>
        <v>154195.99899999998</v>
      </c>
      <c r="G156" s="17">
        <v>154195.99899999998</v>
      </c>
      <c r="H156" s="49">
        <f t="shared" si="3"/>
        <v>100</v>
      </c>
    </row>
    <row r="157" spans="1:8" ht="68.25" customHeight="1">
      <c r="A157" s="27" t="s">
        <v>81</v>
      </c>
      <c r="B157" s="13" t="s">
        <v>27</v>
      </c>
      <c r="C157" s="13" t="s">
        <v>20</v>
      </c>
      <c r="D157" s="14" t="s">
        <v>135</v>
      </c>
      <c r="E157" s="11">
        <v>100</v>
      </c>
      <c r="F157" s="17">
        <f>[2]Лист2!G132</f>
        <v>139302.72399999999</v>
      </c>
      <c r="G157" s="17">
        <v>139302.72399999999</v>
      </c>
      <c r="H157" s="49">
        <f t="shared" si="3"/>
        <v>100</v>
      </c>
    </row>
    <row r="158" spans="1:8" ht="35.25" customHeight="1">
      <c r="A158" s="28" t="s">
        <v>124</v>
      </c>
      <c r="B158" s="13" t="s">
        <v>27</v>
      </c>
      <c r="C158" s="13" t="s">
        <v>20</v>
      </c>
      <c r="D158" s="14" t="s">
        <v>135</v>
      </c>
      <c r="E158" s="13">
        <v>200</v>
      </c>
      <c r="F158" s="17">
        <f>[2]Лист2!G133</f>
        <v>3221</v>
      </c>
      <c r="G158" s="17">
        <v>3221</v>
      </c>
      <c r="H158" s="49">
        <f t="shared" si="3"/>
        <v>100</v>
      </c>
    </row>
    <row r="159" spans="1:8" ht="22.5" customHeight="1">
      <c r="A159" s="28" t="str">
        <f>[2]Лист2!A134</f>
        <v>Социальное обеспечение и иные выплаты населению</v>
      </c>
      <c r="B159" s="13" t="str">
        <f>[2]Лист2!C134</f>
        <v>07</v>
      </c>
      <c r="C159" s="13" t="str">
        <f>[2]Лист2!D134</f>
        <v>02</v>
      </c>
      <c r="D159" s="13" t="str">
        <f>[2]Лист2!E134</f>
        <v>90 1 00 70910</v>
      </c>
      <c r="E159" s="13">
        <f>[2]Лист2!F134</f>
        <v>300</v>
      </c>
      <c r="F159" s="17">
        <f>[2]Лист2!G134</f>
        <v>151.30000000000001</v>
      </c>
      <c r="G159" s="17">
        <v>151.30000000000001</v>
      </c>
      <c r="H159" s="49">
        <f t="shared" si="3"/>
        <v>100</v>
      </c>
    </row>
    <row r="160" spans="1:8" ht="53.25" customHeight="1">
      <c r="A160" s="28" t="str">
        <f>[2]Лист2!A135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60" s="13" t="str">
        <f>[2]Лист2!C135</f>
        <v>07</v>
      </c>
      <c r="C160" s="13" t="str">
        <f>[2]Лист2!D135</f>
        <v>02</v>
      </c>
      <c r="D160" s="13" t="str">
        <f>[2]Лист2!E135</f>
        <v>90 1 00 70910</v>
      </c>
      <c r="E160" s="13">
        <f>[2]Лист2!F135</f>
        <v>611</v>
      </c>
      <c r="F160" s="17">
        <f>[2]Лист2!G135</f>
        <v>11520.975</v>
      </c>
      <c r="G160" s="17">
        <v>11520.975</v>
      </c>
      <c r="H160" s="49">
        <f t="shared" si="3"/>
        <v>100</v>
      </c>
    </row>
    <row r="161" spans="1:8" ht="58.5" customHeight="1">
      <c r="A161" s="28" t="str">
        <f>[2]Лист2!A136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61" s="13" t="s">
        <v>27</v>
      </c>
      <c r="C161" s="13" t="s">
        <v>20</v>
      </c>
      <c r="D161" s="14" t="s">
        <v>136</v>
      </c>
      <c r="E161" s="13"/>
      <c r="F161" s="17">
        <f>[2]Лист2!G136</f>
        <v>1199</v>
      </c>
      <c r="G161" s="17">
        <f>G162+G163</f>
        <v>1074.684</v>
      </c>
      <c r="H161" s="49">
        <f t="shared" si="3"/>
        <v>89.631693077564634</v>
      </c>
    </row>
    <row r="162" spans="1:8" ht="40.5" customHeight="1">
      <c r="A162" s="28" t="s">
        <v>124</v>
      </c>
      <c r="B162" s="13" t="s">
        <v>27</v>
      </c>
      <c r="C162" s="13" t="s">
        <v>20</v>
      </c>
      <c r="D162" s="14" t="s">
        <v>136</v>
      </c>
      <c r="E162" s="13">
        <v>200</v>
      </c>
      <c r="F162" s="17">
        <f>[2]Лист2!G137</f>
        <v>1140</v>
      </c>
      <c r="G162" s="17">
        <v>1031.162</v>
      </c>
      <c r="H162" s="49">
        <f t="shared" si="3"/>
        <v>90.452807017543861</v>
      </c>
    </row>
    <row r="163" spans="1:8" ht="30" customHeight="1">
      <c r="A163" s="28" t="str">
        <f>[2]Лист2!A138</f>
        <v>Субсидии бюджетным учреждениям на иные цели</v>
      </c>
      <c r="B163" s="13" t="str">
        <f>[2]Лист2!C138</f>
        <v>07</v>
      </c>
      <c r="C163" s="13" t="str">
        <f>[2]Лист2!D138</f>
        <v>02</v>
      </c>
      <c r="D163" s="13" t="str">
        <f>[2]Лист2!E138</f>
        <v>91 1 00 70930</v>
      </c>
      <c r="E163" s="13">
        <f>[2]Лист2!F138</f>
        <v>612</v>
      </c>
      <c r="F163" s="60">
        <f>[2]Лист2!G138</f>
        <v>59</v>
      </c>
      <c r="G163" s="60">
        <v>43.521999999999998</v>
      </c>
      <c r="H163" s="49">
        <f t="shared" si="3"/>
        <v>73.76610169491525</v>
      </c>
    </row>
    <row r="164" spans="1:8" ht="51.75" customHeight="1">
      <c r="A164" s="28" t="str">
        <f>[2]Лист2!A344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4" s="13" t="str">
        <f>[2]Лист2!C344</f>
        <v>07</v>
      </c>
      <c r="C164" s="13" t="str">
        <f>[2]Лист2!D344</f>
        <v>02</v>
      </c>
      <c r="D164" s="13" t="str">
        <f>[2]Лист2!E344</f>
        <v>90 1 E2 50970</v>
      </c>
      <c r="E164" s="13"/>
      <c r="F164" s="33">
        <f>[2]Лист2!G344</f>
        <v>4391.5</v>
      </c>
      <c r="G164" s="33">
        <v>4391.5</v>
      </c>
      <c r="H164" s="49">
        <f t="shared" si="3"/>
        <v>100</v>
      </c>
    </row>
    <row r="165" spans="1:8" ht="38.25" customHeight="1">
      <c r="A165" s="28" t="str">
        <f>[2]Лист2!A345</f>
        <v>Закупка товаров, работ и услуг для обеспечения государственных (муниципальных) нужд</v>
      </c>
      <c r="B165" s="13" t="str">
        <f>[2]Лист2!C345</f>
        <v>07</v>
      </c>
      <c r="C165" s="13" t="str">
        <f>[2]Лист2!D345</f>
        <v>02</v>
      </c>
      <c r="D165" s="13" t="str">
        <f>[2]Лист2!E345</f>
        <v>90 1 E2 50970</v>
      </c>
      <c r="E165" s="13">
        <v>200</v>
      </c>
      <c r="F165" s="33">
        <f>[2]Лист2!G345</f>
        <v>4391.5</v>
      </c>
      <c r="G165" s="33">
        <v>4391.5</v>
      </c>
      <c r="H165" s="49">
        <f t="shared" si="3"/>
        <v>100</v>
      </c>
    </row>
    <row r="166" spans="1:8" ht="53.25" customHeight="1">
      <c r="A166" s="28" t="str">
        <f>[2]Лист2!A346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6" s="13" t="str">
        <f>[2]Лист2!C346</f>
        <v>07</v>
      </c>
      <c r="C166" s="13" t="str">
        <f>[2]Лист2!D346</f>
        <v>02</v>
      </c>
      <c r="D166" s="13" t="str">
        <f>[2]Лист2!E346</f>
        <v>90 1 00 50970</v>
      </c>
      <c r="E166" s="13"/>
      <c r="F166" s="33">
        <f>[2]Лист2!G346</f>
        <v>2127.21</v>
      </c>
      <c r="G166" s="33">
        <f>G167</f>
        <v>1155.635</v>
      </c>
      <c r="H166" s="49">
        <f t="shared" si="3"/>
        <v>54.326324152293381</v>
      </c>
    </row>
    <row r="167" spans="1:8" ht="37.5" customHeight="1">
      <c r="A167" s="28" t="str">
        <f>[2]Лист2!A347</f>
        <v>Закупка товаров, работ и услуг для обеспечения государственных (муниципальных) нужд</v>
      </c>
      <c r="B167" s="13" t="str">
        <f>[2]Лист2!C347</f>
        <v>07</v>
      </c>
      <c r="C167" s="13" t="str">
        <f>[2]Лист2!D347</f>
        <v>02</v>
      </c>
      <c r="D167" s="13" t="str">
        <f>[2]Лист2!E347</f>
        <v>90 1 00 50970</v>
      </c>
      <c r="E167" s="13">
        <v>200</v>
      </c>
      <c r="F167" s="33">
        <f>[2]Лист2!G347</f>
        <v>2127.21</v>
      </c>
      <c r="G167" s="33">
        <v>1155.635</v>
      </c>
      <c r="H167" s="49">
        <f t="shared" si="3"/>
        <v>54.326324152293381</v>
      </c>
    </row>
    <row r="168" spans="1:8" ht="51" customHeight="1">
      <c r="A168" s="28" t="str">
        <f>[2]Лист2!A139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68" s="13" t="str">
        <f>[2]Лист2!C139</f>
        <v>07</v>
      </c>
      <c r="C168" s="13" t="str">
        <f>[2]Лист2!D139</f>
        <v>02</v>
      </c>
      <c r="D168" s="13" t="str">
        <f>[2]Лист2!E139</f>
        <v>90 1 00 L3042</v>
      </c>
      <c r="E168" s="13"/>
      <c r="F168" s="33">
        <f>[2]Лист2!G139</f>
        <v>9364.1</v>
      </c>
      <c r="G168" s="33">
        <f>G169+G170</f>
        <v>9055.4850000000006</v>
      </c>
      <c r="H168" s="49">
        <f t="shared" si="3"/>
        <v>96.704274836877019</v>
      </c>
    </row>
    <row r="169" spans="1:8" ht="36.75" customHeight="1">
      <c r="A169" s="28" t="str">
        <f>[2]Лист2!A140</f>
        <v>Закупка товаров, работ и услуг для обеспечения государственных (муниципальных) нужд</v>
      </c>
      <c r="B169" s="13" t="str">
        <f>[2]Лист2!C140</f>
        <v>07</v>
      </c>
      <c r="C169" s="13" t="str">
        <f>[2]Лист2!D140</f>
        <v>02</v>
      </c>
      <c r="D169" s="13" t="str">
        <f>[2]Лист2!E140</f>
        <v>90 1 00 L3042</v>
      </c>
      <c r="E169" s="13">
        <f>[2]Лист2!F140</f>
        <v>200</v>
      </c>
      <c r="F169" s="33">
        <f>[2]Лист2!G140</f>
        <v>8851.1</v>
      </c>
      <c r="G169" s="33">
        <v>8542.4850000000006</v>
      </c>
      <c r="H169" s="49">
        <f t="shared" si="3"/>
        <v>96.513258239088927</v>
      </c>
    </row>
    <row r="170" spans="1:8" ht="27.75" customHeight="1">
      <c r="A170" s="28" t="str">
        <f>[2]Лист2!A141</f>
        <v>Субсидии бюджетным учреждениям на иные цели</v>
      </c>
      <c r="B170" s="13" t="str">
        <f>[2]Лист2!C141</f>
        <v>07</v>
      </c>
      <c r="C170" s="13" t="str">
        <f>[2]Лист2!D141</f>
        <v>02</v>
      </c>
      <c r="D170" s="13" t="str">
        <f>[2]Лист2!E141</f>
        <v>90 1 00 L3042</v>
      </c>
      <c r="E170" s="13">
        <f>[2]Лист2!F141</f>
        <v>612</v>
      </c>
      <c r="F170" s="33">
        <f>[2]Лист2!G141</f>
        <v>513</v>
      </c>
      <c r="G170" s="33">
        <v>513</v>
      </c>
      <c r="H170" s="49">
        <f t="shared" si="3"/>
        <v>100</v>
      </c>
    </row>
    <row r="171" spans="1:8" ht="47.25" customHeight="1">
      <c r="A171" s="28" t="str">
        <f>[2]Лист2!A342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71" s="13" t="str">
        <f>[2]Лист2!C342</f>
        <v>07</v>
      </c>
      <c r="C171" s="13" t="str">
        <f>[2]Лист2!D342</f>
        <v>02</v>
      </c>
      <c r="D171" s="13" t="str">
        <f>[2]Лист2!E342</f>
        <v>90 1 00 S0990</v>
      </c>
      <c r="E171" s="13"/>
      <c r="F171" s="33">
        <f>[2]Лист2!G342</f>
        <v>6612</v>
      </c>
      <c r="G171" s="33">
        <v>0</v>
      </c>
      <c r="H171" s="49">
        <f t="shared" si="3"/>
        <v>0</v>
      </c>
    </row>
    <row r="172" spans="1:8" ht="37.5" customHeight="1">
      <c r="A172" s="28" t="str">
        <f>[2]Лист2!A343</f>
        <v>Закупка товаров, работ и услуг для обеспечения государственных (муниципальных) нужд</v>
      </c>
      <c r="B172" s="13" t="str">
        <f>[2]Лист2!C343</f>
        <v>07</v>
      </c>
      <c r="C172" s="13" t="str">
        <f>[2]Лист2!D343</f>
        <v>02</v>
      </c>
      <c r="D172" s="13" t="str">
        <f>[2]Лист2!E343</f>
        <v>90 1 00 S0990</v>
      </c>
      <c r="E172" s="13">
        <f>[2]Лист2!F343</f>
        <v>200</v>
      </c>
      <c r="F172" s="33">
        <f>[2]Лист2!G343</f>
        <v>6612</v>
      </c>
      <c r="G172" s="33">
        <v>0</v>
      </c>
      <c r="H172" s="49">
        <f t="shared" si="3"/>
        <v>0</v>
      </c>
    </row>
    <row r="173" spans="1:8" ht="36.75" customHeight="1">
      <c r="A173" s="28" t="str">
        <f>[2]Лист2!A142</f>
        <v>Обеспечение расчетов за топливно-энергетические ресурсы, потребляемые муниципальными учреждениями</v>
      </c>
      <c r="B173" s="13" t="str">
        <f>[2]Лист2!C142</f>
        <v>07</v>
      </c>
      <c r="C173" s="13" t="str">
        <f>[2]Лист2!D142</f>
        <v>02</v>
      </c>
      <c r="D173" s="13" t="str">
        <f>[2]Лист2!E142</f>
        <v>92 9 00 S1190</v>
      </c>
      <c r="E173" s="13"/>
      <c r="F173" s="33">
        <f>[2]Лист2!G142</f>
        <v>7431.1319999999996</v>
      </c>
      <c r="G173" s="33">
        <v>7431.1319999999996</v>
      </c>
      <c r="H173" s="49">
        <f t="shared" si="3"/>
        <v>100</v>
      </c>
    </row>
    <row r="174" spans="1:8" ht="32.25" customHeight="1">
      <c r="A174" s="28" t="str">
        <f>[2]Лист2!A143</f>
        <v>Закупка товаров, работ и услуг для обеспечения государственных (муниципальных) нужд</v>
      </c>
      <c r="B174" s="13" t="str">
        <f>[2]Лист2!C143</f>
        <v>07</v>
      </c>
      <c r="C174" s="13" t="str">
        <f>[2]Лист2!D143</f>
        <v>02</v>
      </c>
      <c r="D174" s="13" t="str">
        <f>[2]Лист2!E143</f>
        <v>92 9 00 S1190</v>
      </c>
      <c r="E174" s="13">
        <f>[2]Лист2!F143</f>
        <v>200</v>
      </c>
      <c r="F174" s="33">
        <f>[2]Лист2!G143</f>
        <v>7431.1319999999996</v>
      </c>
      <c r="G174" s="33">
        <v>7431.1319999999996</v>
      </c>
      <c r="H174" s="49">
        <f t="shared" si="3"/>
        <v>100</v>
      </c>
    </row>
    <row r="175" spans="1:8" ht="53.25" customHeight="1">
      <c r="A175" s="28" t="str">
        <f>[2]Лист2!A144</f>
        <v>Софинансирование субсидии на обеспечение расчетов за топливно-энергетические ресурсы, потребляемые муниципальными учреждениями</v>
      </c>
      <c r="B175" s="13" t="str">
        <f>[2]Лист2!C144</f>
        <v>07</v>
      </c>
      <c r="C175" s="13" t="str">
        <f>[2]Лист2!D144</f>
        <v>02</v>
      </c>
      <c r="D175" s="13" t="str">
        <f>[2]Лист2!E144</f>
        <v>92 9 00 S1190</v>
      </c>
      <c r="E175" s="13"/>
      <c r="F175" s="60">
        <f>[2]Лист2!G144</f>
        <v>112.99</v>
      </c>
      <c r="G175" s="60">
        <v>112.99</v>
      </c>
      <c r="H175" s="49">
        <f t="shared" si="3"/>
        <v>100</v>
      </c>
    </row>
    <row r="176" spans="1:8" ht="42" customHeight="1">
      <c r="A176" s="28" t="str">
        <f>[2]Лист2!A145</f>
        <v>Закупка товаров, работ и услуг для обеспечения государственных (муниципальных) нужд</v>
      </c>
      <c r="B176" s="13" t="str">
        <f>[2]Лист2!C145</f>
        <v>07</v>
      </c>
      <c r="C176" s="13" t="str">
        <f>[2]Лист2!D145</f>
        <v>02</v>
      </c>
      <c r="D176" s="13" t="str">
        <f>[2]Лист2!E145</f>
        <v>92 9 00 S1190</v>
      </c>
      <c r="E176" s="13">
        <f>[2]Лист2!F145</f>
        <v>200</v>
      </c>
      <c r="F176" s="60">
        <f>[2]Лист2!G145</f>
        <v>112.99</v>
      </c>
      <c r="G176" s="60">
        <v>112.99</v>
      </c>
      <c r="H176" s="49">
        <f t="shared" si="3"/>
        <v>100</v>
      </c>
    </row>
    <row r="177" spans="1:8" ht="29.25" customHeight="1">
      <c r="A177" s="28" t="str">
        <f>[2]Лист2!A146</f>
        <v>Дополнительное образование детей</v>
      </c>
      <c r="B177" s="13" t="str">
        <f>[2]Лист2!C146</f>
        <v>07</v>
      </c>
      <c r="C177" s="13" t="str">
        <f>[2]Лист2!D146</f>
        <v>03</v>
      </c>
      <c r="D177" s="14"/>
      <c r="E177" s="13"/>
      <c r="F177" s="17">
        <f>F178+F183+F187+F185</f>
        <v>14450.552000000001</v>
      </c>
      <c r="G177" s="17">
        <f>G178+G183+G187+G185</f>
        <v>14425.157000000001</v>
      </c>
      <c r="H177" s="49">
        <f t="shared" si="3"/>
        <v>99.824262768647174</v>
      </c>
    </row>
    <row r="178" spans="1:8" ht="39" customHeight="1">
      <c r="A178" s="28" t="str">
        <f>[2]Лист2!A147</f>
        <v>Обеспечение деятельности организаций (учреждений) дополнительного образования детей</v>
      </c>
      <c r="B178" s="13" t="str">
        <f>[2]Лист2!C147</f>
        <v>07</v>
      </c>
      <c r="C178" s="13" t="str">
        <f>[2]Лист2!D147</f>
        <v>03</v>
      </c>
      <c r="D178" s="13" t="str">
        <f>[2]Лист2!E147</f>
        <v>02 1 00 10420</v>
      </c>
      <c r="E178" s="13"/>
      <c r="F178" s="33">
        <f>F179+F180+F182+F181</f>
        <v>9478.3360000000011</v>
      </c>
      <c r="G178" s="33">
        <f>G179+G180+G182+G181</f>
        <v>9452.9410000000007</v>
      </c>
      <c r="H178" s="49">
        <f t="shared" si="3"/>
        <v>99.732073224667289</v>
      </c>
    </row>
    <row r="179" spans="1:8" ht="31.5" customHeight="1">
      <c r="A179" s="28" t="str">
        <f>[2]Лист2!A148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13" t="str">
        <f>[2]Лист2!C148</f>
        <v>07</v>
      </c>
      <c r="C179" s="13" t="str">
        <f>[2]Лист2!D148</f>
        <v>03</v>
      </c>
      <c r="D179" s="13" t="str">
        <f>[2]Лист2!E148</f>
        <v>02 1 00 10420</v>
      </c>
      <c r="E179" s="13">
        <f>[2]Лист2!F148</f>
        <v>100</v>
      </c>
      <c r="F179" s="33">
        <v>7349.6679999999997</v>
      </c>
      <c r="G179" s="33">
        <v>7349.6679999999997</v>
      </c>
      <c r="H179" s="49">
        <f t="shared" si="3"/>
        <v>100</v>
      </c>
    </row>
    <row r="180" spans="1:8" ht="45" customHeight="1">
      <c r="A180" s="28" t="str">
        <f>[2]Лист2!A149</f>
        <v>Закупка товаров, работ и услуг для обеспечения государственных (муниципальных) нужд</v>
      </c>
      <c r="B180" s="13" t="str">
        <f>[2]Лист2!C149</f>
        <v>07</v>
      </c>
      <c r="C180" s="13" t="str">
        <f>[2]Лист2!D149</f>
        <v>03</v>
      </c>
      <c r="D180" s="13" t="str">
        <f>[2]Лист2!E149</f>
        <v>02 1 00 10420</v>
      </c>
      <c r="E180" s="13">
        <f>[2]Лист2!F149</f>
        <v>200</v>
      </c>
      <c r="F180" s="33">
        <f>[2]Лист2!G17+[2]Лист2!G50+[2]Лист2!G149</f>
        <v>2089.3229999999999</v>
      </c>
      <c r="G180" s="33">
        <v>2063.9279999999999</v>
      </c>
      <c r="H180" s="49">
        <f t="shared" si="3"/>
        <v>98.784534511896922</v>
      </c>
    </row>
    <row r="181" spans="1:8" ht="30.75" customHeight="1">
      <c r="A181" s="28" t="str">
        <f>[2]Лист2!A18</f>
        <v>Социальное обеспечение и иные выплаты населению</v>
      </c>
      <c r="B181" s="13" t="str">
        <f>[2]Лист2!C150</f>
        <v>07</v>
      </c>
      <c r="C181" s="13" t="str">
        <f>[2]Лист2!D150</f>
        <v>03</v>
      </c>
      <c r="D181" s="13" t="str">
        <f>[2]Лист2!E150</f>
        <v>02 1 00 10420</v>
      </c>
      <c r="E181" s="13">
        <v>300</v>
      </c>
      <c r="F181" s="33">
        <f>[2]Лист2!G18</f>
        <v>1.4850000000000001</v>
      </c>
      <c r="G181" s="33">
        <v>1.4850000000000001</v>
      </c>
      <c r="H181" s="49">
        <f t="shared" si="3"/>
        <v>100</v>
      </c>
    </row>
    <row r="182" spans="1:8" ht="24" customHeight="1">
      <c r="A182" s="28" t="str">
        <f>[2]Лист2!A150</f>
        <v>Уплата налогов, сборов и иных платежей</v>
      </c>
      <c r="B182" s="13" t="str">
        <f>[2]Лист2!C150</f>
        <v>07</v>
      </c>
      <c r="C182" s="13" t="str">
        <f>[2]Лист2!D150</f>
        <v>03</v>
      </c>
      <c r="D182" s="13" t="str">
        <f>[2]Лист2!E150</f>
        <v>02 1 00 10420</v>
      </c>
      <c r="E182" s="13">
        <f>[2]Лист2!F150</f>
        <v>850</v>
      </c>
      <c r="F182" s="33">
        <f>[2]Лист2!G19+[2]Лист2!G51+[2]Лист2!G150</f>
        <v>37.86</v>
      </c>
      <c r="G182" s="33">
        <v>37.86</v>
      </c>
      <c r="H182" s="49">
        <f t="shared" si="3"/>
        <v>100</v>
      </c>
    </row>
    <row r="183" spans="1:8" ht="32.25" customHeight="1">
      <c r="A183" s="28" t="str">
        <f>[2]Лист2!A52</f>
        <v>Субсидия на софинансирование части расходов местных бюджетов по оплате труда работников муниципальных учреждений</v>
      </c>
      <c r="B183" s="13" t="str">
        <f>[2]Лист2!C52</f>
        <v>07</v>
      </c>
      <c r="C183" s="13" t="str">
        <f>[2]Лист2!D52</f>
        <v>03</v>
      </c>
      <c r="D183" s="13" t="str">
        <f>[2]Лист2!E52</f>
        <v>02 1 00 S0430</v>
      </c>
      <c r="E183" s="13"/>
      <c r="F183" s="33">
        <f>F184</f>
        <v>4552.3209999999999</v>
      </c>
      <c r="G183" s="33">
        <v>4552.3209999999999</v>
      </c>
      <c r="H183" s="49">
        <f t="shared" si="3"/>
        <v>100</v>
      </c>
    </row>
    <row r="184" spans="1:8" ht="63.75" customHeight="1">
      <c r="A184" s="28" t="str">
        <f>[2]Лист2!A53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4" s="13" t="str">
        <f>[2]Лист2!C53</f>
        <v>07</v>
      </c>
      <c r="C184" s="13" t="str">
        <f>[2]Лист2!D53</f>
        <v>03</v>
      </c>
      <c r="D184" s="13" t="str">
        <f>[2]Лист2!E53</f>
        <v>02 1 00 S0430</v>
      </c>
      <c r="E184" s="13">
        <f>[2]Лист2!F53</f>
        <v>100</v>
      </c>
      <c r="F184" s="33">
        <f>[2]Лист2!G53+[2]Лист2!G21</f>
        <v>4552.3209999999999</v>
      </c>
      <c r="G184" s="33">
        <v>4552.3209999999999</v>
      </c>
      <c r="H184" s="49">
        <f t="shared" si="3"/>
        <v>100</v>
      </c>
    </row>
    <row r="185" spans="1:8" ht="63.75" customHeight="1">
      <c r="A185" s="28" t="str">
        <f>[2]Лист2!A54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185" s="13" t="str">
        <f>[2]Лист2!C54</f>
        <v>07</v>
      </c>
      <c r="C185" s="13" t="str">
        <f>[2]Лист2!D54</f>
        <v>03</v>
      </c>
      <c r="D185" s="13" t="str">
        <f>[2]Лист2!E54</f>
        <v>44 4 00 S0200</v>
      </c>
      <c r="E185" s="13"/>
      <c r="F185" s="60">
        <f>[2]Лист2!G54</f>
        <v>34.99</v>
      </c>
      <c r="G185" s="60">
        <v>34.99</v>
      </c>
      <c r="H185" s="49">
        <f t="shared" si="3"/>
        <v>100</v>
      </c>
    </row>
    <row r="186" spans="1:8" ht="41.25" customHeight="1">
      <c r="A186" s="28" t="str">
        <f>[2]Лист2!A55</f>
        <v>Закупка товаров, работ и услуг для обеспечения государственных (муниципальных) нужд</v>
      </c>
      <c r="B186" s="13" t="str">
        <f>[2]Лист2!C55</f>
        <v>07</v>
      </c>
      <c r="C186" s="13" t="str">
        <f>[2]Лист2!D55</f>
        <v>03</v>
      </c>
      <c r="D186" s="13" t="str">
        <f>[2]Лист2!E55</f>
        <v>45 4 00 S0200</v>
      </c>
      <c r="E186" s="13">
        <f>[2]Лист2!F55</f>
        <v>200</v>
      </c>
      <c r="F186" s="60">
        <f>[2]Лист2!G55</f>
        <v>34.99</v>
      </c>
      <c r="G186" s="60">
        <v>34.99</v>
      </c>
      <c r="H186" s="49">
        <f t="shared" si="3"/>
        <v>100</v>
      </c>
    </row>
    <row r="187" spans="1:8" ht="37.5" customHeight="1">
      <c r="A187" s="28" t="str">
        <f>[2]Лист2!A22</f>
        <v>Обеспечение расчетов за топливно-энергетические ресурсы, потребляемые муниципальными учреждениями</v>
      </c>
      <c r="B187" s="13" t="str">
        <f>[2]Лист2!C22</f>
        <v>07</v>
      </c>
      <c r="C187" s="13" t="str">
        <f>[2]Лист2!D22</f>
        <v>03</v>
      </c>
      <c r="D187" s="13" t="str">
        <f>[2]Лист2!E22</f>
        <v>92 9 00 S1190</v>
      </c>
      <c r="E187" s="13"/>
      <c r="F187" s="60">
        <f>F188</f>
        <v>384.90499999999997</v>
      </c>
      <c r="G187" s="60">
        <v>384.90499999999997</v>
      </c>
      <c r="H187" s="49">
        <f t="shared" si="3"/>
        <v>100</v>
      </c>
    </row>
    <row r="188" spans="1:8" ht="43.5" customHeight="1">
      <c r="A188" s="28" t="str">
        <f>[2]Лист2!A23</f>
        <v>Закупка товаров, работ и услуг для обеспечения государственных (муниципальных) нужд</v>
      </c>
      <c r="B188" s="13" t="str">
        <f>[2]Лист2!C23</f>
        <v>07</v>
      </c>
      <c r="C188" s="13" t="str">
        <f>[2]Лист2!D23</f>
        <v>03</v>
      </c>
      <c r="D188" s="13" t="str">
        <f>[2]Лист2!E23</f>
        <v>92 9 00 S1190</v>
      </c>
      <c r="E188" s="13">
        <f>[2]Лист2!F23</f>
        <v>200</v>
      </c>
      <c r="F188" s="60">
        <f>[2]Лист2!G23+[2]Лист2!G57</f>
        <v>384.90499999999997</v>
      </c>
      <c r="G188" s="60">
        <v>384.90499999999997</v>
      </c>
      <c r="H188" s="49">
        <f t="shared" si="3"/>
        <v>100</v>
      </c>
    </row>
    <row r="189" spans="1:8" ht="30" customHeight="1">
      <c r="A189" s="16" t="s">
        <v>60</v>
      </c>
      <c r="B189" s="13" t="s">
        <v>27</v>
      </c>
      <c r="C189" s="13" t="s">
        <v>27</v>
      </c>
      <c r="D189" s="14"/>
      <c r="E189" s="11"/>
      <c r="F189" s="17">
        <f>F190+F195+F197</f>
        <v>2593.8519999999999</v>
      </c>
      <c r="G189" s="17">
        <f>G190+G195+G197</f>
        <v>2459.2020000000002</v>
      </c>
      <c r="H189" s="49">
        <f t="shared" si="3"/>
        <v>94.80887884119835</v>
      </c>
    </row>
    <row r="190" spans="1:8" ht="39" customHeight="1">
      <c r="A190" s="16" t="s">
        <v>80</v>
      </c>
      <c r="B190" s="14" t="s">
        <v>27</v>
      </c>
      <c r="C190" s="14" t="s">
        <v>27</v>
      </c>
      <c r="D190" s="14" t="s">
        <v>121</v>
      </c>
      <c r="E190" s="11"/>
      <c r="F190" s="17">
        <f>F191</f>
        <v>1384.652</v>
      </c>
      <c r="G190" s="17">
        <v>1384.652</v>
      </c>
      <c r="H190" s="49">
        <f t="shared" si="3"/>
        <v>100</v>
      </c>
    </row>
    <row r="191" spans="1:8" ht="30" customHeight="1">
      <c r="A191" s="16" t="s">
        <v>180</v>
      </c>
      <c r="B191" s="13" t="s">
        <v>27</v>
      </c>
      <c r="C191" s="13" t="s">
        <v>27</v>
      </c>
      <c r="D191" s="14" t="s">
        <v>138</v>
      </c>
      <c r="E191" s="11"/>
      <c r="F191" s="17">
        <f>F192+F193</f>
        <v>1384.652</v>
      </c>
      <c r="G191" s="17">
        <v>1384.652</v>
      </c>
      <c r="H191" s="49">
        <f t="shared" si="3"/>
        <v>100</v>
      </c>
    </row>
    <row r="192" spans="1:8" ht="66.75" customHeight="1">
      <c r="A192" s="27" t="s">
        <v>81</v>
      </c>
      <c r="B192" s="13" t="s">
        <v>27</v>
      </c>
      <c r="C192" s="13" t="s">
        <v>27</v>
      </c>
      <c r="D192" s="14" t="s">
        <v>138</v>
      </c>
      <c r="E192" s="11">
        <v>100</v>
      </c>
      <c r="F192" s="17">
        <f>[2]Лист2!G154</f>
        <v>1065.252</v>
      </c>
      <c r="G192" s="17">
        <v>1065.252</v>
      </c>
      <c r="H192" s="49">
        <f t="shared" si="3"/>
        <v>100</v>
      </c>
    </row>
    <row r="193" spans="1:8" ht="34.5" customHeight="1">
      <c r="A193" s="28" t="s">
        <v>124</v>
      </c>
      <c r="B193" s="13" t="s">
        <v>27</v>
      </c>
      <c r="C193" s="13" t="s">
        <v>27</v>
      </c>
      <c r="D193" s="14" t="s">
        <v>138</v>
      </c>
      <c r="E193" s="11">
        <v>200</v>
      </c>
      <c r="F193" s="17">
        <f>[2]Лист2!G155</f>
        <v>319.39999999999998</v>
      </c>
      <c r="G193" s="17">
        <v>319.39999999999998</v>
      </c>
      <c r="H193" s="49">
        <f t="shared" si="3"/>
        <v>100</v>
      </c>
    </row>
    <row r="194" spans="1:8" ht="23.25" customHeight="1">
      <c r="A194" s="29" t="s">
        <v>83</v>
      </c>
      <c r="B194" s="13" t="s">
        <v>27</v>
      </c>
      <c r="C194" s="13" t="s">
        <v>27</v>
      </c>
      <c r="D194" s="14" t="s">
        <v>138</v>
      </c>
      <c r="E194" s="11">
        <v>850</v>
      </c>
      <c r="F194" s="17">
        <f>[2]Лист2!G156</f>
        <v>0</v>
      </c>
      <c r="G194" s="17">
        <v>0</v>
      </c>
      <c r="H194" s="49">
        <v>0</v>
      </c>
    </row>
    <row r="195" spans="1:8" ht="22.5" customHeight="1">
      <c r="A195" s="29" t="str">
        <f>[2]Лист2!A157</f>
        <v>Субсидии на проведение детской оздоровительной кампании</v>
      </c>
      <c r="B195" s="13" t="str">
        <f>[2]Лист2!C157</f>
        <v>07</v>
      </c>
      <c r="C195" s="13" t="str">
        <f>[2]Лист2!D157</f>
        <v>07</v>
      </c>
      <c r="D195" s="13" t="str">
        <f>[2]Лист2!E157</f>
        <v>90 1 00 S3210</v>
      </c>
      <c r="E195" s="13"/>
      <c r="F195" s="13">
        <f>[2]Лист2!G157</f>
        <v>854.2</v>
      </c>
      <c r="G195" s="60">
        <f>G196</f>
        <v>719.55</v>
      </c>
      <c r="H195" s="49">
        <f t="shared" si="3"/>
        <v>84.236712713650192</v>
      </c>
    </row>
    <row r="196" spans="1:8" ht="42" customHeight="1">
      <c r="A196" s="29" t="str">
        <f>[2]Лист2!A158</f>
        <v>Закупка товаров, работ и услуг для обеспечения государственных (муниципальных) нужд</v>
      </c>
      <c r="B196" s="13" t="str">
        <f>[2]Лист2!C158</f>
        <v>07</v>
      </c>
      <c r="C196" s="13" t="str">
        <f>[2]Лист2!D158</f>
        <v>07</v>
      </c>
      <c r="D196" s="13" t="str">
        <f>[2]Лист2!E158</f>
        <v>90 1 00 S3210</v>
      </c>
      <c r="E196" s="13">
        <f>[2]Лист2!F158</f>
        <v>200</v>
      </c>
      <c r="F196" s="13">
        <f>[2]Лист2!G158</f>
        <v>854.2</v>
      </c>
      <c r="G196" s="60">
        <v>719.55</v>
      </c>
      <c r="H196" s="49">
        <f t="shared" si="3"/>
        <v>84.236712713650192</v>
      </c>
    </row>
    <row r="197" spans="1:8" ht="38.25" customHeight="1">
      <c r="A197" s="29" t="str">
        <f>[2]Лист2!A159</f>
        <v>Софинансирование субсидии на проведение детской оздоровительной кампании</v>
      </c>
      <c r="B197" s="13" t="str">
        <f>[2]Лист2!C159</f>
        <v>07</v>
      </c>
      <c r="C197" s="13" t="str">
        <f>[2]Лист2!D159</f>
        <v>07</v>
      </c>
      <c r="D197" s="13" t="str">
        <f>[2]Лист2!E159</f>
        <v>90 1 00 S3210</v>
      </c>
      <c r="E197" s="13"/>
      <c r="F197" s="60">
        <f>[2]Лист2!G159</f>
        <v>355</v>
      </c>
      <c r="G197" s="60">
        <v>355</v>
      </c>
      <c r="H197" s="49">
        <f t="shared" si="3"/>
        <v>100</v>
      </c>
    </row>
    <row r="198" spans="1:8" ht="66.75" customHeight="1">
      <c r="A198" s="29" t="str">
        <f>[2]Лист2!A160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13" t="str">
        <f>[2]Лист2!C160</f>
        <v>07</v>
      </c>
      <c r="C198" s="13" t="str">
        <f>[2]Лист2!D160</f>
        <v>07</v>
      </c>
      <c r="D198" s="13" t="str">
        <f>[2]Лист2!E160</f>
        <v>90 1 00 S3210</v>
      </c>
      <c r="E198" s="13">
        <f>[2]Лист2!F160</f>
        <v>100</v>
      </c>
      <c r="F198" s="60">
        <f>[2]Лист2!G160</f>
        <v>355</v>
      </c>
      <c r="G198" s="60">
        <v>355</v>
      </c>
      <c r="H198" s="49">
        <v>0</v>
      </c>
    </row>
    <row r="199" spans="1:8" ht="26.25" customHeight="1">
      <c r="A199" s="51" t="s">
        <v>13</v>
      </c>
      <c r="B199" s="13" t="s">
        <v>27</v>
      </c>
      <c r="C199" s="13" t="s">
        <v>24</v>
      </c>
      <c r="D199" s="13"/>
      <c r="E199" s="11"/>
      <c r="F199" s="17">
        <f>F200+F205+F208+F213+F217+F215+F219</f>
        <v>16207.911</v>
      </c>
      <c r="G199" s="17">
        <f>G200+G205+G208+G213+G217+G215+G219</f>
        <v>16207.911</v>
      </c>
      <c r="H199" s="49">
        <f t="shared" si="3"/>
        <v>100</v>
      </c>
    </row>
    <row r="200" spans="1:8" ht="39.75" customHeight="1">
      <c r="A200" s="16" t="s">
        <v>84</v>
      </c>
      <c r="B200" s="13" t="s">
        <v>27</v>
      </c>
      <c r="C200" s="13" t="s">
        <v>24</v>
      </c>
      <c r="D200" s="14" t="s">
        <v>125</v>
      </c>
      <c r="E200" s="13"/>
      <c r="F200" s="17">
        <f>F201</f>
        <v>3160.3740000000003</v>
      </c>
      <c r="G200" s="17">
        <f>G201</f>
        <v>3160.3740000000003</v>
      </c>
      <c r="H200" s="49">
        <f t="shared" si="3"/>
        <v>100</v>
      </c>
    </row>
    <row r="201" spans="1:8" ht="20.25" customHeight="1">
      <c r="A201" s="16" t="s">
        <v>85</v>
      </c>
      <c r="B201" s="13" t="s">
        <v>27</v>
      </c>
      <c r="C201" s="13" t="s">
        <v>24</v>
      </c>
      <c r="D201" s="14" t="s">
        <v>126</v>
      </c>
      <c r="E201" s="13"/>
      <c r="F201" s="17">
        <f>F202+F203+F204</f>
        <v>3160.3740000000003</v>
      </c>
      <c r="G201" s="17">
        <f>G202+G203+G204</f>
        <v>3160.3740000000003</v>
      </c>
      <c r="H201" s="49">
        <f t="shared" si="3"/>
        <v>100</v>
      </c>
    </row>
    <row r="202" spans="1:8" ht="66.75" customHeight="1">
      <c r="A202" s="27" t="s">
        <v>81</v>
      </c>
      <c r="B202" s="13" t="s">
        <v>27</v>
      </c>
      <c r="C202" s="13" t="s">
        <v>24</v>
      </c>
      <c r="D202" s="14" t="s">
        <v>126</v>
      </c>
      <c r="E202" s="13">
        <v>100</v>
      </c>
      <c r="F202" s="17">
        <f>[2]Лист2!G164</f>
        <v>2768.8679999999999</v>
      </c>
      <c r="G202" s="17">
        <v>2768.8679999999999</v>
      </c>
      <c r="H202" s="49">
        <f t="shared" si="3"/>
        <v>100</v>
      </c>
    </row>
    <row r="203" spans="1:8" ht="36" customHeight="1">
      <c r="A203" s="28" t="s">
        <v>124</v>
      </c>
      <c r="B203" s="13" t="s">
        <v>27</v>
      </c>
      <c r="C203" s="13" t="s">
        <v>24</v>
      </c>
      <c r="D203" s="14" t="s">
        <v>126</v>
      </c>
      <c r="E203" s="13">
        <v>200</v>
      </c>
      <c r="F203" s="17">
        <v>391.4</v>
      </c>
      <c r="G203" s="17">
        <v>391.4</v>
      </c>
      <c r="H203" s="49">
        <f t="shared" si="3"/>
        <v>100</v>
      </c>
    </row>
    <row r="204" spans="1:8" ht="24" customHeight="1">
      <c r="A204" s="29" t="s">
        <v>83</v>
      </c>
      <c r="B204" s="13" t="s">
        <v>27</v>
      </c>
      <c r="C204" s="13" t="s">
        <v>24</v>
      </c>
      <c r="D204" s="14" t="s">
        <v>126</v>
      </c>
      <c r="E204" s="13">
        <v>850</v>
      </c>
      <c r="F204" s="17">
        <f>[2]Лист2!G166</f>
        <v>0.106</v>
      </c>
      <c r="G204" s="17">
        <v>0.106</v>
      </c>
      <c r="H204" s="49">
        <f t="shared" ref="H204:H264" si="4">G204/F204*100</f>
        <v>100</v>
      </c>
    </row>
    <row r="205" spans="1:8" ht="33.75" customHeight="1">
      <c r="A205" s="16" t="s">
        <v>117</v>
      </c>
      <c r="B205" s="13" t="s">
        <v>27</v>
      </c>
      <c r="C205" s="13" t="s">
        <v>24</v>
      </c>
      <c r="D205" s="14" t="s">
        <v>156</v>
      </c>
      <c r="E205" s="13"/>
      <c r="F205" s="17">
        <f>F206+F207</f>
        <v>995.99599999999987</v>
      </c>
      <c r="G205" s="17">
        <v>995.99599999999987</v>
      </c>
      <c r="H205" s="49">
        <f t="shared" si="4"/>
        <v>100</v>
      </c>
    </row>
    <row r="206" spans="1:8" ht="66.75" customHeight="1">
      <c r="A206" s="27" t="s">
        <v>81</v>
      </c>
      <c r="B206" s="13" t="s">
        <v>27</v>
      </c>
      <c r="C206" s="13" t="s">
        <v>24</v>
      </c>
      <c r="D206" s="14" t="s">
        <v>156</v>
      </c>
      <c r="E206" s="13">
        <v>100</v>
      </c>
      <c r="F206" s="17">
        <f>[2]Лист2!G168+[2]Лист2!G350</f>
        <v>883.57999999999993</v>
      </c>
      <c r="G206" s="17">
        <v>883.57999999999993</v>
      </c>
      <c r="H206" s="49">
        <v>0</v>
      </c>
    </row>
    <row r="207" spans="1:8" ht="30.75" customHeight="1">
      <c r="A207" s="28" t="s">
        <v>124</v>
      </c>
      <c r="B207" s="13" t="s">
        <v>27</v>
      </c>
      <c r="C207" s="13" t="s">
        <v>24</v>
      </c>
      <c r="D207" s="14" t="s">
        <v>156</v>
      </c>
      <c r="E207" s="13">
        <v>200</v>
      </c>
      <c r="F207" s="17">
        <f>[2]Лист2!G169+[2]Лист2!G351</f>
        <v>112.416</v>
      </c>
      <c r="G207" s="17">
        <v>112.416</v>
      </c>
      <c r="H207" s="49">
        <f t="shared" si="4"/>
        <v>100</v>
      </c>
    </row>
    <row r="208" spans="1:8" ht="48" customHeight="1">
      <c r="A208" s="29" t="s">
        <v>90</v>
      </c>
      <c r="B208" s="13" t="s">
        <v>27</v>
      </c>
      <c r="C208" s="13" t="s">
        <v>24</v>
      </c>
      <c r="D208" s="14" t="s">
        <v>129</v>
      </c>
      <c r="E208" s="13"/>
      <c r="F208" s="17">
        <f>[2]Лист2!G170</f>
        <v>3629.8940000000002</v>
      </c>
      <c r="G208" s="17">
        <v>3629.8940000000002</v>
      </c>
      <c r="H208" s="49">
        <f t="shared" si="4"/>
        <v>100</v>
      </c>
    </row>
    <row r="209" spans="1:8" ht="66" customHeight="1">
      <c r="A209" s="18" t="s">
        <v>91</v>
      </c>
      <c r="B209" s="13" t="s">
        <v>27</v>
      </c>
      <c r="C209" s="13" t="s">
        <v>24</v>
      </c>
      <c r="D209" s="14" t="s">
        <v>130</v>
      </c>
      <c r="E209" s="13"/>
      <c r="F209" s="17">
        <f>[2]Лист2!G171</f>
        <v>3629.8940000000002</v>
      </c>
      <c r="G209" s="17">
        <v>3629.8940000000002</v>
      </c>
      <c r="H209" s="49">
        <f t="shared" si="4"/>
        <v>100</v>
      </c>
    </row>
    <row r="210" spans="1:8" ht="66.75" customHeight="1">
      <c r="A210" s="27" t="s">
        <v>81</v>
      </c>
      <c r="B210" s="13" t="s">
        <v>27</v>
      </c>
      <c r="C210" s="13" t="s">
        <v>24</v>
      </c>
      <c r="D210" s="14" t="s">
        <v>130</v>
      </c>
      <c r="E210" s="13">
        <v>100</v>
      </c>
      <c r="F210" s="17">
        <f>[2]Лист2!G172</f>
        <v>3217.02</v>
      </c>
      <c r="G210" s="17">
        <v>3217.02</v>
      </c>
      <c r="H210" s="49">
        <f t="shared" si="4"/>
        <v>100</v>
      </c>
    </row>
    <row r="211" spans="1:8" ht="35.25" customHeight="1">
      <c r="A211" s="28" t="s">
        <v>124</v>
      </c>
      <c r="B211" s="13" t="s">
        <v>27</v>
      </c>
      <c r="C211" s="13" t="s">
        <v>24</v>
      </c>
      <c r="D211" s="14" t="s">
        <v>130</v>
      </c>
      <c r="E211" s="13">
        <v>200</v>
      </c>
      <c r="F211" s="17">
        <f>[2]Лист2!G173</f>
        <v>412.87400000000002</v>
      </c>
      <c r="G211" s="17">
        <v>412.87400000000002</v>
      </c>
      <c r="H211" s="49">
        <f t="shared" si="4"/>
        <v>100</v>
      </c>
    </row>
    <row r="212" spans="1:8" ht="24.75" customHeight="1">
      <c r="A212" s="29" t="s">
        <v>83</v>
      </c>
      <c r="B212" s="13" t="s">
        <v>27</v>
      </c>
      <c r="C212" s="13" t="s">
        <v>24</v>
      </c>
      <c r="D212" s="14" t="s">
        <v>130</v>
      </c>
      <c r="E212" s="13">
        <v>850</v>
      </c>
      <c r="F212" s="17">
        <f>[2]Лист2!G174</f>
        <v>0</v>
      </c>
      <c r="G212" s="17">
        <v>0</v>
      </c>
      <c r="H212" s="49">
        <v>0</v>
      </c>
    </row>
    <row r="213" spans="1:8" ht="80.25" customHeight="1">
      <c r="A213" s="29" t="str">
        <f>[2]Лист2!A175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13" s="13" t="str">
        <f>[2]Лист2!C175</f>
        <v>07</v>
      </c>
      <c r="C213" s="13" t="str">
        <f>[2]Лист2!D175</f>
        <v>09</v>
      </c>
      <c r="D213" s="13" t="str">
        <f>[2]Лист2!E175</f>
        <v>90 1 00 S0992</v>
      </c>
      <c r="E213" s="13"/>
      <c r="F213" s="33">
        <f>[2]Лист2!G175</f>
        <v>48.432000000000002</v>
      </c>
      <c r="G213" s="33">
        <v>48.432000000000002</v>
      </c>
      <c r="H213" s="49">
        <f t="shared" si="4"/>
        <v>100</v>
      </c>
    </row>
    <row r="214" spans="1:8" ht="22.5" customHeight="1">
      <c r="A214" s="29" t="str">
        <f>[2]Лист2!A176</f>
        <v>Социальное обеспечение и иные выплаты населению</v>
      </c>
      <c r="B214" s="13" t="str">
        <f>[2]Лист2!C176</f>
        <v>07</v>
      </c>
      <c r="C214" s="13" t="str">
        <f>[2]Лист2!D176</f>
        <v>09</v>
      </c>
      <c r="D214" s="13" t="str">
        <f>[2]Лист2!E176</f>
        <v>91 1 00 S0992</v>
      </c>
      <c r="E214" s="13">
        <f>[2]Лист2!F176</f>
        <v>300</v>
      </c>
      <c r="F214" s="33">
        <f>[2]Лист2!G176</f>
        <v>48.432000000000002</v>
      </c>
      <c r="G214" s="33">
        <v>48.432000000000002</v>
      </c>
      <c r="H214" s="49">
        <v>0</v>
      </c>
    </row>
    <row r="215" spans="1:8" ht="36" customHeight="1">
      <c r="A215" s="29" t="str">
        <f>[2]Лист2!A177</f>
        <v>Обеспечение расчетов за топливно-энергетические ресурсы, потребляемые муниципальными учреждениями</v>
      </c>
      <c r="B215" s="13" t="str">
        <f>[2]Лист2!C177</f>
        <v>07</v>
      </c>
      <c r="C215" s="13" t="str">
        <f>[2]Лист2!D177</f>
        <v>09</v>
      </c>
      <c r="D215" s="13" t="str">
        <f>[2]Лист2!E177</f>
        <v>92 9 00 S1190</v>
      </c>
      <c r="E215" s="13"/>
      <c r="F215" s="33">
        <f>[2]Лист2!G177</f>
        <v>1889.4549999999999</v>
      </c>
      <c r="G215" s="33">
        <v>1889.4549999999999</v>
      </c>
      <c r="H215" s="49">
        <f t="shared" si="4"/>
        <v>100</v>
      </c>
    </row>
    <row r="216" spans="1:8" ht="37.5" customHeight="1">
      <c r="A216" s="29" t="str">
        <f>[2]Лист2!A178</f>
        <v>Закупка товаров, работ и услуг для обеспечения государственных (муниципальных) нужд</v>
      </c>
      <c r="B216" s="13" t="str">
        <f>[2]Лист2!C178</f>
        <v>07</v>
      </c>
      <c r="C216" s="13" t="str">
        <f>[2]Лист2!D178</f>
        <v>09</v>
      </c>
      <c r="D216" s="13" t="str">
        <f>[2]Лист2!E178</f>
        <v>92 9 00 S1190</v>
      </c>
      <c r="E216" s="13">
        <f>[2]Лист2!F178</f>
        <v>200</v>
      </c>
      <c r="F216" s="33">
        <f>[2]Лист2!G178</f>
        <v>1889.4549999999999</v>
      </c>
      <c r="G216" s="33">
        <v>1889.4549999999999</v>
      </c>
      <c r="H216" s="49">
        <f t="shared" si="4"/>
        <v>100</v>
      </c>
    </row>
    <row r="217" spans="1:8" ht="25.5" customHeight="1">
      <c r="A217" s="29" t="str">
        <f>[2]Лист2!A181</f>
        <v>Прочие выплаты по обязательствам государства</v>
      </c>
      <c r="B217" s="13" t="str">
        <f>[2]Лист2!C181</f>
        <v>07</v>
      </c>
      <c r="C217" s="13" t="str">
        <f>[2]Лист2!D181</f>
        <v>09</v>
      </c>
      <c r="D217" s="13" t="str">
        <f>[2]Лист2!E181</f>
        <v>99 9 00 14710</v>
      </c>
      <c r="E217" s="13"/>
      <c r="F217" s="33">
        <f>[2]Лист2!G181</f>
        <v>6394.26</v>
      </c>
      <c r="G217" s="33">
        <v>6394.26</v>
      </c>
      <c r="H217" s="49">
        <f t="shared" si="4"/>
        <v>100</v>
      </c>
    </row>
    <row r="218" spans="1:8" ht="36.75" customHeight="1">
      <c r="A218" s="29" t="str">
        <f>[2]Лист2!A182</f>
        <v>Закупка товаров, работ и услуг для обеспечения государственных (муниципальных) нужд</v>
      </c>
      <c r="B218" s="13" t="str">
        <f>[2]Лист2!C182</f>
        <v>07</v>
      </c>
      <c r="C218" s="13" t="str">
        <f>[2]Лист2!D182</f>
        <v>09</v>
      </c>
      <c r="D218" s="13" t="str">
        <f>[2]Лист2!E182</f>
        <v>99 9 00 14710</v>
      </c>
      <c r="E218" s="13">
        <f>[2]Лист2!F182</f>
        <v>200</v>
      </c>
      <c r="F218" s="33">
        <f>[2]Лист2!G182</f>
        <v>6394.26</v>
      </c>
      <c r="G218" s="33">
        <v>6394.26</v>
      </c>
      <c r="H218" s="49">
        <f t="shared" si="4"/>
        <v>100</v>
      </c>
    </row>
    <row r="219" spans="1:8" ht="24.75" customHeight="1">
      <c r="A219" s="29" t="str">
        <f>[2]Лист2!A179</f>
        <v>Резервные фонды местных администраций</v>
      </c>
      <c r="B219" s="13" t="str">
        <f>[2]Лист2!C179</f>
        <v>07</v>
      </c>
      <c r="C219" s="13" t="str">
        <f>[2]Лист2!D179</f>
        <v>09</v>
      </c>
      <c r="D219" s="13" t="str">
        <f>[2]Лист2!E179</f>
        <v>99 1 00 14100</v>
      </c>
      <c r="E219" s="13"/>
      <c r="F219" s="13">
        <f>[2]Лист2!G179</f>
        <v>89.5</v>
      </c>
      <c r="G219" s="13">
        <v>89.5</v>
      </c>
      <c r="H219" s="49">
        <f t="shared" si="4"/>
        <v>100</v>
      </c>
    </row>
    <row r="220" spans="1:8" ht="41.25" customHeight="1">
      <c r="A220" s="29" t="str">
        <f>[2]Лист2!A180</f>
        <v>Закупка товаров, работ и услуг для обеспечения государственных (муниципальных) нужд</v>
      </c>
      <c r="B220" s="13" t="str">
        <f>[2]Лист2!C180</f>
        <v>07</v>
      </c>
      <c r="C220" s="13" t="str">
        <f>[2]Лист2!D180</f>
        <v>09</v>
      </c>
      <c r="D220" s="13" t="str">
        <f>[2]Лист2!E180</f>
        <v>99 1 00 14100</v>
      </c>
      <c r="E220" s="13">
        <f>[2]Лист2!F180</f>
        <v>200</v>
      </c>
      <c r="F220" s="13">
        <f>[2]Лист2!G180</f>
        <v>89.5</v>
      </c>
      <c r="G220" s="13">
        <v>89.5</v>
      </c>
      <c r="H220" s="49">
        <f t="shared" si="4"/>
        <v>100</v>
      </c>
    </row>
    <row r="221" spans="1:8" ht="22.5" customHeight="1">
      <c r="A221" s="12" t="s">
        <v>86</v>
      </c>
      <c r="B221" s="13" t="s">
        <v>26</v>
      </c>
      <c r="C221" s="13"/>
      <c r="D221" s="11"/>
      <c r="E221" s="13"/>
      <c r="F221" s="17">
        <f>F222+F243</f>
        <v>31143.717000000004</v>
      </c>
      <c r="G221" s="17">
        <f>G222+G243</f>
        <v>31129.383999999998</v>
      </c>
      <c r="H221" s="49">
        <f t="shared" si="4"/>
        <v>99.953977876179636</v>
      </c>
    </row>
    <row r="222" spans="1:8" ht="21.75" customHeight="1">
      <c r="A222" s="12" t="s">
        <v>57</v>
      </c>
      <c r="B222" s="13" t="s">
        <v>26</v>
      </c>
      <c r="C222" s="13" t="s">
        <v>19</v>
      </c>
      <c r="D222" s="11"/>
      <c r="E222" s="13"/>
      <c r="F222" s="17">
        <f>F223+F234+F238+F239+F241</f>
        <v>24001.972000000005</v>
      </c>
      <c r="G222" s="17">
        <f>G223+G234+G238+G239+G241</f>
        <v>23997.912</v>
      </c>
      <c r="H222" s="49">
        <f t="shared" si="4"/>
        <v>99.983084723205224</v>
      </c>
    </row>
    <row r="223" spans="1:8" ht="37.5" customHeight="1">
      <c r="A223" s="16" t="s">
        <v>87</v>
      </c>
      <c r="B223" s="13" t="s">
        <v>26</v>
      </c>
      <c r="C223" s="13" t="s">
        <v>19</v>
      </c>
      <c r="D223" s="14" t="s">
        <v>127</v>
      </c>
      <c r="E223" s="11"/>
      <c r="F223" s="17">
        <f>+F224+F230+F232</f>
        <v>15307.288</v>
      </c>
      <c r="G223" s="17">
        <f>+G224+G230+G232</f>
        <v>15303.227999999999</v>
      </c>
      <c r="H223" s="49">
        <f t="shared" si="4"/>
        <v>99.973476686399309</v>
      </c>
    </row>
    <row r="224" spans="1:8" ht="27.75" customHeight="1">
      <c r="A224" s="16" t="s">
        <v>88</v>
      </c>
      <c r="B224" s="13" t="s">
        <v>26</v>
      </c>
      <c r="C224" s="13" t="s">
        <v>19</v>
      </c>
      <c r="D224" s="14" t="s">
        <v>128</v>
      </c>
      <c r="E224" s="11"/>
      <c r="F224" s="17">
        <f>F225+F226+F229+F227+F228</f>
        <v>11071.446</v>
      </c>
      <c r="G224" s="17">
        <f>G225+G226+G229+G227+G228</f>
        <v>11067.386</v>
      </c>
      <c r="H224" s="49">
        <f t="shared" si="4"/>
        <v>99.96332908998518</v>
      </c>
    </row>
    <row r="225" spans="1:8" ht="67.5" customHeight="1">
      <c r="A225" s="28" t="s">
        <v>81</v>
      </c>
      <c r="B225" s="13" t="s">
        <v>26</v>
      </c>
      <c r="C225" s="13" t="s">
        <v>19</v>
      </c>
      <c r="D225" s="14" t="s">
        <v>128</v>
      </c>
      <c r="E225" s="11">
        <v>100</v>
      </c>
      <c r="F225" s="39">
        <f>[2]Лист2!G62</f>
        <v>9555.9850000000006</v>
      </c>
      <c r="G225" s="39">
        <v>9555.9850000000006</v>
      </c>
      <c r="H225" s="49">
        <f t="shared" si="4"/>
        <v>100</v>
      </c>
    </row>
    <row r="226" spans="1:8" ht="39" customHeight="1">
      <c r="A226" s="28" t="s">
        <v>124</v>
      </c>
      <c r="B226" s="13" t="s">
        <v>26</v>
      </c>
      <c r="C226" s="13" t="s">
        <v>19</v>
      </c>
      <c r="D226" s="14" t="s">
        <v>128</v>
      </c>
      <c r="E226" s="11">
        <v>200</v>
      </c>
      <c r="F226" s="39">
        <f>[2]Лист2!G63</f>
        <v>1426.62</v>
      </c>
      <c r="G226" s="39">
        <v>1422.56</v>
      </c>
      <c r="H226" s="49">
        <f t="shared" si="4"/>
        <v>99.715411251769922</v>
      </c>
    </row>
    <row r="227" spans="1:8" ht="27" customHeight="1">
      <c r="A227" s="28" t="str">
        <f>[2]Лист2!A64</f>
        <v>Социальное обеспечение и иные выплаты населению</v>
      </c>
      <c r="B227" s="13" t="str">
        <f>[2]Лист2!C64</f>
        <v>08</v>
      </c>
      <c r="C227" s="13" t="str">
        <f>[2]Лист2!D64</f>
        <v>01</v>
      </c>
      <c r="D227" s="13" t="str">
        <f>[2]Лист2!E64</f>
        <v>02 2 00 10530</v>
      </c>
      <c r="E227" s="13">
        <f>[2]Лист2!F64</f>
        <v>300</v>
      </c>
      <c r="F227" s="60">
        <f>[2]Лист2!G64</f>
        <v>61.396000000000001</v>
      </c>
      <c r="G227" s="60">
        <v>61.396000000000001</v>
      </c>
      <c r="H227" s="49">
        <f t="shared" si="4"/>
        <v>100</v>
      </c>
    </row>
    <row r="228" spans="1:8" ht="26.25" customHeight="1">
      <c r="A228" s="28" t="str">
        <f>[2]Лист2!A65</f>
        <v>Исполнение судебных актов</v>
      </c>
      <c r="B228" s="13" t="str">
        <f>[2]Лист2!C65</f>
        <v>08</v>
      </c>
      <c r="C228" s="13" t="str">
        <f>[2]Лист2!D65</f>
        <v>01</v>
      </c>
      <c r="D228" s="13" t="str">
        <f>[2]Лист2!E65</f>
        <v>02 2 00 10530</v>
      </c>
      <c r="E228" s="13">
        <f>[2]Лист2!F65</f>
        <v>830</v>
      </c>
      <c r="F228" s="60">
        <f>[2]Лист2!G65</f>
        <v>5</v>
      </c>
      <c r="G228" s="60">
        <v>5</v>
      </c>
      <c r="H228" s="49">
        <f t="shared" si="4"/>
        <v>100</v>
      </c>
    </row>
    <row r="229" spans="1:8" ht="25.5" customHeight="1">
      <c r="A229" s="29" t="s">
        <v>83</v>
      </c>
      <c r="B229" s="13" t="s">
        <v>26</v>
      </c>
      <c r="C229" s="13" t="s">
        <v>19</v>
      </c>
      <c r="D229" s="14" t="s">
        <v>128</v>
      </c>
      <c r="E229" s="11">
        <v>850</v>
      </c>
      <c r="F229" s="39">
        <f>[2]Лист2!G66</f>
        <v>22.445</v>
      </c>
      <c r="G229" s="39">
        <v>22.445</v>
      </c>
      <c r="H229" s="49">
        <f t="shared" si="4"/>
        <v>100</v>
      </c>
    </row>
    <row r="230" spans="1:8" ht="39" customHeight="1">
      <c r="A230" s="29" t="str">
        <f>[2]Лист2!A67</f>
        <v>Субсидия на софинансирование части расходов местных бюджетов по оплате труда работников муниципальных учреждений</v>
      </c>
      <c r="B230" s="13" t="str">
        <f>[2]Лист2!C67</f>
        <v>08</v>
      </c>
      <c r="C230" s="13" t="str">
        <f>[2]Лист2!D67</f>
        <v>01</v>
      </c>
      <c r="D230" s="13" t="str">
        <f>[2]Лист2!E67</f>
        <v>02 2 00 S0430</v>
      </c>
      <c r="E230" s="13"/>
      <c r="F230" s="63">
        <f>[2]Лист2!G67</f>
        <v>4110.8419999999996</v>
      </c>
      <c r="G230" s="63">
        <v>4110.8419999999996</v>
      </c>
      <c r="H230" s="49">
        <f t="shared" si="4"/>
        <v>100</v>
      </c>
    </row>
    <row r="231" spans="1:8" ht="61.5" customHeight="1">
      <c r="A231" s="29" t="str">
        <f>[2]Лист2!A68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1" s="13" t="str">
        <f>[2]Лист2!C68</f>
        <v>08</v>
      </c>
      <c r="C231" s="13" t="str">
        <f>[2]Лист2!D68</f>
        <v>01</v>
      </c>
      <c r="D231" s="13" t="str">
        <f>[2]Лист2!E68</f>
        <v>02 2 00 S0430</v>
      </c>
      <c r="E231" s="13">
        <f>[2]Лист2!F68</f>
        <v>100</v>
      </c>
      <c r="F231" s="63">
        <f>[2]Лист2!G68</f>
        <v>4110.8419999999996</v>
      </c>
      <c r="G231" s="63">
        <v>4110.8419999999996</v>
      </c>
      <c r="H231" s="49">
        <f t="shared" si="4"/>
        <v>100</v>
      </c>
    </row>
    <row r="232" spans="1:8" ht="51.75" customHeight="1">
      <c r="A232" s="29" t="str">
        <f>[2]Лист2!A69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32" s="13" t="str">
        <f>[2]Лист2!C69</f>
        <v>08</v>
      </c>
      <c r="C232" s="13" t="str">
        <f>[2]Лист2!D69</f>
        <v>01</v>
      </c>
      <c r="D232" s="13" t="str">
        <f>[2]Лист2!E69</f>
        <v>02 2 00 S0430</v>
      </c>
      <c r="E232" s="13"/>
      <c r="F232" s="63">
        <f>[2]Лист2!G69</f>
        <v>125</v>
      </c>
      <c r="G232" s="63">
        <v>125</v>
      </c>
      <c r="H232" s="49">
        <f t="shared" si="4"/>
        <v>100</v>
      </c>
    </row>
    <row r="233" spans="1:8" ht="67.5" customHeight="1">
      <c r="A233" s="29" t="str">
        <f>[2]Лист2!A70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13" t="str">
        <f>[2]Лист2!C70</f>
        <v>08</v>
      </c>
      <c r="C233" s="13" t="str">
        <f>[2]Лист2!D70</f>
        <v>01</v>
      </c>
      <c r="D233" s="13" t="str">
        <f>[2]Лист2!E70</f>
        <v>02 2 00 S0430</v>
      </c>
      <c r="E233" s="13">
        <f>[2]Лист2!F70</f>
        <v>100</v>
      </c>
      <c r="F233" s="63">
        <f>[2]Лист2!G70</f>
        <v>125</v>
      </c>
      <c r="G233" s="63">
        <v>125</v>
      </c>
      <c r="H233" s="49">
        <f t="shared" si="4"/>
        <v>100</v>
      </c>
    </row>
    <row r="234" spans="1:8" ht="22.5" customHeight="1">
      <c r="A234" s="12" t="s">
        <v>14</v>
      </c>
      <c r="B234" s="13" t="s">
        <v>26</v>
      </c>
      <c r="C234" s="13" t="s">
        <v>19</v>
      </c>
      <c r="D234" s="14"/>
      <c r="E234" s="11"/>
      <c r="F234" s="17">
        <f>F235</f>
        <v>8125.08</v>
      </c>
      <c r="G234" s="17">
        <v>8125.08</v>
      </c>
      <c r="H234" s="49">
        <f t="shared" si="4"/>
        <v>100</v>
      </c>
    </row>
    <row r="235" spans="1:8" ht="87" customHeight="1">
      <c r="A235" s="16" t="s">
        <v>115</v>
      </c>
      <c r="B235" s="13" t="s">
        <v>26</v>
      </c>
      <c r="C235" s="13" t="s">
        <v>19</v>
      </c>
      <c r="D235" s="14" t="s">
        <v>142</v>
      </c>
      <c r="E235" s="11"/>
      <c r="F235" s="17">
        <f>F236</f>
        <v>8125.08</v>
      </c>
      <c r="G235" s="17">
        <v>8125.08</v>
      </c>
      <c r="H235" s="49">
        <f t="shared" si="4"/>
        <v>100</v>
      </c>
    </row>
    <row r="236" spans="1:8" ht="24" customHeight="1">
      <c r="A236" s="16" t="s">
        <v>116</v>
      </c>
      <c r="B236" s="13" t="s">
        <v>26</v>
      </c>
      <c r="C236" s="13" t="s">
        <v>19</v>
      </c>
      <c r="D236" s="14" t="s">
        <v>142</v>
      </c>
      <c r="E236" s="11">
        <v>540</v>
      </c>
      <c r="F236" s="17">
        <f>[2]Лист2!G236</f>
        <v>8125.08</v>
      </c>
      <c r="G236" s="17">
        <v>8125.08</v>
      </c>
      <c r="H236" s="49">
        <f t="shared" si="4"/>
        <v>100</v>
      </c>
    </row>
    <row r="237" spans="1:8" ht="37.5" customHeight="1">
      <c r="A237" s="16" t="str">
        <f>[2]Лист2!A75</f>
        <v>Обеспечение расчетов за топливно-энергетические ресурсы, потребляемые муниципальными учреждениями</v>
      </c>
      <c r="B237" s="13" t="str">
        <f>[2]Лист2!C75</f>
        <v>08</v>
      </c>
      <c r="C237" s="13" t="str">
        <f>[2]Лист2!D75</f>
        <v>01</v>
      </c>
      <c r="D237" s="13" t="str">
        <f>[2]Лист2!E75</f>
        <v>92 9 00 S1190</v>
      </c>
      <c r="E237" s="13"/>
      <c r="F237" s="60">
        <f>[2]Лист2!G75</f>
        <v>425.685</v>
      </c>
      <c r="G237" s="60">
        <v>425.685</v>
      </c>
      <c r="H237" s="49">
        <f t="shared" si="4"/>
        <v>100</v>
      </c>
    </row>
    <row r="238" spans="1:8" ht="36" customHeight="1">
      <c r="A238" s="16" t="str">
        <f>[2]Лист2!A76</f>
        <v>Закупка товаров, работ и услуг для обеспечения государственных (муниципальных) нужд</v>
      </c>
      <c r="B238" s="13" t="str">
        <f>[2]Лист2!C76</f>
        <v>08</v>
      </c>
      <c r="C238" s="13" t="str">
        <f>[2]Лист2!D76</f>
        <v>01</v>
      </c>
      <c r="D238" s="13" t="str">
        <f>[2]Лист2!E76</f>
        <v>92 9 00 S1190</v>
      </c>
      <c r="E238" s="13">
        <f>[2]Лист2!F76</f>
        <v>200</v>
      </c>
      <c r="F238" s="60">
        <f>[2]Лист2!G76</f>
        <v>425.685</v>
      </c>
      <c r="G238" s="60">
        <v>425.685</v>
      </c>
      <c r="H238" s="49">
        <f t="shared" si="4"/>
        <v>100</v>
      </c>
    </row>
    <row r="239" spans="1:8" ht="54.75" customHeight="1">
      <c r="A239" s="16" t="str">
        <f>[2]Лист2!A71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239" s="13" t="str">
        <f>[2]Лист2!C71</f>
        <v>08</v>
      </c>
      <c r="C239" s="13" t="str">
        <f>[2]Лист2!D71</f>
        <v>01</v>
      </c>
      <c r="D239" s="13" t="str">
        <f>[2]Лист2!E71</f>
        <v>44 4 00 S0200</v>
      </c>
      <c r="E239" s="13"/>
      <c r="F239" s="60">
        <f>[2]Лист2!G71</f>
        <v>142.13</v>
      </c>
      <c r="G239" s="60">
        <v>142.13</v>
      </c>
      <c r="H239" s="49">
        <f t="shared" si="4"/>
        <v>100</v>
      </c>
    </row>
    <row r="240" spans="1:8" ht="33.75" customHeight="1">
      <c r="A240" s="16" t="str">
        <f>[2]Лист2!A72</f>
        <v>Закупка товаров, работ и услуг для обеспечения государственных (муниципальных) нужд</v>
      </c>
      <c r="B240" s="13" t="str">
        <f>[2]Лист2!C72</f>
        <v>08</v>
      </c>
      <c r="C240" s="13" t="str">
        <f>[2]Лист2!D72</f>
        <v>01</v>
      </c>
      <c r="D240" s="13" t="str">
        <f>[2]Лист2!E72</f>
        <v>44 4 00 S0200</v>
      </c>
      <c r="E240" s="13">
        <f>[2]Лист2!F72</f>
        <v>200</v>
      </c>
      <c r="F240" s="60">
        <f>[2]Лист2!G72</f>
        <v>142.13</v>
      </c>
      <c r="G240" s="60">
        <v>142.13</v>
      </c>
      <c r="H240" s="49">
        <f t="shared" si="4"/>
        <v>100</v>
      </c>
    </row>
    <row r="241" spans="1:8" ht="50.25" customHeight="1">
      <c r="A241" s="16" t="str">
        <f>[2]Лист2!A73</f>
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</c>
      <c r="B241" s="13" t="str">
        <f>[2]Лист2!C73</f>
        <v>08</v>
      </c>
      <c r="C241" s="13" t="str">
        <f>[2]Лист2!D73</f>
        <v>01</v>
      </c>
      <c r="D241" s="13" t="str">
        <f>[2]Лист2!E73</f>
        <v>44 4 00 S0200</v>
      </c>
      <c r="E241" s="13"/>
      <c r="F241" s="60">
        <f>[2]Лист2!G73</f>
        <v>1.7889999999999999</v>
      </c>
      <c r="G241" s="60">
        <v>1.7889999999999999</v>
      </c>
      <c r="H241" s="49">
        <f t="shared" si="4"/>
        <v>100</v>
      </c>
    </row>
    <row r="242" spans="1:8" ht="41.25" customHeight="1">
      <c r="A242" s="16" t="str">
        <f>[2]Лист2!A74</f>
        <v>Закупка товаров, работ и услуг для обеспечения государственных (муниципальных) нужд</v>
      </c>
      <c r="B242" s="13" t="str">
        <f>[2]Лист2!C74</f>
        <v>08</v>
      </c>
      <c r="C242" s="13" t="str">
        <f>[2]Лист2!D74</f>
        <v>01</v>
      </c>
      <c r="D242" s="13" t="str">
        <f>[2]Лист2!E74</f>
        <v>44 4 00 S0200</v>
      </c>
      <c r="E242" s="13">
        <f>[2]Лист2!F74</f>
        <v>200</v>
      </c>
      <c r="F242" s="60">
        <f>[2]Лист2!G74</f>
        <v>1.7889999999999999</v>
      </c>
      <c r="G242" s="60">
        <v>1.7889999999999999</v>
      </c>
      <c r="H242" s="49">
        <f t="shared" si="4"/>
        <v>100</v>
      </c>
    </row>
    <row r="243" spans="1:8" ht="25.5" customHeight="1">
      <c r="A243" s="12" t="s">
        <v>89</v>
      </c>
      <c r="B243" s="13" t="s">
        <v>26</v>
      </c>
      <c r="C243" s="13" t="s">
        <v>22</v>
      </c>
      <c r="D243" s="13"/>
      <c r="E243" s="13"/>
      <c r="F243" s="17">
        <f>F244+F248+F258+F260+F263</f>
        <v>7141.7449999999999</v>
      </c>
      <c r="G243" s="17">
        <f>G244+G248+G258+G260+G263</f>
        <v>7131.4719999999998</v>
      </c>
      <c r="H243" s="49">
        <f t="shared" si="4"/>
        <v>99.856155603427453</v>
      </c>
    </row>
    <row r="244" spans="1:8" ht="36.75" customHeight="1">
      <c r="A244" s="16" t="s">
        <v>84</v>
      </c>
      <c r="B244" s="13" t="s">
        <v>26</v>
      </c>
      <c r="C244" s="13" t="s">
        <v>22</v>
      </c>
      <c r="D244" s="14" t="s">
        <v>125</v>
      </c>
      <c r="E244" s="11"/>
      <c r="F244" s="17">
        <f>F245</f>
        <v>848.50699999999995</v>
      </c>
      <c r="G244" s="17">
        <v>848.50699999999995</v>
      </c>
      <c r="H244" s="49">
        <f t="shared" si="4"/>
        <v>100</v>
      </c>
    </row>
    <row r="245" spans="1:8" ht="24" customHeight="1">
      <c r="A245" s="16" t="s">
        <v>85</v>
      </c>
      <c r="B245" s="13" t="s">
        <v>26</v>
      </c>
      <c r="C245" s="13" t="s">
        <v>22</v>
      </c>
      <c r="D245" s="14" t="s">
        <v>126</v>
      </c>
      <c r="E245" s="11"/>
      <c r="F245" s="17">
        <f>F246</f>
        <v>848.50699999999995</v>
      </c>
      <c r="G245" s="17">
        <v>848.50699999999995</v>
      </c>
      <c r="H245" s="49">
        <f t="shared" si="4"/>
        <v>100</v>
      </c>
    </row>
    <row r="246" spans="1:8" ht="75" customHeight="1">
      <c r="A246" s="28" t="s">
        <v>81</v>
      </c>
      <c r="B246" s="13" t="s">
        <v>26</v>
      </c>
      <c r="C246" s="13" t="s">
        <v>22</v>
      </c>
      <c r="D246" s="14" t="s">
        <v>126</v>
      </c>
      <c r="E246" s="11">
        <v>100</v>
      </c>
      <c r="F246" s="17">
        <f>[2]Лист2!G80</f>
        <v>848.50699999999995</v>
      </c>
      <c r="G246" s="17">
        <v>848.50699999999995</v>
      </c>
      <c r="H246" s="49">
        <f t="shared" si="4"/>
        <v>100</v>
      </c>
    </row>
    <row r="247" spans="1:8" ht="36.75" customHeight="1">
      <c r="A247" s="28" t="s">
        <v>124</v>
      </c>
      <c r="B247" s="13" t="s">
        <v>26</v>
      </c>
      <c r="C247" s="13" t="s">
        <v>22</v>
      </c>
      <c r="D247" s="14" t="s">
        <v>126</v>
      </c>
      <c r="E247" s="13">
        <v>200</v>
      </c>
      <c r="F247" s="17">
        <f>[2]Лист2!G81</f>
        <v>0</v>
      </c>
      <c r="G247" s="17">
        <v>0</v>
      </c>
      <c r="H247" s="49">
        <v>0</v>
      </c>
    </row>
    <row r="248" spans="1:8" ht="40.5" customHeight="1">
      <c r="A248" s="29" t="s">
        <v>90</v>
      </c>
      <c r="B248" s="13" t="s">
        <v>26</v>
      </c>
      <c r="C248" s="13" t="s">
        <v>22</v>
      </c>
      <c r="D248" s="14" t="s">
        <v>129</v>
      </c>
      <c r="E248" s="13"/>
      <c r="F248" s="17">
        <f>[2]Лист2!G82</f>
        <v>6172.5309999999999</v>
      </c>
      <c r="G248" s="17">
        <f>G249+G254</f>
        <v>6162.2579999999998</v>
      </c>
      <c r="H248" s="49">
        <f t="shared" si="4"/>
        <v>99.833569082115588</v>
      </c>
    </row>
    <row r="249" spans="1:8" ht="26.25" customHeight="1">
      <c r="A249" s="29" t="str">
        <f>[2]Лист2!A83</f>
        <v>Учреждения по обеспечению хозяйственного обслуживания</v>
      </c>
      <c r="B249" s="13" t="str">
        <f>[2]Лист2!C83</f>
        <v>08</v>
      </c>
      <c r="C249" s="13" t="str">
        <f>[2]Лист2!D83</f>
        <v>04</v>
      </c>
      <c r="D249" s="13" t="str">
        <f>[2]Лист2!E83</f>
        <v>02 5 00 10810</v>
      </c>
      <c r="E249" s="13"/>
      <c r="F249" s="17">
        <f>[2]Лист2!G83</f>
        <v>4163.1549999999997</v>
      </c>
      <c r="G249" s="17">
        <f>G250+G251+G252+G253</f>
        <v>4152.8819999999996</v>
      </c>
      <c r="H249" s="49">
        <f t="shared" si="4"/>
        <v>99.753240030697867</v>
      </c>
    </row>
    <row r="250" spans="1:8" ht="69.75" customHeight="1">
      <c r="A250" s="29" t="str">
        <f>[2]Лист2!A84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0" s="13" t="str">
        <f>[2]Лист2!C84</f>
        <v>08</v>
      </c>
      <c r="C250" s="13" t="str">
        <f>[2]Лист2!D84</f>
        <v>04</v>
      </c>
      <c r="D250" s="13" t="str">
        <f>[2]Лист2!E84</f>
        <v>02 5 00 10810</v>
      </c>
      <c r="E250" s="13">
        <f>[2]Лист2!F84</f>
        <v>100</v>
      </c>
      <c r="F250" s="17">
        <f>[2]Лист2!G84</f>
        <v>4058.518</v>
      </c>
      <c r="G250" s="17">
        <v>4048.2449999999999</v>
      </c>
      <c r="H250" s="49">
        <f t="shared" si="4"/>
        <v>99.746878047602593</v>
      </c>
    </row>
    <row r="251" spans="1:8" ht="32.450000000000003" customHeight="1">
      <c r="A251" s="29" t="str">
        <f>[2]Лист2!A85</f>
        <v>Закупка товаров, работ и услуг для обеспечения государственных (муниципальных) нужд</v>
      </c>
      <c r="B251" s="13" t="str">
        <f>[2]Лист2!C85</f>
        <v>08</v>
      </c>
      <c r="C251" s="13" t="str">
        <f>[2]Лист2!D85</f>
        <v>04</v>
      </c>
      <c r="D251" s="13" t="str">
        <f>[2]Лист2!E85</f>
        <v>02 5 00 10810</v>
      </c>
      <c r="E251" s="13">
        <f>[2]Лист2!F85</f>
        <v>200</v>
      </c>
      <c r="F251" s="17">
        <f>[2]Лист2!G85</f>
        <v>83.986999999999995</v>
      </c>
      <c r="G251" s="17">
        <v>83.986999999999995</v>
      </c>
      <c r="H251" s="49">
        <f t="shared" si="4"/>
        <v>100</v>
      </c>
    </row>
    <row r="252" spans="1:8" ht="23.25" customHeight="1">
      <c r="A252" s="29" t="str">
        <f>[2]Лист2!A86</f>
        <v>Социальное обеспечение и иные выплаты населению</v>
      </c>
      <c r="B252" s="13" t="str">
        <f>[2]Лист2!C86</f>
        <v>08</v>
      </c>
      <c r="C252" s="13" t="str">
        <f>[2]Лист2!D86</f>
        <v>04</v>
      </c>
      <c r="D252" s="13" t="str">
        <f>[2]Лист2!E86</f>
        <v>02 5 00 10810</v>
      </c>
      <c r="E252" s="13">
        <f>[2]Лист2!F86</f>
        <v>300</v>
      </c>
      <c r="F252" s="17">
        <f>[2]Лист2!G86</f>
        <v>18</v>
      </c>
      <c r="G252" s="17">
        <v>18</v>
      </c>
      <c r="H252" s="49">
        <f t="shared" si="4"/>
        <v>100</v>
      </c>
    </row>
    <row r="253" spans="1:8" ht="24" customHeight="1">
      <c r="A253" s="29" t="str">
        <f>[2]Лист2!A87</f>
        <v>Уплата налогов, сборов и иных платежей</v>
      </c>
      <c r="B253" s="13" t="str">
        <f>[2]Лист2!C87</f>
        <v>08</v>
      </c>
      <c r="C253" s="13" t="str">
        <f>[2]Лист2!D87</f>
        <v>04</v>
      </c>
      <c r="D253" s="13" t="str">
        <f>[2]Лист2!E87</f>
        <v>02 5 00 10810</v>
      </c>
      <c r="E253" s="13">
        <f>[2]Лист2!F87</f>
        <v>850</v>
      </c>
      <c r="F253" s="17">
        <f>[2]Лист2!G87</f>
        <v>2.65</v>
      </c>
      <c r="G253" s="17">
        <v>2.65</v>
      </c>
      <c r="H253" s="49">
        <f t="shared" si="4"/>
        <v>100</v>
      </c>
    </row>
    <row r="254" spans="1:8" ht="72" customHeight="1">
      <c r="A254" s="18" t="s">
        <v>91</v>
      </c>
      <c r="B254" s="13" t="s">
        <v>26</v>
      </c>
      <c r="C254" s="13" t="s">
        <v>22</v>
      </c>
      <c r="D254" s="14" t="s">
        <v>130</v>
      </c>
      <c r="E254" s="13"/>
      <c r="F254" s="17">
        <f>[2]Лист2!G88</f>
        <v>2009.376</v>
      </c>
      <c r="G254" s="17">
        <v>2009.376</v>
      </c>
      <c r="H254" s="49">
        <f t="shared" si="4"/>
        <v>100</v>
      </c>
    </row>
    <row r="255" spans="1:8" ht="66" customHeight="1">
      <c r="A255" s="27" t="s">
        <v>81</v>
      </c>
      <c r="B255" s="13" t="s">
        <v>26</v>
      </c>
      <c r="C255" s="13" t="s">
        <v>22</v>
      </c>
      <c r="D255" s="14" t="s">
        <v>130</v>
      </c>
      <c r="E255" s="13">
        <v>100</v>
      </c>
      <c r="F255" s="17">
        <f>[2]Лист2!G89</f>
        <v>1769.069</v>
      </c>
      <c r="G255" s="17">
        <v>1769.069</v>
      </c>
      <c r="H255" s="49">
        <f t="shared" si="4"/>
        <v>100</v>
      </c>
    </row>
    <row r="256" spans="1:8" ht="37.5" customHeight="1">
      <c r="A256" s="28" t="s">
        <v>124</v>
      </c>
      <c r="B256" s="13" t="s">
        <v>26</v>
      </c>
      <c r="C256" s="13" t="s">
        <v>22</v>
      </c>
      <c r="D256" s="14" t="s">
        <v>130</v>
      </c>
      <c r="E256" s="13">
        <v>200</v>
      </c>
      <c r="F256" s="17">
        <f>[2]Лист2!G90</f>
        <v>240.30699999999999</v>
      </c>
      <c r="G256" s="17">
        <v>240.30699999999999</v>
      </c>
      <c r="H256" s="49">
        <f t="shared" si="4"/>
        <v>100</v>
      </c>
    </row>
    <row r="257" spans="1:8" ht="24" customHeight="1">
      <c r="A257" s="29" t="s">
        <v>83</v>
      </c>
      <c r="B257" s="13" t="s">
        <v>26</v>
      </c>
      <c r="C257" s="13" t="s">
        <v>22</v>
      </c>
      <c r="D257" s="14" t="s">
        <v>130</v>
      </c>
      <c r="E257" s="13">
        <v>850</v>
      </c>
      <c r="F257" s="17">
        <f>[2]Лист2!G91</f>
        <v>0</v>
      </c>
      <c r="G257" s="17">
        <v>0</v>
      </c>
      <c r="H257" s="49">
        <v>0</v>
      </c>
    </row>
    <row r="258" spans="1:8" ht="24" customHeight="1">
      <c r="A258" s="29" t="str">
        <f>[2]Лист2!A92</f>
        <v>РП "Развитие культуры Волчихинского района " на 2015-2021 годы</v>
      </c>
      <c r="B258" s="13" t="str">
        <f>[2]Лист2!C92</f>
        <v>08</v>
      </c>
      <c r="C258" s="13" t="str">
        <f>[2]Лист2!D92</f>
        <v>04</v>
      </c>
      <c r="D258" s="13" t="str">
        <f>[2]Лист2!E92</f>
        <v>44 0 00 60990</v>
      </c>
      <c r="E258" s="13"/>
      <c r="F258" s="60">
        <f>[2]Лист2!G92</f>
        <v>84.3</v>
      </c>
      <c r="G258" s="60">
        <v>84.3</v>
      </c>
      <c r="H258" s="49">
        <f t="shared" si="4"/>
        <v>100</v>
      </c>
    </row>
    <row r="259" spans="1:8" ht="39.75" customHeight="1">
      <c r="A259" s="29" t="str">
        <f>[2]Лист2!A93</f>
        <v>Закупка товаров, работ и услуг для обеспечения государственных (муниципальных) нужд</v>
      </c>
      <c r="B259" s="13" t="str">
        <f>[2]Лист2!C93</f>
        <v>08</v>
      </c>
      <c r="C259" s="13" t="str">
        <f>[2]Лист2!D93</f>
        <v>04</v>
      </c>
      <c r="D259" s="13" t="str">
        <f>[2]Лист2!E93</f>
        <v>44 0 00 60990</v>
      </c>
      <c r="E259" s="13">
        <f>[2]Лист2!F93</f>
        <v>200</v>
      </c>
      <c r="F259" s="60">
        <f>[2]Лист2!G93</f>
        <v>84.3</v>
      </c>
      <c r="G259" s="60">
        <v>84.3</v>
      </c>
      <c r="H259" s="49">
        <f t="shared" si="4"/>
        <v>100</v>
      </c>
    </row>
    <row r="260" spans="1:8" ht="87.75" customHeight="1">
      <c r="A260" s="29" t="str">
        <f>[2]Лист2!A238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60" s="13" t="str">
        <f>[2]Лист2!C238</f>
        <v>08</v>
      </c>
      <c r="C260" s="13" t="str">
        <f>[2]Лист2!D238</f>
        <v>04</v>
      </c>
      <c r="D260" s="13" t="str">
        <f>[2]Лист2!E238</f>
        <v>98 5 00 60510</v>
      </c>
      <c r="E260" s="13"/>
      <c r="F260" s="60">
        <f>[2]Лист2!G238</f>
        <v>30</v>
      </c>
      <c r="G260" s="60">
        <v>30</v>
      </c>
      <c r="H260" s="49">
        <f t="shared" si="4"/>
        <v>100</v>
      </c>
    </row>
    <row r="261" spans="1:8" ht="24" customHeight="1">
      <c r="A261" s="29" t="str">
        <f>[2]Лист2!A239</f>
        <v>Иные межбюджетные трансферты</v>
      </c>
      <c r="B261" s="13" t="str">
        <f>[2]Лист2!C239</f>
        <v>08</v>
      </c>
      <c r="C261" s="13" t="str">
        <f>[2]Лист2!D239</f>
        <v>04</v>
      </c>
      <c r="D261" s="13" t="str">
        <f>[2]Лист2!E239</f>
        <v>98 5 00 60510</v>
      </c>
      <c r="E261" s="13">
        <f>[2]Лист2!F239</f>
        <v>540</v>
      </c>
      <c r="F261" s="60">
        <f>[2]Лист2!G239</f>
        <v>30</v>
      </c>
      <c r="G261" s="60">
        <v>30</v>
      </c>
      <c r="H261" s="49">
        <f t="shared" si="4"/>
        <v>100</v>
      </c>
    </row>
    <row r="262" spans="1:8" ht="42.75" customHeight="1">
      <c r="A262" s="29" t="str">
        <f>[2]Лист2!A94</f>
        <v>Обеспечение расчетов за топливно-энергетические ресурсы, потребляемые муниципальными учреждениями</v>
      </c>
      <c r="B262" s="13" t="str">
        <f>[2]Лист2!C94</f>
        <v>08</v>
      </c>
      <c r="C262" s="13" t="str">
        <f>[2]Лист2!D94</f>
        <v>04</v>
      </c>
      <c r="D262" s="13" t="str">
        <f>[2]Лист2!E94</f>
        <v>92 9 00 S1190</v>
      </c>
      <c r="E262" s="13"/>
      <c r="F262" s="60">
        <f>[2]Лист2!G94</f>
        <v>6.407</v>
      </c>
      <c r="G262" s="60">
        <v>6.407</v>
      </c>
      <c r="H262" s="49">
        <f t="shared" si="4"/>
        <v>100</v>
      </c>
    </row>
    <row r="263" spans="1:8" ht="37.5" customHeight="1">
      <c r="A263" s="29" t="str">
        <f>[2]Лист2!A95</f>
        <v>Закупка товаров, работ и услуг для обеспечения государственных (муниципальных) нужд</v>
      </c>
      <c r="B263" s="13" t="str">
        <f>[2]Лист2!C95</f>
        <v>08</v>
      </c>
      <c r="C263" s="13" t="str">
        <f>[2]Лист2!D95</f>
        <v>04</v>
      </c>
      <c r="D263" s="13" t="str">
        <f>[2]Лист2!E95</f>
        <v>92 9 00 S1190</v>
      </c>
      <c r="E263" s="13">
        <f>[2]Лист2!F95</f>
        <v>200</v>
      </c>
      <c r="F263" s="60">
        <f>[2]Лист2!G95</f>
        <v>6.407</v>
      </c>
      <c r="G263" s="60">
        <v>6.407</v>
      </c>
      <c r="H263" s="49">
        <f t="shared" si="4"/>
        <v>100</v>
      </c>
    </row>
    <row r="264" spans="1:8" ht="21" customHeight="1">
      <c r="A264" s="12" t="s">
        <v>44</v>
      </c>
      <c r="B264" s="13">
        <v>10</v>
      </c>
      <c r="C264" s="13"/>
      <c r="D264" s="11"/>
      <c r="E264" s="13"/>
      <c r="F264" s="17">
        <f>F265+F279+F268</f>
        <v>18568.560000000001</v>
      </c>
      <c r="G264" s="17">
        <f>G265+G279+G268</f>
        <v>17756.772000000001</v>
      </c>
      <c r="H264" s="49">
        <f t="shared" si="4"/>
        <v>95.628158564799847</v>
      </c>
    </row>
    <row r="265" spans="1:8" ht="22.5" customHeight="1">
      <c r="A265" s="12" t="s">
        <v>16</v>
      </c>
      <c r="B265" s="13">
        <v>10</v>
      </c>
      <c r="C265" s="13" t="s">
        <v>19</v>
      </c>
      <c r="D265" s="11"/>
      <c r="E265" s="13"/>
      <c r="F265" s="17">
        <f>F266</f>
        <v>819.6</v>
      </c>
      <c r="G265" s="17">
        <v>819.6</v>
      </c>
      <c r="H265" s="49">
        <f t="shared" ref="H265:H313" si="5">G265/F265*100</f>
        <v>100</v>
      </c>
    </row>
    <row r="266" spans="1:8" ht="25.5" customHeight="1">
      <c r="A266" s="16" t="s">
        <v>106</v>
      </c>
      <c r="B266" s="13">
        <v>10</v>
      </c>
      <c r="C266" s="13" t="s">
        <v>19</v>
      </c>
      <c r="D266" s="14" t="s">
        <v>157</v>
      </c>
      <c r="E266" s="11"/>
      <c r="F266" s="17">
        <f>F267</f>
        <v>819.6</v>
      </c>
      <c r="G266" s="17">
        <v>819.6</v>
      </c>
      <c r="H266" s="49">
        <f t="shared" si="5"/>
        <v>100</v>
      </c>
    </row>
    <row r="267" spans="1:8" ht="20.25" customHeight="1">
      <c r="A267" s="12" t="s">
        <v>73</v>
      </c>
      <c r="B267" s="13">
        <v>10</v>
      </c>
      <c r="C267" s="13" t="s">
        <v>19</v>
      </c>
      <c r="D267" s="14" t="s">
        <v>157</v>
      </c>
      <c r="E267" s="11">
        <v>300</v>
      </c>
      <c r="F267" s="17">
        <f>[2]Лист2!G355</f>
        <v>819.6</v>
      </c>
      <c r="G267" s="17">
        <v>819.6</v>
      </c>
      <c r="H267" s="49">
        <f t="shared" si="5"/>
        <v>100</v>
      </c>
    </row>
    <row r="268" spans="1:8" ht="25.5" customHeight="1">
      <c r="A268" s="12" t="str">
        <f>[2]Лист2!A356</f>
        <v>Социальное обеспечение населения</v>
      </c>
      <c r="B268" s="13">
        <f>[2]Лист2!C356</f>
        <v>10</v>
      </c>
      <c r="C268" s="13" t="str">
        <f>[2]Лист2!D356</f>
        <v>03</v>
      </c>
      <c r="D268" s="13"/>
      <c r="E268" s="13"/>
      <c r="F268" s="33">
        <f>F269+F273+F277+F275+F271</f>
        <v>3309.9600000000005</v>
      </c>
      <c r="G268" s="33">
        <v>3309.9600000000005</v>
      </c>
      <c r="H268" s="49">
        <f t="shared" si="5"/>
        <v>100</v>
      </c>
    </row>
    <row r="269" spans="1:8" ht="39" customHeight="1">
      <c r="A269" s="12" t="str">
        <f>[2]Лист2!A185</f>
        <v>Субсидии на реализацию мероприятий по обеспечению жильем молодых семей</v>
      </c>
      <c r="B269" s="13">
        <f>[2]Лист2!C185</f>
        <v>10</v>
      </c>
      <c r="C269" s="13" t="str">
        <f>[2]Лист2!D185</f>
        <v>03</v>
      </c>
      <c r="D269" s="13" t="str">
        <f>[2]Лист2!E185</f>
        <v>14 2 00 L4970</v>
      </c>
      <c r="E269" s="13"/>
      <c r="F269" s="13">
        <f>[2]Лист2!G185</f>
        <v>905.6</v>
      </c>
      <c r="G269" s="13">
        <v>905.6</v>
      </c>
      <c r="H269" s="49">
        <f t="shared" si="5"/>
        <v>100</v>
      </c>
    </row>
    <row r="270" spans="1:8" ht="26.25" customHeight="1">
      <c r="A270" s="12" t="str">
        <f>[2]Лист2!A186</f>
        <v>Социальное обеспечение и иные выплаты населению</v>
      </c>
      <c r="B270" s="13">
        <f>[2]Лист2!C186</f>
        <v>10</v>
      </c>
      <c r="C270" s="13" t="str">
        <f>[2]Лист2!D186</f>
        <v>03</v>
      </c>
      <c r="D270" s="13" t="str">
        <f>[2]Лист2!E186</f>
        <v>14 2 00 L4970</v>
      </c>
      <c r="E270" s="13">
        <f>[2]Лист2!F186</f>
        <v>300</v>
      </c>
      <c r="F270" s="13">
        <f>[2]Лист2!G186</f>
        <v>905.6</v>
      </c>
      <c r="G270" s="13">
        <v>905.6</v>
      </c>
      <c r="H270" s="49">
        <f t="shared" si="5"/>
        <v>100</v>
      </c>
    </row>
    <row r="271" spans="1:8" ht="34.5" customHeight="1">
      <c r="A271" s="12" t="str">
        <f>[2]Лист2!A187</f>
        <v>МП "Обеспечение жильем молодых семей в Волчихинском районе" на 2020-2024 годы</v>
      </c>
      <c r="B271" s="13">
        <f>[2]Лист2!C187</f>
        <v>10</v>
      </c>
      <c r="C271" s="13" t="str">
        <f>[2]Лист2!D187</f>
        <v>03</v>
      </c>
      <c r="D271" s="13" t="str">
        <f>[2]Лист2!E187</f>
        <v>14 2 00 L4970</v>
      </c>
      <c r="E271" s="13"/>
      <c r="F271" s="13">
        <f>[2]Лист2!G187</f>
        <v>196.9</v>
      </c>
      <c r="G271" s="13">
        <v>196.9</v>
      </c>
      <c r="H271" s="49">
        <f t="shared" si="5"/>
        <v>100</v>
      </c>
    </row>
    <row r="272" spans="1:8" ht="25.5" customHeight="1">
      <c r="A272" s="12" t="str">
        <f>[2]Лист2!A188</f>
        <v>Социальное обеспечение и иные выплаты населению</v>
      </c>
      <c r="B272" s="13">
        <f>[2]Лист2!C188</f>
        <v>10</v>
      </c>
      <c r="C272" s="13" t="str">
        <f>[2]Лист2!D188</f>
        <v>03</v>
      </c>
      <c r="D272" s="13" t="str">
        <f>[2]Лист2!E188</f>
        <v>14 2 00 L4970</v>
      </c>
      <c r="E272" s="13">
        <f>[2]Лист2!F188</f>
        <v>300</v>
      </c>
      <c r="F272" s="13">
        <f>[2]Лист2!G188</f>
        <v>196.9</v>
      </c>
      <c r="G272" s="13">
        <v>196.9</v>
      </c>
      <c r="H272" s="49">
        <f t="shared" si="5"/>
        <v>100</v>
      </c>
    </row>
    <row r="273" spans="1:8" ht="48.75" customHeight="1">
      <c r="A273" s="12" t="str">
        <f>[2]Лист2!A357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73" s="13" t="str">
        <f>[2]Лист2!C357</f>
        <v>10</v>
      </c>
      <c r="C273" s="13" t="str">
        <f>[2]Лист2!D357</f>
        <v>03</v>
      </c>
      <c r="D273" s="13" t="str">
        <f>[2]Лист2!E357</f>
        <v>52 0 00 L5765</v>
      </c>
      <c r="E273" s="13"/>
      <c r="F273" s="13">
        <f>[2]Лист2!G357</f>
        <v>717.94</v>
      </c>
      <c r="G273" s="13">
        <v>717.94</v>
      </c>
      <c r="H273" s="49">
        <f t="shared" si="5"/>
        <v>100</v>
      </c>
    </row>
    <row r="274" spans="1:8" ht="25.5" customHeight="1">
      <c r="A274" s="12" t="str">
        <f>[2]Лист2!A358</f>
        <v>Социальное обеспечение и иные выплаты населению</v>
      </c>
      <c r="B274" s="13" t="str">
        <f>[2]Лист2!C358</f>
        <v>10</v>
      </c>
      <c r="C274" s="13" t="str">
        <f>[2]Лист2!D358</f>
        <v>03</v>
      </c>
      <c r="D274" s="13" t="str">
        <f>[2]Лист2!E358</f>
        <v>52 0 00 L5765</v>
      </c>
      <c r="E274" s="13">
        <f>[2]Лист2!F358</f>
        <v>300</v>
      </c>
      <c r="F274" s="13">
        <f>[2]Лист2!G358</f>
        <v>717.94</v>
      </c>
      <c r="G274" s="13">
        <v>717.94</v>
      </c>
      <c r="H274" s="49">
        <f t="shared" si="5"/>
        <v>100</v>
      </c>
    </row>
    <row r="275" spans="1:8" ht="92.25" customHeight="1">
      <c r="A275" s="12" t="str">
        <f>[2]Лист2!A359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75" s="13">
        <f>[2]Лист2!C359</f>
        <v>10</v>
      </c>
      <c r="C275" s="13" t="str">
        <f>[2]Лист2!D359</f>
        <v>03</v>
      </c>
      <c r="D275" s="13" t="str">
        <f>[2]Лист2!E359</f>
        <v>71 1 00 51340</v>
      </c>
      <c r="E275" s="13"/>
      <c r="F275" s="33">
        <f>[2]Лист2!G359</f>
        <v>1487.1200000000001</v>
      </c>
      <c r="G275" s="33">
        <v>1487.1200000000001</v>
      </c>
      <c r="H275" s="49">
        <f t="shared" si="5"/>
        <v>100</v>
      </c>
    </row>
    <row r="276" spans="1:8" ht="30" customHeight="1">
      <c r="A276" s="12" t="str">
        <f>[2]Лист2!A361</f>
        <v>Социальное обеспечение и иные выплаты населению</v>
      </c>
      <c r="B276" s="13" t="str">
        <f>[2]Лист2!C361</f>
        <v>10</v>
      </c>
      <c r="C276" s="13" t="str">
        <f>[2]Лист2!D361</f>
        <v>03</v>
      </c>
      <c r="D276" s="13" t="str">
        <f>[2]Лист2!E361</f>
        <v>71 1 00 51340</v>
      </c>
      <c r="E276" s="13">
        <v>300</v>
      </c>
      <c r="F276" s="33">
        <f>[2]Лист2!G361</f>
        <v>1464.22</v>
      </c>
      <c r="G276" s="33">
        <v>1464.22</v>
      </c>
      <c r="H276" s="49">
        <f t="shared" si="5"/>
        <v>100</v>
      </c>
    </row>
    <row r="277" spans="1:8" ht="55.5" customHeight="1">
      <c r="A277" s="12" t="str">
        <f>[2]Лист2!A362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77" s="13">
        <f>[2]Лист2!C362</f>
        <v>10</v>
      </c>
      <c r="C277" s="13" t="str">
        <f>[2]Лист2!D362</f>
        <v>03</v>
      </c>
      <c r="D277" s="13" t="str">
        <f>[2]Лист2!E362</f>
        <v>71 1 00 51350</v>
      </c>
      <c r="E277" s="13"/>
      <c r="F277" s="33">
        <f>[2]Лист2!G362</f>
        <v>2.4</v>
      </c>
      <c r="G277" s="33">
        <v>2.4</v>
      </c>
      <c r="H277" s="49">
        <f t="shared" si="5"/>
        <v>100</v>
      </c>
    </row>
    <row r="278" spans="1:8" ht="26.25" customHeight="1">
      <c r="A278" s="12" t="str">
        <f>[2]Лист2!A363</f>
        <v>Социальное обеспечение и иные выплаты населению</v>
      </c>
      <c r="B278" s="13" t="str">
        <f>[2]Лист2!C363</f>
        <v>10</v>
      </c>
      <c r="C278" s="13" t="str">
        <f>[2]Лист2!D363</f>
        <v>03</v>
      </c>
      <c r="D278" s="13" t="str">
        <f>[2]Лист2!E363</f>
        <v>71 1 00 51350</v>
      </c>
      <c r="E278" s="13">
        <f>[2]Лист2!F363</f>
        <v>300</v>
      </c>
      <c r="F278" s="33">
        <f>[2]Лист2!G363</f>
        <v>2.4</v>
      </c>
      <c r="G278" s="33">
        <v>2.4</v>
      </c>
      <c r="H278" s="49">
        <f t="shared" si="5"/>
        <v>100</v>
      </c>
    </row>
    <row r="279" spans="1:8" ht="24.75" customHeight="1">
      <c r="A279" s="12" t="s">
        <v>17</v>
      </c>
      <c r="B279" s="13">
        <v>10</v>
      </c>
      <c r="C279" s="13" t="s">
        <v>22</v>
      </c>
      <c r="D279" s="13"/>
      <c r="E279" s="13"/>
      <c r="F279" s="17">
        <f>F280+F282</f>
        <v>14439</v>
      </c>
      <c r="G279" s="17">
        <f>G280+G282</f>
        <v>13627.212</v>
      </c>
      <c r="H279" s="49">
        <f t="shared" si="5"/>
        <v>94.377810097652187</v>
      </c>
    </row>
    <row r="280" spans="1:8" ht="50.25" customHeight="1">
      <c r="A280" s="16" t="s">
        <v>96</v>
      </c>
      <c r="B280" s="13">
        <v>10</v>
      </c>
      <c r="C280" s="13" t="s">
        <v>22</v>
      </c>
      <c r="D280" s="14" t="s">
        <v>139</v>
      </c>
      <c r="E280" s="13"/>
      <c r="F280" s="17">
        <f>F281</f>
        <v>1850</v>
      </c>
      <c r="G280" s="17">
        <f>G281</f>
        <v>1391</v>
      </c>
      <c r="H280" s="49">
        <f t="shared" si="5"/>
        <v>75.189189189189193</v>
      </c>
    </row>
    <row r="281" spans="1:8" ht="22.5" customHeight="1">
      <c r="A281" s="12" t="s">
        <v>73</v>
      </c>
      <c r="B281" s="13">
        <v>10</v>
      </c>
      <c r="C281" s="13" t="s">
        <v>22</v>
      </c>
      <c r="D281" s="14" t="s">
        <v>139</v>
      </c>
      <c r="E281" s="11">
        <v>300</v>
      </c>
      <c r="F281" s="17">
        <f>[2]Лист2!G191</f>
        <v>1850</v>
      </c>
      <c r="G281" s="17">
        <v>1391</v>
      </c>
      <c r="H281" s="49">
        <f t="shared" si="5"/>
        <v>75.189189189189193</v>
      </c>
    </row>
    <row r="282" spans="1:8" ht="49.5" customHeight="1">
      <c r="A282" s="42" t="s">
        <v>107</v>
      </c>
      <c r="B282" s="43" t="s">
        <v>64</v>
      </c>
      <c r="C282" s="43" t="s">
        <v>22</v>
      </c>
      <c r="D282" s="46" t="s">
        <v>158</v>
      </c>
      <c r="E282" s="43"/>
      <c r="F282" s="17">
        <f>[2]Лист2!G192</f>
        <v>12589</v>
      </c>
      <c r="G282" s="17">
        <f>G283</f>
        <v>12236.212</v>
      </c>
      <c r="H282" s="49">
        <f t="shared" si="5"/>
        <v>97.197648740964325</v>
      </c>
    </row>
    <row r="283" spans="1:8" ht="26.25" customHeight="1">
      <c r="A283" s="12" t="s">
        <v>73</v>
      </c>
      <c r="B283" s="43" t="s">
        <v>64</v>
      </c>
      <c r="C283" s="43" t="s">
        <v>22</v>
      </c>
      <c r="D283" s="46" t="s">
        <v>158</v>
      </c>
      <c r="E283" s="43">
        <v>300</v>
      </c>
      <c r="F283" s="17">
        <f>[2]Лист2!G193</f>
        <v>12589</v>
      </c>
      <c r="G283" s="17">
        <f>Лист2!H193</f>
        <v>12236.212</v>
      </c>
      <c r="H283" s="49">
        <f t="shared" si="5"/>
        <v>97.197648740964325</v>
      </c>
    </row>
    <row r="284" spans="1:8" ht="26.25" customHeight="1">
      <c r="A284" s="12" t="s">
        <v>15</v>
      </c>
      <c r="B284" s="13">
        <v>11</v>
      </c>
      <c r="C284" s="13"/>
      <c r="D284" s="13"/>
      <c r="E284" s="13"/>
      <c r="F284" s="17">
        <f>F294+F285+F289</f>
        <v>3839.1390000000001</v>
      </c>
      <c r="G284" s="17">
        <v>3839.1390000000001</v>
      </c>
      <c r="H284" s="49">
        <f t="shared" si="5"/>
        <v>100</v>
      </c>
    </row>
    <row r="285" spans="1:8" ht="25.5" customHeight="1">
      <c r="A285" s="66" t="s">
        <v>193</v>
      </c>
      <c r="B285" s="67">
        <v>11</v>
      </c>
      <c r="C285" s="67" t="s">
        <v>20</v>
      </c>
      <c r="D285" s="67"/>
      <c r="E285" s="67"/>
      <c r="F285" s="68">
        <f>F286</f>
        <v>450.38799999999998</v>
      </c>
      <c r="G285" s="68">
        <v>450.38799999999998</v>
      </c>
      <c r="H285" s="49">
        <f t="shared" si="5"/>
        <v>100</v>
      </c>
    </row>
    <row r="286" spans="1:8" ht="41.25" customHeight="1">
      <c r="A286" s="66" t="s">
        <v>80</v>
      </c>
      <c r="B286" s="67">
        <v>11</v>
      </c>
      <c r="C286" s="67" t="s">
        <v>20</v>
      </c>
      <c r="D286" s="67" t="s">
        <v>121</v>
      </c>
      <c r="E286" s="67"/>
      <c r="F286" s="68">
        <f>F287</f>
        <v>450.38799999999998</v>
      </c>
      <c r="G286" s="68">
        <v>450.38799999999998</v>
      </c>
      <c r="H286" s="49">
        <f t="shared" si="5"/>
        <v>100</v>
      </c>
    </row>
    <row r="287" spans="1:8" ht="44.25" customHeight="1">
      <c r="A287" s="66" t="s">
        <v>122</v>
      </c>
      <c r="B287" s="67">
        <v>11</v>
      </c>
      <c r="C287" s="67" t="s">
        <v>20</v>
      </c>
      <c r="D287" s="67" t="s">
        <v>123</v>
      </c>
      <c r="E287" s="67"/>
      <c r="F287" s="68">
        <f>F288</f>
        <v>450.38799999999998</v>
      </c>
      <c r="G287" s="68">
        <v>450.38799999999998</v>
      </c>
      <c r="H287" s="49">
        <f t="shared" si="5"/>
        <v>100</v>
      </c>
    </row>
    <row r="288" spans="1:8" ht="70.5" customHeight="1">
      <c r="A288" s="66" t="s">
        <v>103</v>
      </c>
      <c r="B288" s="67">
        <v>11</v>
      </c>
      <c r="C288" s="67" t="s">
        <v>20</v>
      </c>
      <c r="D288" s="67" t="s">
        <v>123</v>
      </c>
      <c r="E288" s="67">
        <v>100</v>
      </c>
      <c r="F288" s="68">
        <f>[2]Лист2!G28</f>
        <v>450.38799999999998</v>
      </c>
      <c r="G288" s="68">
        <v>450.38799999999998</v>
      </c>
      <c r="H288" s="49">
        <f t="shared" si="5"/>
        <v>100</v>
      </c>
    </row>
    <row r="289" spans="1:8" ht="23.25" customHeight="1">
      <c r="A289" s="66" t="str">
        <f>[2]Лист2!A29</f>
        <v>Спорт высших достижений</v>
      </c>
      <c r="B289" s="67">
        <f>[2]Лист2!C29</f>
        <v>11</v>
      </c>
      <c r="C289" s="67" t="str">
        <f>[2]Лист2!D29</f>
        <v>03</v>
      </c>
      <c r="D289" s="67"/>
      <c r="E289" s="67"/>
      <c r="F289" s="68">
        <f>F290+F292</f>
        <v>8.99</v>
      </c>
      <c r="G289" s="68">
        <v>8.99</v>
      </c>
      <c r="H289" s="49">
        <f t="shared" si="5"/>
        <v>100</v>
      </c>
    </row>
    <row r="290" spans="1:8" ht="66" customHeight="1">
      <c r="A290" s="66" t="str">
        <f>[2]Лист2!A30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90" s="67">
        <f>[2]Лист2!C30</f>
        <v>11</v>
      </c>
      <c r="C290" s="67" t="str">
        <f>[2]Лист2!D30</f>
        <v>03</v>
      </c>
      <c r="D290" s="67" t="str">
        <f>[2]Лист2!E30</f>
        <v>90 3 00 S0310</v>
      </c>
      <c r="E290" s="67"/>
      <c r="F290" s="67">
        <f>[2]Лист2!G30</f>
        <v>8.9</v>
      </c>
      <c r="G290" s="67">
        <v>8.9</v>
      </c>
      <c r="H290" s="49">
        <f t="shared" si="5"/>
        <v>100</v>
      </c>
    </row>
    <row r="291" spans="1:8" ht="41.25" customHeight="1">
      <c r="A291" s="66" t="str">
        <f>[2]Лист2!A31</f>
        <v>Закупка товаров, работ и услуг для обеспечения государственных (муниципальных) нужд</v>
      </c>
      <c r="B291" s="67">
        <f>[2]Лист2!C31</f>
        <v>11</v>
      </c>
      <c r="C291" s="67" t="str">
        <f>[2]Лист2!D31</f>
        <v>03</v>
      </c>
      <c r="D291" s="67" t="str">
        <f>[2]Лист2!E31</f>
        <v>90 3 00 S0310</v>
      </c>
      <c r="E291" s="67">
        <f>[2]Лист2!F31</f>
        <v>200</v>
      </c>
      <c r="F291" s="67">
        <f>[2]Лист2!G31</f>
        <v>8.9</v>
      </c>
      <c r="G291" s="67">
        <v>8.9</v>
      </c>
      <c r="H291" s="49">
        <f t="shared" si="5"/>
        <v>100</v>
      </c>
    </row>
    <row r="292" spans="1:8" ht="68.25" customHeight="1">
      <c r="A292" s="66" t="str">
        <f>[2]Лист2!A32</f>
        <v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92" s="67">
        <f>[2]Лист2!C32</f>
        <v>11</v>
      </c>
      <c r="C292" s="67" t="str">
        <f>[2]Лист2!D32</f>
        <v>03</v>
      </c>
      <c r="D292" s="67" t="str">
        <f>[2]Лист2!E32</f>
        <v>90 3 00 S0310</v>
      </c>
      <c r="E292" s="67"/>
      <c r="F292" s="68">
        <f>[2]Лист2!G32</f>
        <v>0.09</v>
      </c>
      <c r="G292" s="68">
        <v>0.09</v>
      </c>
      <c r="H292" s="49">
        <f t="shared" si="5"/>
        <v>100</v>
      </c>
    </row>
    <row r="293" spans="1:8" ht="37.5" customHeight="1">
      <c r="A293" s="66" t="str">
        <f>[2]Лист2!A33</f>
        <v>Закупка товаров, работ и услуг для обеспечения государственных (муниципальных) нужд</v>
      </c>
      <c r="B293" s="67">
        <f>[2]Лист2!C33</f>
        <v>11</v>
      </c>
      <c r="C293" s="67" t="str">
        <f>[2]Лист2!D33</f>
        <v>03</v>
      </c>
      <c r="D293" s="67" t="str">
        <f>[2]Лист2!E33</f>
        <v>90 3 00 S0310</v>
      </c>
      <c r="E293" s="67">
        <f>[2]Лист2!F33</f>
        <v>200</v>
      </c>
      <c r="F293" s="68">
        <f>[2]Лист2!G33</f>
        <v>0.09</v>
      </c>
      <c r="G293" s="68">
        <v>0.09</v>
      </c>
      <c r="H293" s="49">
        <f t="shared" si="5"/>
        <v>100</v>
      </c>
    </row>
    <row r="294" spans="1:8" ht="28.5" customHeight="1">
      <c r="A294" s="12" t="s">
        <v>33</v>
      </c>
      <c r="B294" s="11">
        <v>11</v>
      </c>
      <c r="C294" s="13" t="s">
        <v>25</v>
      </c>
      <c r="D294" s="14"/>
      <c r="E294" s="13"/>
      <c r="F294" s="17">
        <f>F295+F299</f>
        <v>3379.7610000000004</v>
      </c>
      <c r="G294" s="17">
        <v>3379.7610000000004</v>
      </c>
      <c r="H294" s="49">
        <f t="shared" si="5"/>
        <v>100</v>
      </c>
    </row>
    <row r="295" spans="1:8" ht="37.5" customHeight="1">
      <c r="A295" s="16" t="s">
        <v>84</v>
      </c>
      <c r="B295" s="13">
        <v>11</v>
      </c>
      <c r="C295" s="13" t="s">
        <v>25</v>
      </c>
      <c r="D295" s="14" t="s">
        <v>125</v>
      </c>
      <c r="E295" s="11"/>
      <c r="F295" s="17">
        <f>F296</f>
        <v>946.14400000000001</v>
      </c>
      <c r="G295" s="17">
        <v>946.14400000000001</v>
      </c>
      <c r="H295" s="49">
        <f t="shared" si="5"/>
        <v>100</v>
      </c>
    </row>
    <row r="296" spans="1:8" ht="27.75" customHeight="1">
      <c r="A296" s="16" t="s">
        <v>85</v>
      </c>
      <c r="B296" s="13">
        <v>11</v>
      </c>
      <c r="C296" s="13" t="s">
        <v>25</v>
      </c>
      <c r="D296" s="14" t="s">
        <v>126</v>
      </c>
      <c r="E296" s="13"/>
      <c r="F296" s="17">
        <f>F297+F298</f>
        <v>946.14400000000001</v>
      </c>
      <c r="G296" s="17">
        <v>946.14400000000001</v>
      </c>
      <c r="H296" s="49">
        <f t="shared" si="5"/>
        <v>100</v>
      </c>
    </row>
    <row r="297" spans="1:8" ht="64.5" customHeight="1">
      <c r="A297" s="28" t="s">
        <v>81</v>
      </c>
      <c r="B297" s="13">
        <v>11</v>
      </c>
      <c r="C297" s="13" t="s">
        <v>25</v>
      </c>
      <c r="D297" s="14" t="s">
        <v>126</v>
      </c>
      <c r="E297" s="13">
        <v>100</v>
      </c>
      <c r="F297" s="17">
        <f>[2]Лист2!G37</f>
        <v>946.14400000000001</v>
      </c>
      <c r="G297" s="17">
        <v>946.14400000000001</v>
      </c>
      <c r="H297" s="49">
        <f t="shared" si="5"/>
        <v>100</v>
      </c>
    </row>
    <row r="298" spans="1:8" ht="40.5" customHeight="1">
      <c r="A298" s="28" t="s">
        <v>124</v>
      </c>
      <c r="B298" s="13">
        <v>11</v>
      </c>
      <c r="C298" s="13" t="s">
        <v>25</v>
      </c>
      <c r="D298" s="14" t="s">
        <v>126</v>
      </c>
      <c r="E298" s="13">
        <v>200</v>
      </c>
      <c r="F298" s="17">
        <v>0</v>
      </c>
      <c r="G298" s="17">
        <v>0</v>
      </c>
      <c r="H298" s="49">
        <v>0</v>
      </c>
    </row>
    <row r="299" spans="1:8" ht="29.25" customHeight="1">
      <c r="A299" s="28" t="str">
        <f>[2]Лист2!A39</f>
        <v>Учреждения по обеспечению хозяйственного обслуживания</v>
      </c>
      <c r="B299" s="13">
        <f>[2]Лист2!C39</f>
        <v>11</v>
      </c>
      <c r="C299" s="13" t="str">
        <f>[2]Лист2!D39</f>
        <v>05</v>
      </c>
      <c r="D299" s="13" t="str">
        <f>[2]Лист2!E39</f>
        <v>02 5 00 10810</v>
      </c>
      <c r="E299" s="13"/>
      <c r="F299" s="33">
        <f>[2]Лист2!G39</f>
        <v>2433.6170000000002</v>
      </c>
      <c r="G299" s="33">
        <v>2433.6170000000002</v>
      </c>
      <c r="H299" s="49">
        <f t="shared" si="5"/>
        <v>100</v>
      </c>
    </row>
    <row r="300" spans="1:8" ht="63">
      <c r="A300" s="28" t="str">
        <f>[2]Лист2!A40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0" s="13">
        <f>[2]Лист2!C40</f>
        <v>11</v>
      </c>
      <c r="C300" s="13" t="str">
        <f>[2]Лист2!D40</f>
        <v>05</v>
      </c>
      <c r="D300" s="13" t="str">
        <f>[2]Лист2!E40</f>
        <v>02 5 00 10810</v>
      </c>
      <c r="E300" s="13">
        <f>[2]Лист2!F40</f>
        <v>100</v>
      </c>
      <c r="F300" s="33">
        <f>[2]Лист2!G40</f>
        <v>1122.4760000000001</v>
      </c>
      <c r="G300" s="33">
        <v>1122.4760000000001</v>
      </c>
      <c r="H300" s="49">
        <f t="shared" si="5"/>
        <v>100</v>
      </c>
    </row>
    <row r="301" spans="1:8" ht="31.5">
      <c r="A301" s="28" t="str">
        <f>[2]Лист2!A41</f>
        <v>Закупка товаров, работ и услуг для обеспечения государственных (муниципальных) нужд</v>
      </c>
      <c r="B301" s="13">
        <f>[2]Лист2!C41</f>
        <v>11</v>
      </c>
      <c r="C301" s="13" t="str">
        <f>[2]Лист2!D41</f>
        <v>05</v>
      </c>
      <c r="D301" s="13" t="str">
        <f>[2]Лист2!E41</f>
        <v>02 5 00 10810</v>
      </c>
      <c r="E301" s="13">
        <f>[2]Лист2!F41</f>
        <v>200</v>
      </c>
      <c r="F301" s="33">
        <f>[2]Лист2!G41</f>
        <v>1288.5999999999999</v>
      </c>
      <c r="G301" s="33">
        <v>1288.5999999999999</v>
      </c>
      <c r="H301" s="49">
        <f t="shared" si="5"/>
        <v>100</v>
      </c>
    </row>
    <row r="302" spans="1:8" ht="24.75" customHeight="1">
      <c r="A302" s="28" t="str">
        <f>[2]Лист2!A43</f>
        <v>Уплата налогов, сборов и иных платежей</v>
      </c>
      <c r="B302" s="13">
        <f>[2]Лист2!C43</f>
        <v>11</v>
      </c>
      <c r="C302" s="13" t="str">
        <f>[2]Лист2!D43</f>
        <v>05</v>
      </c>
      <c r="D302" s="13" t="str">
        <f>[2]Лист2!E43</f>
        <v>02 5 00 10810</v>
      </c>
      <c r="E302" s="13">
        <f>[2]Лист2!F43</f>
        <v>850</v>
      </c>
      <c r="F302" s="33">
        <f>[2]Лист2!G43</f>
        <v>20.541</v>
      </c>
      <c r="G302" s="33">
        <v>20.541</v>
      </c>
      <c r="H302" s="49">
        <f t="shared" si="5"/>
        <v>100</v>
      </c>
    </row>
    <row r="303" spans="1:8" ht="25.5" customHeight="1">
      <c r="A303" s="12" t="s">
        <v>67</v>
      </c>
      <c r="B303" s="13">
        <v>13</v>
      </c>
      <c r="C303" s="13"/>
      <c r="D303" s="13"/>
      <c r="E303" s="13"/>
      <c r="F303" s="17">
        <f>F304</f>
        <v>5.0129999999999999</v>
      </c>
      <c r="G303" s="17">
        <v>5.0129999999999999</v>
      </c>
      <c r="H303" s="49">
        <f t="shared" si="5"/>
        <v>100</v>
      </c>
    </row>
    <row r="304" spans="1:8" ht="25.5" customHeight="1">
      <c r="A304" s="30" t="s">
        <v>98</v>
      </c>
      <c r="B304" s="13">
        <v>13</v>
      </c>
      <c r="C304" s="13" t="s">
        <v>19</v>
      </c>
      <c r="D304" s="13"/>
      <c r="E304" s="13"/>
      <c r="F304" s="17">
        <f>F306</f>
        <v>5.0129999999999999</v>
      </c>
      <c r="G304" s="17">
        <v>5.0129999999999999</v>
      </c>
      <c r="H304" s="49">
        <f t="shared" si="5"/>
        <v>100</v>
      </c>
    </row>
    <row r="305" spans="1:8" ht="26.25" customHeight="1">
      <c r="A305" s="18" t="s">
        <v>66</v>
      </c>
      <c r="B305" s="13">
        <v>13</v>
      </c>
      <c r="C305" s="13" t="s">
        <v>19</v>
      </c>
      <c r="D305" s="11" t="s">
        <v>143</v>
      </c>
      <c r="E305" s="20"/>
      <c r="F305" s="17">
        <f>F306</f>
        <v>5.0129999999999999</v>
      </c>
      <c r="G305" s="17">
        <v>5.0129999999999999</v>
      </c>
      <c r="H305" s="49">
        <f t="shared" si="5"/>
        <v>100</v>
      </c>
    </row>
    <row r="306" spans="1:8" ht="24" customHeight="1">
      <c r="A306" s="18" t="s">
        <v>99</v>
      </c>
      <c r="B306" s="13">
        <v>13</v>
      </c>
      <c r="C306" s="13" t="s">
        <v>19</v>
      </c>
      <c r="D306" s="11" t="s">
        <v>143</v>
      </c>
      <c r="E306" s="13">
        <v>730</v>
      </c>
      <c r="F306" s="17">
        <f>[2]Лист2!G243</f>
        <v>5.0129999999999999</v>
      </c>
      <c r="G306" s="17">
        <v>5.0129999999999999</v>
      </c>
      <c r="H306" s="49">
        <f t="shared" si="5"/>
        <v>100</v>
      </c>
    </row>
    <row r="307" spans="1:8" ht="23.25" customHeight="1">
      <c r="A307" s="31" t="s">
        <v>111</v>
      </c>
      <c r="B307" s="13">
        <v>14</v>
      </c>
      <c r="C307" s="13"/>
      <c r="D307" s="13"/>
      <c r="E307" s="13"/>
      <c r="F307" s="17">
        <f>F308</f>
        <v>2295</v>
      </c>
      <c r="G307" s="17">
        <v>2295</v>
      </c>
      <c r="H307" s="49">
        <f t="shared" si="5"/>
        <v>100</v>
      </c>
    </row>
    <row r="308" spans="1:8" ht="31.5">
      <c r="A308" s="12" t="s">
        <v>100</v>
      </c>
      <c r="B308" s="13">
        <v>14</v>
      </c>
      <c r="C308" s="13" t="s">
        <v>19</v>
      </c>
      <c r="D308" s="13"/>
      <c r="E308" s="13"/>
      <c r="F308" s="17">
        <f>F311+F309</f>
        <v>2295</v>
      </c>
      <c r="G308" s="17">
        <v>2295</v>
      </c>
      <c r="H308" s="49">
        <f t="shared" si="5"/>
        <v>100</v>
      </c>
    </row>
    <row r="309" spans="1:8" ht="40.5" customHeight="1">
      <c r="A309" s="16" t="s">
        <v>78</v>
      </c>
      <c r="B309" s="14" t="s">
        <v>79</v>
      </c>
      <c r="C309" s="14" t="s">
        <v>19</v>
      </c>
      <c r="D309" s="14" t="s">
        <v>145</v>
      </c>
      <c r="E309" s="14"/>
      <c r="F309" s="17">
        <f>F310</f>
        <v>1156</v>
      </c>
      <c r="G309" s="17">
        <v>1156</v>
      </c>
      <c r="H309" s="49">
        <f t="shared" si="5"/>
        <v>100</v>
      </c>
    </row>
    <row r="310" spans="1:8" ht="27.75" customHeight="1">
      <c r="A310" s="16" t="s">
        <v>18</v>
      </c>
      <c r="B310" s="14" t="s">
        <v>79</v>
      </c>
      <c r="C310" s="14" t="s">
        <v>19</v>
      </c>
      <c r="D310" s="14" t="s">
        <v>145</v>
      </c>
      <c r="E310" s="14" t="s">
        <v>101</v>
      </c>
      <c r="F310" s="17">
        <f>[2]Лист2!G247</f>
        <v>1156</v>
      </c>
      <c r="G310" s="17">
        <v>1156</v>
      </c>
      <c r="H310" s="49">
        <f t="shared" si="5"/>
        <v>100</v>
      </c>
    </row>
    <row r="311" spans="1:8" ht="36" customHeight="1">
      <c r="A311" s="16" t="s">
        <v>34</v>
      </c>
      <c r="B311" s="13">
        <v>14</v>
      </c>
      <c r="C311" s="13" t="s">
        <v>19</v>
      </c>
      <c r="D311" s="14" t="s">
        <v>145</v>
      </c>
      <c r="E311" s="13"/>
      <c r="F311" s="17">
        <f>[2]Лист2!G248</f>
        <v>1139</v>
      </c>
      <c r="G311" s="17">
        <v>1139</v>
      </c>
      <c r="H311" s="49">
        <f t="shared" si="5"/>
        <v>100</v>
      </c>
    </row>
    <row r="312" spans="1:8" ht="21.75" customHeight="1">
      <c r="A312" s="16" t="s">
        <v>18</v>
      </c>
      <c r="B312" s="13">
        <v>14</v>
      </c>
      <c r="C312" s="13" t="s">
        <v>19</v>
      </c>
      <c r="D312" s="14" t="s">
        <v>145</v>
      </c>
      <c r="E312" s="13">
        <v>510</v>
      </c>
      <c r="F312" s="17">
        <f>[2]Лист2!G249</f>
        <v>1139</v>
      </c>
      <c r="G312" s="17">
        <v>1139</v>
      </c>
      <c r="H312" s="49">
        <f t="shared" si="5"/>
        <v>100</v>
      </c>
    </row>
    <row r="313" spans="1:8">
      <c r="A313" s="12" t="s">
        <v>61</v>
      </c>
      <c r="B313" s="13"/>
      <c r="C313" s="13"/>
      <c r="D313" s="13"/>
      <c r="E313" s="13"/>
      <c r="F313" s="17">
        <f>F11+F63+F67+F82+F108+F126+F221+F264+F284+F303+F307</f>
        <v>473393.98800000001</v>
      </c>
      <c r="G313" s="17">
        <f>G11+G63+G67+G82+G108+G126+G221+G264+G284+G303+G307</f>
        <v>458877.58500000002</v>
      </c>
      <c r="H313" s="49">
        <f t="shared" si="5"/>
        <v>96.933547242260289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2022-04-01T09:59:54Z</cp:lastPrinted>
  <dcterms:created xsi:type="dcterms:W3CDTF">2008-11-25T08:06:35Z</dcterms:created>
  <dcterms:modified xsi:type="dcterms:W3CDTF">2022-04-06T10:10:24Z</dcterms:modified>
</cp:coreProperties>
</file>