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425" windowWidth="15135" windowHeight="675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6" i="3" l="1"/>
  <c r="B235" i="3"/>
  <c r="C235" i="3"/>
  <c r="D235" i="3"/>
  <c r="E235" i="3"/>
  <c r="F235" i="3"/>
  <c r="A235" i="3"/>
  <c r="B232" i="3"/>
  <c r="C232" i="3"/>
  <c r="D232" i="3"/>
  <c r="E232" i="3"/>
  <c r="F232" i="3"/>
  <c r="A232" i="3"/>
  <c r="C231" i="3"/>
  <c r="D231" i="3"/>
  <c r="E231" i="3"/>
  <c r="F231" i="3"/>
  <c r="B231" i="3"/>
  <c r="A231" i="3"/>
  <c r="G306" i="2"/>
  <c r="G307" i="2"/>
  <c r="G309" i="2"/>
  <c r="D24" i="1" l="1"/>
  <c r="B229" i="3"/>
  <c r="C229" i="3"/>
  <c r="D229" i="3"/>
  <c r="F229" i="3"/>
  <c r="B230" i="3"/>
  <c r="C230" i="3"/>
  <c r="D230" i="3"/>
  <c r="E230" i="3"/>
  <c r="F230" i="3"/>
  <c r="A229" i="3"/>
  <c r="A230" i="3"/>
  <c r="B171" i="3"/>
  <c r="C171" i="3"/>
  <c r="D171" i="3"/>
  <c r="F171" i="3"/>
  <c r="B172" i="3"/>
  <c r="C172" i="3"/>
  <c r="D172" i="3"/>
  <c r="E172" i="3"/>
  <c r="F172" i="3"/>
  <c r="A171" i="3"/>
  <c r="A172" i="3"/>
  <c r="B76" i="3"/>
  <c r="C76" i="3"/>
  <c r="D76" i="3"/>
  <c r="F76" i="3"/>
  <c r="B77" i="3"/>
  <c r="C77" i="3"/>
  <c r="D77" i="3"/>
  <c r="E77" i="3"/>
  <c r="F77" i="3"/>
  <c r="C75" i="3"/>
  <c r="F75" i="3"/>
  <c r="B75" i="3"/>
  <c r="A75" i="3"/>
  <c r="A76" i="3"/>
  <c r="A77" i="3"/>
  <c r="B103" i="3"/>
  <c r="C103" i="3"/>
  <c r="D103" i="3"/>
  <c r="A103" i="3"/>
  <c r="F52" i="3"/>
  <c r="B52" i="3"/>
  <c r="C52" i="3"/>
  <c r="D52" i="3"/>
  <c r="E52" i="3"/>
  <c r="A52" i="3"/>
  <c r="G284" i="2"/>
  <c r="G245" i="2"/>
  <c r="G148" i="2"/>
  <c r="G151" i="2"/>
  <c r="G119" i="2"/>
  <c r="G127" i="2"/>
  <c r="G76" i="2"/>
  <c r="G75" i="2"/>
  <c r="G74" i="2" s="1"/>
  <c r="B200" i="3" l="1"/>
  <c r="C200" i="3"/>
  <c r="D200" i="3"/>
  <c r="B201" i="3"/>
  <c r="C201" i="3"/>
  <c r="D201" i="3"/>
  <c r="E201" i="3"/>
  <c r="F201" i="3"/>
  <c r="A200" i="3"/>
  <c r="A201" i="3"/>
  <c r="B189" i="3"/>
  <c r="C189" i="3"/>
  <c r="D189" i="3"/>
  <c r="B190" i="3"/>
  <c r="C190" i="3"/>
  <c r="D190" i="3"/>
  <c r="E190" i="3"/>
  <c r="F190" i="3"/>
  <c r="B188" i="3"/>
  <c r="A189" i="3"/>
  <c r="A190" i="3"/>
  <c r="B149" i="3"/>
  <c r="C149" i="3"/>
  <c r="D149" i="3"/>
  <c r="E149" i="3"/>
  <c r="F149" i="3"/>
  <c r="B150" i="3"/>
  <c r="C150" i="3"/>
  <c r="D150" i="3"/>
  <c r="B151" i="3"/>
  <c r="C151" i="3"/>
  <c r="D151" i="3"/>
  <c r="E151" i="3"/>
  <c r="F151" i="3"/>
  <c r="C148" i="3"/>
  <c r="D148" i="3"/>
  <c r="B148" i="3"/>
  <c r="A149" i="3"/>
  <c r="A150" i="3"/>
  <c r="A151" i="3"/>
  <c r="A148" i="3"/>
  <c r="B122" i="3"/>
  <c r="C122" i="3"/>
  <c r="D122" i="3"/>
  <c r="E122" i="3"/>
  <c r="F122" i="3"/>
  <c r="C121" i="3"/>
  <c r="D121" i="3"/>
  <c r="B121" i="3"/>
  <c r="A122" i="3"/>
  <c r="A121" i="3"/>
  <c r="B110" i="3"/>
  <c r="C110" i="3"/>
  <c r="D110" i="3"/>
  <c r="B111" i="3"/>
  <c r="C111" i="3"/>
  <c r="D111" i="3"/>
  <c r="E111" i="3"/>
  <c r="F111" i="3"/>
  <c r="A110" i="3"/>
  <c r="A111" i="3"/>
  <c r="F97" i="3"/>
  <c r="F96" i="3" s="1"/>
  <c r="B89" i="3"/>
  <c r="C89" i="3"/>
  <c r="D89" i="3"/>
  <c r="B90" i="3"/>
  <c r="C90" i="3"/>
  <c r="D90" i="3"/>
  <c r="E90" i="3"/>
  <c r="F90" i="3"/>
  <c r="A89" i="3"/>
  <c r="A90" i="3"/>
  <c r="B46" i="3"/>
  <c r="C46" i="3"/>
  <c r="D46" i="3"/>
  <c r="E46" i="3"/>
  <c r="F46" i="3"/>
  <c r="A46" i="3"/>
  <c r="G56" i="2"/>
  <c r="F200" i="3" s="1"/>
  <c r="G278" i="2"/>
  <c r="G277" i="2" s="1"/>
  <c r="G290" i="2"/>
  <c r="F110" i="3" s="1"/>
  <c r="G294" i="2"/>
  <c r="F148" i="3" s="1"/>
  <c r="G296" i="2"/>
  <c r="F150" i="3" s="1"/>
  <c r="G273" i="2"/>
  <c r="F89" i="3" s="1"/>
  <c r="G145" i="2"/>
  <c r="F189" i="3" s="1"/>
  <c r="G85" i="2"/>
  <c r="F121" i="3" s="1"/>
  <c r="G293" i="2" l="1"/>
  <c r="B95" i="3" l="1"/>
  <c r="A57" i="3" l="1"/>
  <c r="F160" i="3" l="1"/>
  <c r="F159" i="3" s="1"/>
  <c r="G19" i="2" l="1"/>
  <c r="B162" i="3" l="1"/>
  <c r="C162" i="3"/>
  <c r="D162" i="3"/>
  <c r="E162" i="3"/>
  <c r="F162" i="3"/>
  <c r="C161" i="3"/>
  <c r="D161" i="3"/>
  <c r="B161" i="3"/>
  <c r="A162" i="3"/>
  <c r="A161" i="3"/>
  <c r="B102" i="3"/>
  <c r="C102" i="3"/>
  <c r="D102" i="3"/>
  <c r="B104" i="3"/>
  <c r="C104" i="3"/>
  <c r="D104" i="3"/>
  <c r="E104" i="3"/>
  <c r="F104" i="3"/>
  <c r="A102" i="3"/>
  <c r="A104" i="3"/>
  <c r="B82" i="3"/>
  <c r="C82" i="3"/>
  <c r="D82" i="3"/>
  <c r="B83" i="3"/>
  <c r="C83" i="3"/>
  <c r="D83" i="3"/>
  <c r="B84" i="3"/>
  <c r="C84" i="3"/>
  <c r="D84" i="3"/>
  <c r="B85" i="3"/>
  <c r="C85" i="3"/>
  <c r="D85" i="3"/>
  <c r="E85" i="3"/>
  <c r="F85" i="3"/>
  <c r="C81" i="3"/>
  <c r="B81" i="3"/>
  <c r="A82" i="3"/>
  <c r="A83" i="3"/>
  <c r="A84" i="3"/>
  <c r="A85" i="3"/>
  <c r="A81" i="3"/>
  <c r="B34" i="3"/>
  <c r="C34" i="3"/>
  <c r="D34" i="3"/>
  <c r="B35" i="3"/>
  <c r="C35" i="3"/>
  <c r="D35" i="3"/>
  <c r="E35" i="3"/>
  <c r="F35" i="3"/>
  <c r="C33" i="3"/>
  <c r="B33" i="3"/>
  <c r="A34" i="3"/>
  <c r="A35" i="3"/>
  <c r="A33" i="3"/>
  <c r="F102" i="3"/>
  <c r="G268" i="2"/>
  <c r="G267" i="2" s="1"/>
  <c r="G266" i="2" s="1"/>
  <c r="G265" i="2" s="1"/>
  <c r="F81" i="3" s="1"/>
  <c r="F84" i="3" l="1"/>
  <c r="F83" i="3"/>
  <c r="F82" i="3"/>
  <c r="G236" i="2"/>
  <c r="G235" i="2" l="1"/>
  <c r="F33" i="3" s="1"/>
  <c r="F34" i="3"/>
  <c r="G45" i="2"/>
  <c r="F161" i="3" s="1"/>
  <c r="F51" i="3" l="1"/>
  <c r="F50" i="3" s="1"/>
  <c r="G173" i="2"/>
  <c r="F181" i="3" l="1"/>
  <c r="F180" i="3"/>
  <c r="D46" i="1"/>
  <c r="B101" i="3"/>
  <c r="C101" i="3"/>
  <c r="D101" i="3"/>
  <c r="E101" i="3"/>
  <c r="F101" i="3"/>
  <c r="C100" i="3"/>
  <c r="D100" i="3"/>
  <c r="B100" i="3"/>
  <c r="A101" i="3"/>
  <c r="A100" i="3"/>
  <c r="F179" i="3" l="1"/>
  <c r="A54" i="3"/>
  <c r="B54" i="3"/>
  <c r="C54" i="3"/>
  <c r="D54" i="3"/>
  <c r="E54" i="3"/>
  <c r="F54" i="3"/>
  <c r="C53" i="3"/>
  <c r="D53" i="3"/>
  <c r="B53" i="3"/>
  <c r="A53" i="3"/>
  <c r="F19" i="3"/>
  <c r="G299" i="2"/>
  <c r="G298" i="2" s="1"/>
  <c r="G292" i="2" s="1"/>
  <c r="G282" i="2"/>
  <c r="G281" i="2" s="1"/>
  <c r="G214" i="2"/>
  <c r="G213" i="2" s="1"/>
  <c r="G212" i="2" s="1"/>
  <c r="G216" i="2"/>
  <c r="F53" i="3" s="1"/>
  <c r="B228" i="3"/>
  <c r="C228" i="3"/>
  <c r="D228" i="3"/>
  <c r="E228" i="3"/>
  <c r="F228" i="3"/>
  <c r="C227" i="3"/>
  <c r="D227" i="3"/>
  <c r="B227" i="3"/>
  <c r="A228" i="3"/>
  <c r="A227" i="3"/>
  <c r="C188" i="3"/>
  <c r="D188" i="3"/>
  <c r="E188" i="3"/>
  <c r="F188" i="3"/>
  <c r="C187" i="3"/>
  <c r="D187" i="3"/>
  <c r="B187" i="3"/>
  <c r="A188" i="3"/>
  <c r="A187" i="3"/>
  <c r="B145" i="3"/>
  <c r="C145" i="3"/>
  <c r="D145" i="3"/>
  <c r="B146" i="3"/>
  <c r="C146" i="3"/>
  <c r="D146" i="3"/>
  <c r="E146" i="3"/>
  <c r="F146" i="3"/>
  <c r="B147" i="3"/>
  <c r="C147" i="3"/>
  <c r="D147" i="3"/>
  <c r="E147" i="3"/>
  <c r="F147" i="3"/>
  <c r="A146" i="3"/>
  <c r="A147" i="3"/>
  <c r="A145" i="3"/>
  <c r="C144" i="3"/>
  <c r="D144" i="3"/>
  <c r="E144" i="3"/>
  <c r="F144" i="3"/>
  <c r="B144" i="3"/>
  <c r="A144" i="3"/>
  <c r="B141" i="3"/>
  <c r="C141" i="3"/>
  <c r="D141" i="3"/>
  <c r="E141" i="3"/>
  <c r="F141" i="3"/>
  <c r="A141" i="3"/>
  <c r="B135" i="3"/>
  <c r="C135" i="3"/>
  <c r="D135" i="3"/>
  <c r="E135" i="3"/>
  <c r="C134" i="3"/>
  <c r="D134" i="3"/>
  <c r="B134" i="3"/>
  <c r="F135" i="3"/>
  <c r="F136" i="3"/>
  <c r="A135" i="3"/>
  <c r="A136" i="3"/>
  <c r="A134" i="3"/>
  <c r="C132" i="3"/>
  <c r="D132" i="3"/>
  <c r="E132" i="3"/>
  <c r="F132" i="3"/>
  <c r="B132" i="3"/>
  <c r="A132" i="3"/>
  <c r="G149" i="2"/>
  <c r="G93" i="2"/>
  <c r="G101" i="2"/>
  <c r="G106" i="2"/>
  <c r="G143" i="2"/>
  <c r="F187" i="3" s="1"/>
  <c r="G109" i="2"/>
  <c r="F145" i="3" s="1"/>
  <c r="G98" i="2"/>
  <c r="F134" i="3" s="1"/>
  <c r="F100" i="3" l="1"/>
  <c r="F227" i="3"/>
  <c r="F245" i="3"/>
  <c r="F244" i="3" s="1"/>
  <c r="F243" i="3" s="1"/>
  <c r="F242" i="3" s="1"/>
  <c r="G24" i="2"/>
  <c r="G23" i="2" s="1"/>
  <c r="G22" i="2" s="1"/>
  <c r="B73" i="3" l="1"/>
  <c r="C73" i="3"/>
  <c r="D73" i="3"/>
  <c r="E73" i="3"/>
  <c r="F73" i="3"/>
  <c r="C71" i="3"/>
  <c r="D71" i="3"/>
  <c r="E71" i="3"/>
  <c r="F71" i="3"/>
  <c r="C72" i="3"/>
  <c r="D72" i="3"/>
  <c r="B72" i="3"/>
  <c r="A72" i="3"/>
  <c r="A73" i="3"/>
  <c r="F209" i="3"/>
  <c r="F212" i="3"/>
  <c r="F213" i="3"/>
  <c r="F215" i="3"/>
  <c r="F216" i="3"/>
  <c r="F217" i="3"/>
  <c r="F208" i="3"/>
  <c r="B152" i="3"/>
  <c r="C152" i="3"/>
  <c r="D152" i="3"/>
  <c r="B153" i="3"/>
  <c r="C153" i="3"/>
  <c r="D153" i="3"/>
  <c r="E153" i="3"/>
  <c r="F153" i="3"/>
  <c r="A152" i="3"/>
  <c r="A153" i="3"/>
  <c r="B22" i="3"/>
  <c r="C22" i="3"/>
  <c r="D22" i="3"/>
  <c r="B23" i="3"/>
  <c r="C23" i="3"/>
  <c r="D23" i="3"/>
  <c r="E23" i="3"/>
  <c r="F23" i="3"/>
  <c r="C21" i="3"/>
  <c r="B21" i="3"/>
  <c r="A22" i="3"/>
  <c r="A23" i="3"/>
  <c r="A21" i="3"/>
  <c r="F264" i="3"/>
  <c r="F262" i="3"/>
  <c r="F258" i="3"/>
  <c r="F240" i="3"/>
  <c r="F238" i="3"/>
  <c r="B233" i="3"/>
  <c r="C233" i="3"/>
  <c r="D233" i="3"/>
  <c r="B234" i="3"/>
  <c r="C234" i="3"/>
  <c r="D234" i="3"/>
  <c r="E234" i="3"/>
  <c r="F234" i="3"/>
  <c r="C226" i="3"/>
  <c r="B226" i="3"/>
  <c r="A233" i="3"/>
  <c r="A234" i="3"/>
  <c r="A226" i="3"/>
  <c r="F225" i="3"/>
  <c r="B221" i="3"/>
  <c r="C221" i="3"/>
  <c r="D221" i="3"/>
  <c r="E221" i="3"/>
  <c r="F221" i="3"/>
  <c r="C220" i="3"/>
  <c r="D220" i="3"/>
  <c r="B220" i="3"/>
  <c r="A221" i="3"/>
  <c r="A220" i="3"/>
  <c r="B219" i="3"/>
  <c r="C219" i="3"/>
  <c r="D219" i="3"/>
  <c r="E219" i="3"/>
  <c r="F219" i="3"/>
  <c r="C218" i="3"/>
  <c r="D218" i="3"/>
  <c r="B218" i="3"/>
  <c r="A219" i="3"/>
  <c r="A218" i="3"/>
  <c r="B212" i="3"/>
  <c r="C212" i="3"/>
  <c r="D212" i="3"/>
  <c r="E212" i="3"/>
  <c r="B213" i="3"/>
  <c r="C213" i="3"/>
  <c r="D213" i="3"/>
  <c r="E213" i="3"/>
  <c r="C211" i="3"/>
  <c r="D211" i="3"/>
  <c r="B211" i="3"/>
  <c r="A212" i="3"/>
  <c r="A213" i="3"/>
  <c r="A211" i="3"/>
  <c r="G60" i="2"/>
  <c r="F204" i="3"/>
  <c r="B160" i="3"/>
  <c r="C160" i="3"/>
  <c r="D160" i="3"/>
  <c r="E160" i="3"/>
  <c r="C159" i="3"/>
  <c r="D159" i="3"/>
  <c r="B159" i="3"/>
  <c r="A160" i="3"/>
  <c r="A159" i="3"/>
  <c r="F184" i="3"/>
  <c r="F185" i="3"/>
  <c r="F186" i="3"/>
  <c r="F177" i="3"/>
  <c r="F178" i="3"/>
  <c r="F176" i="3"/>
  <c r="B170" i="3"/>
  <c r="C170" i="3"/>
  <c r="D170" i="3"/>
  <c r="E170" i="3"/>
  <c r="F170" i="3"/>
  <c r="C169" i="3"/>
  <c r="D169" i="3"/>
  <c r="B169" i="3"/>
  <c r="A170" i="3"/>
  <c r="A169" i="3"/>
  <c r="F167" i="3"/>
  <c r="F168" i="3"/>
  <c r="F166" i="3"/>
  <c r="F157" i="3"/>
  <c r="F158" i="3"/>
  <c r="F156" i="3"/>
  <c r="B156" i="3"/>
  <c r="C156" i="3"/>
  <c r="D156" i="3"/>
  <c r="E156" i="3"/>
  <c r="B157" i="3"/>
  <c r="C157" i="3"/>
  <c r="D157" i="3"/>
  <c r="E157" i="3"/>
  <c r="C155" i="3"/>
  <c r="D155" i="3"/>
  <c r="B155" i="3"/>
  <c r="A142" i="3"/>
  <c r="F143" i="3"/>
  <c r="F140" i="3"/>
  <c r="C140" i="3"/>
  <c r="D140" i="3"/>
  <c r="E140" i="3"/>
  <c r="B140" i="3"/>
  <c r="A140" i="3"/>
  <c r="F138" i="3"/>
  <c r="F139" i="3"/>
  <c r="F131" i="3"/>
  <c r="F133" i="3"/>
  <c r="F130" i="3"/>
  <c r="F125" i="3"/>
  <c r="F126" i="3"/>
  <c r="F124" i="3"/>
  <c r="F119" i="3"/>
  <c r="F120" i="3"/>
  <c r="F118" i="3"/>
  <c r="B105" i="3"/>
  <c r="C105" i="3"/>
  <c r="D105" i="3"/>
  <c r="B106" i="3"/>
  <c r="C106" i="3"/>
  <c r="D106" i="3"/>
  <c r="E106" i="3"/>
  <c r="F106" i="3"/>
  <c r="C99" i="3"/>
  <c r="B99" i="3"/>
  <c r="A105" i="3"/>
  <c r="A106" i="3"/>
  <c r="A99" i="3"/>
  <c r="B113" i="3"/>
  <c r="C113" i="3"/>
  <c r="D113" i="3"/>
  <c r="E113" i="3"/>
  <c r="F113" i="3"/>
  <c r="C112" i="3"/>
  <c r="D112" i="3"/>
  <c r="B112" i="3"/>
  <c r="A113" i="3"/>
  <c r="A112" i="3"/>
  <c r="B107" i="3"/>
  <c r="C107" i="3"/>
  <c r="B108" i="3"/>
  <c r="C108" i="3"/>
  <c r="D108" i="3"/>
  <c r="B109" i="3"/>
  <c r="C109" i="3"/>
  <c r="D109" i="3"/>
  <c r="E109" i="3"/>
  <c r="F109" i="3"/>
  <c r="B98" i="3"/>
  <c r="A109" i="3"/>
  <c r="A107" i="3"/>
  <c r="A108" i="3"/>
  <c r="A98" i="3"/>
  <c r="B97" i="3"/>
  <c r="C97" i="3"/>
  <c r="D97" i="3"/>
  <c r="E97" i="3"/>
  <c r="C96" i="3"/>
  <c r="D96" i="3"/>
  <c r="B96" i="3"/>
  <c r="A97" i="3"/>
  <c r="A96" i="3"/>
  <c r="B94" i="3"/>
  <c r="C94" i="3"/>
  <c r="D94" i="3"/>
  <c r="E94" i="3"/>
  <c r="F94" i="3"/>
  <c r="C93" i="3"/>
  <c r="D93" i="3"/>
  <c r="B93" i="3"/>
  <c r="A94" i="3"/>
  <c r="A93" i="3"/>
  <c r="B79" i="3"/>
  <c r="C79" i="3"/>
  <c r="D79" i="3"/>
  <c r="B80" i="3"/>
  <c r="C80" i="3"/>
  <c r="D80" i="3"/>
  <c r="E80" i="3"/>
  <c r="F80" i="3"/>
  <c r="B86" i="3"/>
  <c r="C86" i="3"/>
  <c r="B87" i="3"/>
  <c r="C87" i="3"/>
  <c r="D87" i="3"/>
  <c r="B88" i="3"/>
  <c r="C88" i="3"/>
  <c r="D88" i="3"/>
  <c r="E88" i="3"/>
  <c r="F88" i="3"/>
  <c r="B91" i="3"/>
  <c r="C91" i="3"/>
  <c r="D91" i="3"/>
  <c r="B92" i="3"/>
  <c r="C92" i="3"/>
  <c r="D92" i="3"/>
  <c r="E92" i="3"/>
  <c r="F92" i="3"/>
  <c r="C78" i="3"/>
  <c r="B78" i="3"/>
  <c r="A91" i="3"/>
  <c r="A92" i="3"/>
  <c r="A79" i="3"/>
  <c r="A80" i="3"/>
  <c r="A86" i="3"/>
  <c r="A87" i="3"/>
  <c r="A88" i="3"/>
  <c r="A78" i="3"/>
  <c r="B66" i="3"/>
  <c r="C66" i="3"/>
  <c r="D66" i="3"/>
  <c r="E66" i="3"/>
  <c r="F66" i="3"/>
  <c r="C65" i="3"/>
  <c r="D65" i="3"/>
  <c r="B65" i="3"/>
  <c r="A66" i="3"/>
  <c r="A65" i="3"/>
  <c r="B61" i="3"/>
  <c r="C61" i="3"/>
  <c r="D61" i="3"/>
  <c r="B62" i="3"/>
  <c r="C62" i="3"/>
  <c r="D62" i="3"/>
  <c r="E62" i="3"/>
  <c r="F62" i="3"/>
  <c r="B63" i="3"/>
  <c r="C63" i="3"/>
  <c r="D63" i="3"/>
  <c r="B64" i="3"/>
  <c r="C64" i="3"/>
  <c r="D64" i="3"/>
  <c r="E64" i="3"/>
  <c r="F64" i="3"/>
  <c r="B67" i="3"/>
  <c r="C67" i="3"/>
  <c r="B68" i="3"/>
  <c r="C68" i="3"/>
  <c r="D68" i="3"/>
  <c r="B69" i="3"/>
  <c r="C69" i="3"/>
  <c r="D69" i="3"/>
  <c r="E69" i="3"/>
  <c r="F69" i="3"/>
  <c r="B70" i="3"/>
  <c r="C70" i="3"/>
  <c r="D70" i="3"/>
  <c r="B71" i="3"/>
  <c r="C60" i="3"/>
  <c r="A69" i="3"/>
  <c r="A70" i="3"/>
  <c r="A71" i="3"/>
  <c r="A68" i="3"/>
  <c r="A61" i="3"/>
  <c r="A62" i="3"/>
  <c r="A63" i="3"/>
  <c r="A64" i="3"/>
  <c r="A67" i="3"/>
  <c r="B60" i="3"/>
  <c r="A60" i="3"/>
  <c r="F58" i="3"/>
  <c r="B51" i="3"/>
  <c r="C51" i="3"/>
  <c r="D51" i="3"/>
  <c r="E51" i="3"/>
  <c r="C50" i="3"/>
  <c r="D50" i="3"/>
  <c r="B50" i="3"/>
  <c r="A51" i="3"/>
  <c r="A50" i="3"/>
  <c r="F49" i="3"/>
  <c r="A49" i="3"/>
  <c r="F48" i="3"/>
  <c r="A48" i="3"/>
  <c r="A47" i="3"/>
  <c r="B45" i="3"/>
  <c r="C45" i="3"/>
  <c r="D45" i="3"/>
  <c r="E45" i="3"/>
  <c r="F45" i="3"/>
  <c r="C44" i="3"/>
  <c r="D44" i="3"/>
  <c r="B44" i="3"/>
  <c r="A45" i="3"/>
  <c r="A44" i="3"/>
  <c r="F43" i="3"/>
  <c r="F42" i="3"/>
  <c r="F38" i="3"/>
  <c r="B31" i="3"/>
  <c r="C31" i="3"/>
  <c r="D31" i="3"/>
  <c r="E31" i="3"/>
  <c r="F31" i="3"/>
  <c r="B32" i="3"/>
  <c r="C32" i="3"/>
  <c r="D32" i="3"/>
  <c r="E32" i="3"/>
  <c r="F32" i="3"/>
  <c r="C30" i="3"/>
  <c r="D30" i="3"/>
  <c r="B30" i="3"/>
  <c r="A31" i="3"/>
  <c r="A32" i="3"/>
  <c r="A30" i="3"/>
  <c r="F28" i="3"/>
  <c r="F29" i="3"/>
  <c r="F27" i="3"/>
  <c r="F20" i="3"/>
  <c r="F18" i="3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319" i="2"/>
  <c r="I319" i="2"/>
  <c r="G219" i="2"/>
  <c r="G218" i="2" s="1"/>
  <c r="G211" i="2" s="1"/>
  <c r="G233" i="2"/>
  <c r="G232" i="2" s="1"/>
  <c r="F21" i="3" l="1"/>
  <c r="F129" i="3"/>
  <c r="F22" i="3"/>
  <c r="F95" i="3"/>
  <c r="F155" i="3"/>
  <c r="F117" i="3"/>
  <c r="F116" i="3" s="1"/>
  <c r="F47" i="3"/>
  <c r="G288" i="2" l="1"/>
  <c r="G287" i="2" s="1"/>
  <c r="G259" i="2"/>
  <c r="F72" i="3" s="1"/>
  <c r="G255" i="2"/>
  <c r="F68" i="3" s="1"/>
  <c r="G280" i="2" l="1"/>
  <c r="F108" i="3"/>
  <c r="G316" i="2" l="1"/>
  <c r="G304" i="2"/>
  <c r="G303" i="2" s="1"/>
  <c r="G275" i="2"/>
  <c r="G271" i="2"/>
  <c r="F87" i="3" s="1"/>
  <c r="G263" i="2"/>
  <c r="G257" i="2"/>
  <c r="G252" i="2"/>
  <c r="F63" i="3" s="1"/>
  <c r="G250" i="2"/>
  <c r="F61" i="3" s="1"/>
  <c r="G242" i="2"/>
  <c r="G239" i="2"/>
  <c r="G228" i="2"/>
  <c r="G227" i="2" s="1"/>
  <c r="G226" i="2" s="1"/>
  <c r="G224" i="2"/>
  <c r="G223" i="2" s="1"/>
  <c r="G170" i="2"/>
  <c r="G169" i="2" s="1"/>
  <c r="G64" i="2"/>
  <c r="F211" i="3" s="1"/>
  <c r="F91" i="3" l="1"/>
  <c r="G270" i="2"/>
  <c r="F44" i="3"/>
  <c r="G238" i="2"/>
  <c r="G222" i="2" s="1"/>
  <c r="F233" i="3"/>
  <c r="G254" i="2"/>
  <c r="F67" i="3" s="1"/>
  <c r="F70" i="3"/>
  <c r="G262" i="2"/>
  <c r="F78" i="3" s="1"/>
  <c r="F79" i="3"/>
  <c r="G315" i="2"/>
  <c r="G314" i="2" s="1"/>
  <c r="G313" i="2" s="1"/>
  <c r="G312" i="2" s="1"/>
  <c r="F30" i="3"/>
  <c r="G249" i="2"/>
  <c r="G261" i="2" l="1"/>
  <c r="G302" i="2"/>
  <c r="G248" i="2"/>
  <c r="A114" i="2"/>
  <c r="A37" i="2"/>
  <c r="A13" i="2"/>
  <c r="G209" i="2"/>
  <c r="F263" i="3" s="1"/>
  <c r="G207" i="2"/>
  <c r="G203" i="2"/>
  <c r="G202" i="2" s="1"/>
  <c r="G199" i="2"/>
  <c r="G196" i="2"/>
  <c r="G195" i="2" s="1"/>
  <c r="G192" i="2"/>
  <c r="G189" i="2"/>
  <c r="G185" i="2"/>
  <c r="G181" i="2"/>
  <c r="G177" i="2"/>
  <c r="G176" i="2" s="1"/>
  <c r="G175" i="2" s="1"/>
  <c r="G167" i="2"/>
  <c r="G166" i="2" s="1"/>
  <c r="G162" i="2"/>
  <c r="G161" i="2" s="1"/>
  <c r="G160" i="2" s="1"/>
  <c r="G156" i="2"/>
  <c r="F239" i="3" s="1"/>
  <c r="G154" i="2"/>
  <c r="G139" i="2"/>
  <c r="G135" i="2"/>
  <c r="G131" i="2"/>
  <c r="G130" i="2" s="1"/>
  <c r="G125" i="2"/>
  <c r="F169" i="3" s="1"/>
  <c r="G121" i="2"/>
  <c r="G120" i="2" s="1"/>
  <c r="G115" i="2"/>
  <c r="G114" i="2" s="1"/>
  <c r="G112" i="2"/>
  <c r="F152" i="3" s="1"/>
  <c r="F142" i="3"/>
  <c r="F137" i="3"/>
  <c r="G92" i="2"/>
  <c r="G87" i="2"/>
  <c r="G81" i="2"/>
  <c r="G80" i="2" s="1"/>
  <c r="G71" i="2"/>
  <c r="F218" i="3" s="1"/>
  <c r="G67" i="2"/>
  <c r="G59" i="2"/>
  <c r="G54" i="2"/>
  <c r="G50" i="2"/>
  <c r="G43" i="2"/>
  <c r="F154" i="3" s="1"/>
  <c r="G39" i="2"/>
  <c r="G31" i="2"/>
  <c r="G26" i="2" s="1"/>
  <c r="G28" i="2"/>
  <c r="G27" i="2" s="1"/>
  <c r="G15" i="2"/>
  <c r="G21" i="2" l="1"/>
  <c r="G49" i="2"/>
  <c r="G79" i="2"/>
  <c r="G91" i="2"/>
  <c r="G221" i="2"/>
  <c r="G63" i="2"/>
  <c r="F210" i="3" s="1"/>
  <c r="F214" i="3"/>
  <c r="G198" i="2"/>
  <c r="G194" i="2" s="1"/>
  <c r="F220" i="3"/>
  <c r="G188" i="2"/>
  <c r="F99" i="3" s="1"/>
  <c r="F105" i="3"/>
  <c r="G180" i="2"/>
  <c r="G179" i="2" s="1"/>
  <c r="F65" i="3"/>
  <c r="F60" i="3" s="1"/>
  <c r="F59" i="3" s="1"/>
  <c r="G138" i="2"/>
  <c r="F182" i="3" s="1"/>
  <c r="F183" i="3"/>
  <c r="G191" i="2"/>
  <c r="F112" i="3"/>
  <c r="F107" i="3" s="1"/>
  <c r="G184" i="2"/>
  <c r="G183" i="2" s="1"/>
  <c r="F93" i="3"/>
  <c r="G38" i="2"/>
  <c r="G153" i="2"/>
  <c r="G147" i="2" s="1"/>
  <c r="G206" i="2"/>
  <c r="G205" i="2" s="1"/>
  <c r="G201" i="2"/>
  <c r="G14" i="2"/>
  <c r="G159" i="2"/>
  <c r="D21" i="1"/>
  <c r="E53" i="1"/>
  <c r="F53" i="1"/>
  <c r="F86" i="3" l="1"/>
  <c r="F74" i="3" s="1"/>
  <c r="G129" i="2"/>
  <c r="G13" i="2"/>
  <c r="G12" i="2" s="1"/>
  <c r="G11" i="2" s="1"/>
  <c r="G37" i="2"/>
  <c r="G36" i="2" s="1"/>
  <c r="G187" i="2"/>
  <c r="G158" i="2" s="1"/>
  <c r="G58" i="2"/>
  <c r="G78" i="2"/>
  <c r="G73" i="2" s="1"/>
  <c r="F98" i="3"/>
  <c r="G48" i="2"/>
  <c r="G47" i="2" l="1"/>
  <c r="G35" i="2" s="1"/>
  <c r="G319" i="2" s="1"/>
  <c r="B199" i="3"/>
  <c r="C199" i="3"/>
  <c r="D199" i="3"/>
  <c r="E199" i="3"/>
  <c r="F199" i="3"/>
  <c r="C198" i="3"/>
  <c r="D198" i="3"/>
  <c r="F198" i="3"/>
  <c r="B198" i="3"/>
  <c r="A199" i="3"/>
  <c r="A198" i="3"/>
  <c r="B158" i="3"/>
  <c r="C158" i="3"/>
  <c r="D158" i="3"/>
  <c r="E158" i="3"/>
  <c r="A158" i="3"/>
  <c r="A157" i="3"/>
  <c r="H98" i="3" l="1"/>
  <c r="G98" i="3"/>
  <c r="D30" i="1" l="1"/>
  <c r="B252" i="3" l="1"/>
  <c r="C252" i="3"/>
  <c r="D252" i="3"/>
  <c r="E252" i="3"/>
  <c r="F252" i="3"/>
  <c r="B253" i="3"/>
  <c r="C253" i="3"/>
  <c r="D253" i="3"/>
  <c r="E253" i="3"/>
  <c r="F253" i="3"/>
  <c r="B254" i="3"/>
  <c r="C254" i="3"/>
  <c r="D254" i="3"/>
  <c r="E254" i="3"/>
  <c r="F254" i="3"/>
  <c r="C251" i="3"/>
  <c r="D251" i="3"/>
  <c r="B251" i="3"/>
  <c r="A252" i="3"/>
  <c r="A253" i="3"/>
  <c r="A254" i="3"/>
  <c r="A251" i="3"/>
  <c r="F251" i="3" l="1"/>
  <c r="D11" i="1" l="1"/>
  <c r="H259" i="3" l="1"/>
  <c r="G259" i="3"/>
  <c r="H255" i="3"/>
  <c r="G255" i="3"/>
  <c r="H241" i="3"/>
  <c r="G241" i="3"/>
  <c r="H191" i="3"/>
  <c r="G191" i="3"/>
  <c r="H74" i="3"/>
  <c r="G74" i="3"/>
  <c r="H59" i="3"/>
  <c r="G59" i="3"/>
  <c r="H55" i="3"/>
  <c r="G55" i="3"/>
  <c r="B55" i="3"/>
  <c r="A55" i="3"/>
  <c r="H11" i="3"/>
  <c r="G11" i="3"/>
  <c r="B154" i="3"/>
  <c r="C154" i="3"/>
  <c r="A156" i="3"/>
  <c r="A154" i="3"/>
  <c r="A155" i="3"/>
  <c r="G265" i="3" l="1"/>
  <c r="H265" i="3"/>
  <c r="D33" i="1"/>
  <c r="D51" i="1"/>
  <c r="F261" i="3" l="1"/>
  <c r="F257" i="3"/>
  <c r="F256" i="3"/>
  <c r="F255" i="3" s="1"/>
  <c r="F249" i="3"/>
  <c r="F248" i="3" s="1"/>
  <c r="F247" i="3" s="1"/>
  <c r="F246" i="3" s="1"/>
  <c r="F241" i="3" l="1"/>
  <c r="F237" i="3"/>
  <c r="F236" i="3" l="1"/>
  <c r="F224" i="3"/>
  <c r="F223" i="3" s="1"/>
  <c r="F207" i="3" l="1"/>
  <c r="F206" i="3" s="1"/>
  <c r="F205" i="3" s="1"/>
  <c r="F222" i="3"/>
  <c r="F203" i="3"/>
  <c r="F202" i="3" s="1"/>
  <c r="F197" i="3"/>
  <c r="F196" i="3"/>
  <c r="F195" i="3"/>
  <c r="F128" i="3"/>
  <c r="F127" i="3" s="1"/>
  <c r="F123" i="3"/>
  <c r="F115" i="3" s="1"/>
  <c r="F194" i="3" l="1"/>
  <c r="F193" i="3" s="1"/>
  <c r="F192" i="3" s="1"/>
  <c r="F165" i="3"/>
  <c r="F164" i="3" s="1"/>
  <c r="F163" i="3" s="1"/>
  <c r="F175" i="3"/>
  <c r="F174" i="3" s="1"/>
  <c r="F173" i="3" s="1"/>
  <c r="F57" i="3"/>
  <c r="F56" i="3" s="1"/>
  <c r="F55" i="3" s="1"/>
  <c r="F41" i="3"/>
  <c r="F40" i="3" s="1"/>
  <c r="F39" i="3" s="1"/>
  <c r="F37" i="3"/>
  <c r="F36" i="3" s="1"/>
  <c r="F26" i="3"/>
  <c r="F25" i="3" s="1"/>
  <c r="F24" i="3" s="1"/>
  <c r="F17" i="3"/>
  <c r="F16" i="3" s="1"/>
  <c r="F114" i="3" l="1"/>
  <c r="F15" i="3"/>
  <c r="F11" i="3" s="1"/>
  <c r="F191" i="3"/>
  <c r="F260" i="3"/>
  <c r="F259" i="3" s="1"/>
  <c r="F265" i="3" l="1"/>
  <c r="D49" i="1"/>
  <c r="D42" i="1"/>
  <c r="D39" i="1"/>
  <c r="D19" i="1"/>
  <c r="D53" i="1" l="1"/>
</calcChain>
</file>

<file path=xl/sharedStrings.xml><?xml version="1.0" encoding="utf-8"?>
<sst xmlns="http://schemas.openxmlformats.org/spreadsheetml/2006/main" count="1807" uniqueCount="252">
  <si>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</si>
  <si>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</si>
  <si>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</si>
  <si>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</si>
  <si>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</si>
  <si>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</si>
  <si>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</si>
  <si>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</si>
  <si>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</si>
  <si>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</si>
  <si>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</si>
  <si>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</si>
  <si>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</si>
  <si>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</si>
  <si>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</si>
  <si>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</si>
  <si>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</si>
  <si>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</si>
  <si>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</si>
  <si>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</si>
  <si>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</si>
  <si>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</si>
  <si>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</si>
  <si>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</si>
  <si>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</si>
  <si>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</si>
  <si>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</si>
  <si>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</si>
  <si>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</si>
  <si>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</si>
  <si>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</si>
  <si>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</si>
  <si>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</si>
  <si>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</si>
  <si>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</si>
  <si>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</si>
  <si>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</si>
  <si>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</si>
  <si>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</si>
  <si>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</si>
  <si>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</si>
  <si>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</si>
  <si>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</si>
  <si>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</si>
  <si>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</si>
  <si>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</si>
  <si>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</si>
  <si>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</si>
  <si>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</si>
  <si>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</si>
  <si>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</si>
  <si>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</si>
  <si>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</si>
  <si>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</si>
  <si>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</si>
  <si>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</si>
  <si>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</si>
  <si>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</si>
  <si>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</si>
  <si>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</si>
  <si>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</si>
  <si>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</si>
  <si>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</si>
  <si>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</si>
  <si>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</si>
  <si>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</si>
  <si>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</si>
  <si>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</si>
  <si>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</si>
  <si>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</si>
  <si>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</si>
  <si>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</si>
  <si>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</si>
  <si>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</si>
  <si>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</si>
  <si>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</si>
  <si>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</si>
  <si>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</si>
  <si>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</si>
  <si>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</si>
  <si>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</si>
  <si>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</si>
  <si>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</si>
  <si>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</si>
  <si>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</si>
  <si>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</si>
  <si>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</si>
  <si>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</si>
  <si>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</si>
  <si>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</si>
  <si>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</si>
  <si>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</si>
  <si>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</si>
  <si>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</si>
  <si>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</si>
  <si>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</si>
  <si>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</si>
  <si>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</si>
  <si>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</si>
  <si>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</si>
  <si>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</si>
  <si>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</si>
  <si>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</si>
  <si>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</si>
  <si>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</si>
  <si>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</si>
  <si>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</si>
  <si>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</si>
  <si>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</si>
  <si>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</si>
  <si>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</si>
  <si>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</si>
  <si>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</si>
  <si>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</si>
  <si>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</si>
  <si>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</si>
  <si>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</si>
  <si>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</si>
  <si>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</si>
  <si>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</si>
  <si>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</si>
  <si>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</si>
  <si>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</si>
  <si>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</si>
  <si>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</si>
  <si>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</si>
  <si>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</si>
  <si>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</si>
  <si>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</si>
  <si>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</si>
  <si>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</si>
  <si>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</si>
  <si>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</si>
  <si>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</si>
  <si>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</si>
  <si>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</si>
  <si>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</si>
  <si>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</si>
  <si>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</si>
  <si>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</si>
  <si>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</si>
  <si>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</si>
  <si>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</si>
  <si>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</si>
  <si>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</si>
  <si>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</si>
  <si>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</si>
  <si>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</si>
  <si>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</si>
  <si>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</si>
  <si>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</si>
  <si>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</si>
  <si>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</si>
  <si>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</si>
  <si>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</si>
  <si>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</si>
  <si>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</si>
  <si>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</si>
  <si>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</si>
  <si>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</si>
  <si>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</si>
  <si>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</si>
  <si>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</si>
  <si>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</si>
  <si>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</si>
  <si>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</si>
  <si>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</si>
  <si>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</si>
  <si>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</si>
  <si>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</si>
  <si>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</si>
  <si>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</si>
  <si>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</si>
  <si>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</si>
  <si>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</si>
  <si>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</si>
  <si>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</si>
  <si>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</si>
  <si>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</si>
  <si>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</si>
  <si>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</si>
  <si>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</si>
  <si>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</si>
  <si>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</si>
  <si>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</si>
  <si>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</si>
  <si>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</si>
  <si>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</si>
  <si>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</si>
  <si>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</si>
  <si>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</si>
  <si>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</si>
  <si>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</si>
  <si>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</si>
  <si>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</si>
  <si>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</si>
  <si>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</si>
  <si>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</si>
  <si>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</si>
  <si>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</si>
  <si>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</si>
  <si>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</si>
  <si>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</si>
  <si>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</si>
  <si>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</si>
  <si>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</si>
  <si>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</si>
  <si>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</si>
  <si>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</si>
  <si>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</si>
  <si>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</si>
  <si>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</si>
  <si>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</si>
  <si>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</si>
  <si>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</si>
  <si>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</si>
  <si>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</si>
  <si>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</si>
  <si>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</si>
  <si>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</si>
  <si>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</si>
  <si>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</si>
  <si>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</si>
  <si>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</si>
  <si>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</si>
  <si>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</si>
  <si>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</si>
  <si>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</si>
  <si>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</si>
  <si>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</si>
  <si>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</si>
  <si>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</si>
  <si>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</si>
  <si>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</si>
  <si>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</si>
  <si>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</si>
  <si>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</si>
  <si>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</si>
  <si>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</si>
  <si>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</si>
  <si>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</si>
  <si>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</si>
  <si>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</si>
  <si>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</si>
  <si>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</si>
  <si>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</si>
  <si>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</si>
  <si>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</si>
  <si>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</si>
  <si>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70 1 00 51340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</si>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</sst>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34" workbookViewId="0">
      <selection activeCell="D45" sqref="D4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229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99</v>
      </c>
    </row>
    <row r="5" spans="1:6">
      <c r="E5" s="12" t="s">
        <v>98</v>
      </c>
    </row>
    <row r="6" spans="1:6">
      <c r="A6" s="2"/>
      <c r="B6" s="2"/>
      <c r="C6" s="2"/>
      <c r="D6" s="2"/>
    </row>
    <row r="7" spans="1:6" ht="49.5" customHeight="1">
      <c r="A7" s="67" t="s">
        <v>208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171</v>
      </c>
      <c r="F9" s="3" t="s">
        <v>207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38354</v>
      </c>
      <c r="E11" s="10">
        <v>33966.1</v>
      </c>
      <c r="F11" s="10">
        <v>33710.5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1422.2</v>
      </c>
      <c r="E12" s="10"/>
      <c r="F12" s="10"/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16966.3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52.6</v>
      </c>
      <c r="E14" s="10"/>
      <c r="F14" s="10"/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6208.3</v>
      </c>
      <c r="E15" s="10"/>
      <c r="F15" s="10"/>
    </row>
    <row r="16" spans="1:6" ht="25.5" customHeight="1">
      <c r="A16" s="35" t="s">
        <v>215</v>
      </c>
      <c r="B16" s="5" t="s">
        <v>15</v>
      </c>
      <c r="C16" s="5" t="s">
        <v>23</v>
      </c>
      <c r="D16" s="10">
        <v>2000</v>
      </c>
      <c r="E16" s="10"/>
      <c r="F16" s="10"/>
    </row>
    <row r="17" spans="1:6" ht="22.5" customHeight="1">
      <c r="A17" s="35" t="s">
        <v>132</v>
      </c>
      <c r="B17" s="5" t="s">
        <v>15</v>
      </c>
      <c r="C17" s="5">
        <v>11</v>
      </c>
      <c r="D17" s="10">
        <v>2200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9504.6</v>
      </c>
      <c r="E18" s="10"/>
      <c r="F18" s="10"/>
    </row>
    <row r="19" spans="1:6">
      <c r="A19" s="4" t="s">
        <v>45</v>
      </c>
      <c r="B19" s="5" t="s">
        <v>16</v>
      </c>
      <c r="C19" s="3"/>
      <c r="D19" s="10">
        <f>D20</f>
        <v>814.5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814.5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SUM(D22:D23)</f>
        <v>3522.2</v>
      </c>
      <c r="E21" s="10">
        <v>1940</v>
      </c>
      <c r="F21" s="10">
        <v>1940</v>
      </c>
    </row>
    <row r="22" spans="1:6" ht="48.75" customHeight="1">
      <c r="A22" s="4" t="s">
        <v>172</v>
      </c>
      <c r="B22" s="5" t="s">
        <v>17</v>
      </c>
      <c r="C22" s="5">
        <v>10</v>
      </c>
      <c r="D22" s="10">
        <v>3422.2</v>
      </c>
      <c r="E22" s="10"/>
      <c r="F22" s="10"/>
    </row>
    <row r="23" spans="1:6" ht="30" customHeight="1">
      <c r="A23" s="4" t="s">
        <v>173</v>
      </c>
      <c r="B23" s="5" t="s">
        <v>17</v>
      </c>
      <c r="C23" s="5">
        <v>14</v>
      </c>
      <c r="D23" s="10">
        <v>100</v>
      </c>
      <c r="E23" s="10"/>
      <c r="F23" s="10"/>
    </row>
    <row r="24" spans="1:6" ht="19.5" customHeight="1">
      <c r="A24" s="4" t="s">
        <v>35</v>
      </c>
      <c r="B24" s="5" t="s">
        <v>18</v>
      </c>
      <c r="C24" s="5"/>
      <c r="D24" s="10">
        <f>SUM(D25:D29)</f>
        <v>10102.299999999999</v>
      </c>
      <c r="E24" s="10">
        <v>9583</v>
      </c>
      <c r="F24" s="10">
        <v>9646</v>
      </c>
    </row>
    <row r="25" spans="1:6" ht="19.5" customHeight="1">
      <c r="A25" s="4" t="s">
        <v>240</v>
      </c>
      <c r="B25" s="5" t="s">
        <v>18</v>
      </c>
      <c r="C25" s="5" t="s">
        <v>15</v>
      </c>
      <c r="D25" s="10">
        <v>140</v>
      </c>
      <c r="E25" s="10"/>
      <c r="F25" s="10"/>
    </row>
    <row r="26" spans="1:6" ht="19.5" customHeight="1">
      <c r="A26" s="4" t="s">
        <v>100</v>
      </c>
      <c r="B26" s="5" t="s">
        <v>18</v>
      </c>
      <c r="C26" s="5" t="s">
        <v>21</v>
      </c>
      <c r="D26" s="10">
        <v>255.3</v>
      </c>
      <c r="E26" s="10"/>
      <c r="F26" s="10"/>
    </row>
    <row r="27" spans="1:6" ht="19.5" customHeight="1">
      <c r="A27" s="4" t="s">
        <v>216</v>
      </c>
      <c r="B27" s="5" t="s">
        <v>18</v>
      </c>
      <c r="C27" s="5" t="s">
        <v>22</v>
      </c>
      <c r="D27" s="10">
        <v>800</v>
      </c>
      <c r="E27" s="10"/>
      <c r="F27" s="10"/>
    </row>
    <row r="28" spans="1:6" ht="21" customHeight="1">
      <c r="A28" s="4" t="s">
        <v>67</v>
      </c>
      <c r="B28" s="5" t="s">
        <v>18</v>
      </c>
      <c r="C28" s="5" t="s">
        <v>20</v>
      </c>
      <c r="D28" s="10">
        <v>8175.9</v>
      </c>
      <c r="E28" s="10"/>
      <c r="F28" s="10"/>
    </row>
    <row r="29" spans="1:6" ht="21" customHeight="1">
      <c r="A29" s="51" t="s">
        <v>147</v>
      </c>
      <c r="B29" s="5" t="s">
        <v>18</v>
      </c>
      <c r="C29" s="5">
        <v>12</v>
      </c>
      <c r="D29" s="10">
        <v>731.1</v>
      </c>
      <c r="E29" s="10"/>
      <c r="F29" s="10"/>
    </row>
    <row r="30" spans="1:6" ht="21" customHeight="1">
      <c r="A30" s="4" t="s">
        <v>158</v>
      </c>
      <c r="B30" s="5" t="s">
        <v>21</v>
      </c>
      <c r="C30" s="5"/>
      <c r="D30" s="10">
        <f>D32+D31</f>
        <v>23272.7</v>
      </c>
      <c r="E30" s="10">
        <v>3930</v>
      </c>
      <c r="F30" s="10">
        <v>3930</v>
      </c>
    </row>
    <row r="31" spans="1:6" ht="21" customHeight="1">
      <c r="A31" s="4" t="s">
        <v>159</v>
      </c>
      <c r="B31" s="5" t="s">
        <v>21</v>
      </c>
      <c r="C31" s="5" t="s">
        <v>16</v>
      </c>
      <c r="D31" s="10">
        <v>20769.7</v>
      </c>
      <c r="E31" s="10"/>
      <c r="F31" s="10"/>
    </row>
    <row r="32" spans="1:6" ht="21" customHeight="1">
      <c r="A32" s="4" t="s">
        <v>157</v>
      </c>
      <c r="B32" s="5" t="s">
        <v>21</v>
      </c>
      <c r="C32" s="5" t="s">
        <v>17</v>
      </c>
      <c r="D32" s="10">
        <v>2503</v>
      </c>
      <c r="E32" s="10"/>
      <c r="F32" s="10"/>
    </row>
    <row r="33" spans="1:6">
      <c r="A33" s="4" t="s">
        <v>36</v>
      </c>
      <c r="B33" s="5" t="s">
        <v>23</v>
      </c>
      <c r="C33" s="3"/>
      <c r="D33" s="10">
        <f>SUM(D34:D38)</f>
        <v>346201</v>
      </c>
      <c r="E33" s="10">
        <v>300440.40000000002</v>
      </c>
      <c r="F33" s="10">
        <v>301794.5</v>
      </c>
    </row>
    <row r="34" spans="1:6">
      <c r="A34" s="4" t="s">
        <v>6</v>
      </c>
      <c r="B34" s="5" t="s">
        <v>23</v>
      </c>
      <c r="C34" s="5" t="s">
        <v>15</v>
      </c>
      <c r="D34" s="10">
        <v>62002.6</v>
      </c>
      <c r="E34" s="10"/>
      <c r="F34" s="10"/>
    </row>
    <row r="35" spans="1:6">
      <c r="A35" s="4" t="s">
        <v>7</v>
      </c>
      <c r="B35" s="5" t="s">
        <v>23</v>
      </c>
      <c r="C35" s="5" t="s">
        <v>16</v>
      </c>
      <c r="D35" s="10">
        <v>251216.1</v>
      </c>
      <c r="E35" s="10"/>
      <c r="F35" s="10"/>
    </row>
    <row r="36" spans="1:6">
      <c r="A36" s="44" t="s">
        <v>138</v>
      </c>
      <c r="B36" s="5" t="s">
        <v>23</v>
      </c>
      <c r="C36" s="5" t="s">
        <v>17</v>
      </c>
      <c r="D36" s="10">
        <v>20455.3</v>
      </c>
      <c r="E36" s="10"/>
      <c r="F36" s="10"/>
    </row>
    <row r="37" spans="1:6" ht="15" customHeight="1">
      <c r="A37" s="4" t="s">
        <v>8</v>
      </c>
      <c r="B37" s="5" t="s">
        <v>23</v>
      </c>
      <c r="C37" s="5" t="s">
        <v>23</v>
      </c>
      <c r="D37" s="10">
        <v>3050.2</v>
      </c>
      <c r="E37" s="10"/>
      <c r="F37" s="10"/>
    </row>
    <row r="38" spans="1:6">
      <c r="A38" s="4" t="s">
        <v>9</v>
      </c>
      <c r="B38" s="5" t="s">
        <v>23</v>
      </c>
      <c r="C38" s="5" t="s">
        <v>20</v>
      </c>
      <c r="D38" s="10">
        <v>9476.7999999999993</v>
      </c>
      <c r="E38" s="10"/>
      <c r="F38" s="10"/>
    </row>
    <row r="39" spans="1:6">
      <c r="A39" s="4" t="s">
        <v>78</v>
      </c>
      <c r="B39" s="5" t="s">
        <v>22</v>
      </c>
      <c r="C39" s="3"/>
      <c r="D39" s="10">
        <f>SUM(D40:D41)</f>
        <v>30940.300000000003</v>
      </c>
      <c r="E39" s="10">
        <v>25833.4</v>
      </c>
      <c r="F39" s="10">
        <v>25993.4</v>
      </c>
    </row>
    <row r="40" spans="1:6">
      <c r="A40" s="4" t="s">
        <v>10</v>
      </c>
      <c r="B40" s="5" t="s">
        <v>22</v>
      </c>
      <c r="C40" s="5" t="s">
        <v>15</v>
      </c>
      <c r="D40" s="10">
        <v>25234.9</v>
      </c>
      <c r="E40" s="10"/>
      <c r="F40" s="10"/>
    </row>
    <row r="41" spans="1:6" ht="17.25" customHeight="1">
      <c r="A41" s="4" t="s">
        <v>80</v>
      </c>
      <c r="B41" s="5" t="s">
        <v>22</v>
      </c>
      <c r="C41" s="5" t="s">
        <v>18</v>
      </c>
      <c r="D41" s="10">
        <v>5705.4</v>
      </c>
      <c r="E41" s="10"/>
      <c r="F41" s="10"/>
    </row>
    <row r="42" spans="1:6">
      <c r="A42" s="4" t="s">
        <v>37</v>
      </c>
      <c r="B42" s="3">
        <v>10</v>
      </c>
      <c r="C42" s="3"/>
      <c r="D42" s="10">
        <f>SUM(D43:D45)</f>
        <v>21405.599999999999</v>
      </c>
      <c r="E42" s="10">
        <v>18616.400000000001</v>
      </c>
      <c r="F42" s="10">
        <v>17809</v>
      </c>
    </row>
    <row r="43" spans="1:6">
      <c r="A43" s="4" t="s">
        <v>12</v>
      </c>
      <c r="B43" s="3">
        <v>10</v>
      </c>
      <c r="C43" s="5" t="s">
        <v>15</v>
      </c>
      <c r="D43" s="10">
        <v>700</v>
      </c>
      <c r="E43" s="10"/>
      <c r="F43" s="10"/>
    </row>
    <row r="44" spans="1:6">
      <c r="A44" s="4" t="s">
        <v>40</v>
      </c>
      <c r="B44" s="3">
        <v>10</v>
      </c>
      <c r="C44" s="5" t="s">
        <v>17</v>
      </c>
      <c r="D44" s="10">
        <v>4199.6000000000004</v>
      </c>
      <c r="E44" s="10"/>
      <c r="F44" s="10"/>
    </row>
    <row r="45" spans="1:6">
      <c r="A45" s="4" t="s">
        <v>13</v>
      </c>
      <c r="B45" s="3">
        <v>10</v>
      </c>
      <c r="C45" s="5" t="s">
        <v>18</v>
      </c>
      <c r="D45" s="10">
        <v>16506</v>
      </c>
      <c r="E45" s="10"/>
      <c r="F45" s="10"/>
    </row>
    <row r="46" spans="1:6">
      <c r="A46" s="4" t="s">
        <v>11</v>
      </c>
      <c r="B46" s="3">
        <v>11</v>
      </c>
      <c r="C46" s="5"/>
      <c r="D46" s="10">
        <f>SUM(D47:D48)</f>
        <v>2669.6</v>
      </c>
      <c r="E46" s="10">
        <v>2759</v>
      </c>
      <c r="F46" s="10">
        <v>2800</v>
      </c>
    </row>
    <row r="47" spans="1:6">
      <c r="A47" s="64" t="s">
        <v>191</v>
      </c>
      <c r="B47" s="65">
        <v>11</v>
      </c>
      <c r="C47" s="65" t="s">
        <v>16</v>
      </c>
      <c r="D47" s="10">
        <v>270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2399.6</v>
      </c>
      <c r="E48" s="10"/>
      <c r="F48" s="10"/>
    </row>
    <row r="49" spans="1:6" ht="31.5">
      <c r="A49" s="37" t="s">
        <v>58</v>
      </c>
      <c r="B49" s="13">
        <v>13</v>
      </c>
      <c r="C49" s="14"/>
      <c r="D49" s="15">
        <f>D50</f>
        <v>358</v>
      </c>
      <c r="E49" s="15">
        <v>850</v>
      </c>
      <c r="F49" s="15">
        <v>850</v>
      </c>
    </row>
    <row r="50" spans="1:6" ht="31.5" customHeight="1">
      <c r="A50" s="35" t="s">
        <v>82</v>
      </c>
      <c r="B50" s="14">
        <v>13</v>
      </c>
      <c r="C50" s="14" t="s">
        <v>15</v>
      </c>
      <c r="D50" s="15">
        <v>358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2273.6</v>
      </c>
      <c r="E51" s="10">
        <v>2087.3000000000002</v>
      </c>
      <c r="F51" s="10">
        <v>2123.3000000000002</v>
      </c>
    </row>
    <row r="52" spans="1:6" ht="47.25">
      <c r="A52" s="35" t="s">
        <v>87</v>
      </c>
      <c r="B52" s="3">
        <v>14</v>
      </c>
      <c r="C52" s="5" t="s">
        <v>15</v>
      </c>
      <c r="D52" s="10">
        <v>2273.6</v>
      </c>
      <c r="E52" s="10"/>
      <c r="F52" s="10"/>
    </row>
    <row r="53" spans="1:6">
      <c r="A53" s="4" t="s">
        <v>57</v>
      </c>
      <c r="B53" s="3"/>
      <c r="C53" s="3"/>
      <c r="D53" s="10">
        <f>D11+D19+D21+D33+D39+D42+D46+D49+D51+D24+D30</f>
        <v>479913.79999999993</v>
      </c>
      <c r="E53" s="10">
        <f>E11+E19+E21+E33+E39+E42+E46+E49+E51+E24+E30</f>
        <v>400847.60000000003</v>
      </c>
      <c r="F53" s="10">
        <f>F11+F19+F21+F33+F39+F42+F46+F49+F51+F24+F30</f>
        <v>401468.60000000003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9"/>
  <sheetViews>
    <sheetView topLeftCell="A290" workbookViewId="0">
      <selection activeCell="A295" sqref="A29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230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103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209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171</v>
      </c>
      <c r="I9" s="3" t="s">
        <v>207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6626.6</v>
      </c>
      <c r="H11" s="10">
        <v>6439</v>
      </c>
      <c r="I11" s="10"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3957</v>
      </c>
      <c r="H12" s="41"/>
      <c r="I12" s="41"/>
    </row>
    <row r="13" spans="1:9" ht="17.25" customHeight="1">
      <c r="A13" s="9" t="str">
        <f>Лист1!A36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3957</v>
      </c>
      <c r="H13" s="41"/>
      <c r="I13" s="41"/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104</v>
      </c>
      <c r="F14" s="5"/>
      <c r="G14" s="10">
        <f>G15</f>
        <v>2669.4</v>
      </c>
      <c r="H14" s="41"/>
      <c r="I14" s="41"/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102</v>
      </c>
      <c r="F15" s="5"/>
      <c r="G15" s="10">
        <f>SUM(G16:G18)</f>
        <v>2669.4</v>
      </c>
      <c r="H15" s="41"/>
      <c r="I15" s="41"/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1964.4</v>
      </c>
      <c r="H16" s="41"/>
      <c r="I16" s="41"/>
    </row>
    <row r="17" spans="1:9" ht="33" customHeight="1">
      <c r="A17" s="31" t="s">
        <v>105</v>
      </c>
      <c r="B17" s="5" t="s">
        <v>39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675</v>
      </c>
      <c r="H17" s="41"/>
      <c r="I17" s="41"/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102</v>
      </c>
      <c r="F18" s="5">
        <v>850</v>
      </c>
      <c r="G18" s="10">
        <v>30</v>
      </c>
      <c r="H18" s="41"/>
      <c r="I18" s="41"/>
    </row>
    <row r="19" spans="1:9" ht="51" customHeight="1">
      <c r="A19" s="32" t="s">
        <v>161</v>
      </c>
      <c r="B19" s="5" t="s">
        <v>39</v>
      </c>
      <c r="C19" s="5" t="s">
        <v>23</v>
      </c>
      <c r="D19" s="5" t="s">
        <v>17</v>
      </c>
      <c r="E19" s="7" t="s">
        <v>162</v>
      </c>
      <c r="F19" s="5"/>
      <c r="G19" s="10">
        <f>G20</f>
        <v>1287.5999999999999</v>
      </c>
      <c r="H19" s="41"/>
      <c r="I19" s="41"/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162</v>
      </c>
      <c r="F20" s="5">
        <v>100</v>
      </c>
      <c r="G20" s="10">
        <v>1287.5999999999999</v>
      </c>
      <c r="H20" s="41"/>
      <c r="I20" s="41"/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G26+G22</f>
        <v>2669.6</v>
      </c>
      <c r="H21" s="41"/>
      <c r="I21" s="41"/>
    </row>
    <row r="22" spans="1:9" ht="18" customHeight="1">
      <c r="A22" s="4" t="s">
        <v>191</v>
      </c>
      <c r="B22" s="5" t="s">
        <v>39</v>
      </c>
      <c r="C22" s="5">
        <v>11</v>
      </c>
      <c r="D22" s="8" t="s">
        <v>16</v>
      </c>
      <c r="E22" s="8"/>
      <c r="F22" s="5"/>
      <c r="G22" s="10">
        <f>G23</f>
        <v>270</v>
      </c>
      <c r="H22" s="41"/>
      <c r="I22" s="41"/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104</v>
      </c>
      <c r="F23" s="5"/>
      <c r="G23" s="10">
        <f>G24</f>
        <v>270</v>
      </c>
      <c r="H23" s="41"/>
      <c r="I23" s="41"/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102</v>
      </c>
      <c r="F24" s="5"/>
      <c r="G24" s="10">
        <f>G25</f>
        <v>270</v>
      </c>
      <c r="H24" s="41"/>
      <c r="I24" s="41"/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102</v>
      </c>
      <c r="F25" s="5">
        <v>100</v>
      </c>
      <c r="G25" s="10">
        <v>270</v>
      </c>
      <c r="H25" s="41"/>
      <c r="I25" s="41"/>
    </row>
    <row r="26" spans="1:9" ht="32.25" customHeight="1">
      <c r="A26" s="30" t="s">
        <v>28</v>
      </c>
      <c r="B26" s="5" t="s">
        <v>39</v>
      </c>
      <c r="C26" s="5">
        <v>11</v>
      </c>
      <c r="D26" s="5" t="s">
        <v>21</v>
      </c>
      <c r="E26" s="7"/>
      <c r="F26" s="5"/>
      <c r="G26" s="10">
        <f>G27+G31</f>
        <v>2399.6</v>
      </c>
      <c r="H26" s="41"/>
      <c r="I26" s="41"/>
    </row>
    <row r="27" spans="1:9" ht="33.75" customHeight="1">
      <c r="A27" s="9" t="s">
        <v>60</v>
      </c>
      <c r="B27" s="5" t="s">
        <v>39</v>
      </c>
      <c r="C27" s="5">
        <v>11</v>
      </c>
      <c r="D27" s="5" t="s">
        <v>21</v>
      </c>
      <c r="E27" s="7" t="s">
        <v>106</v>
      </c>
      <c r="F27" s="3"/>
      <c r="G27" s="10">
        <f>G28</f>
        <v>789</v>
      </c>
      <c r="H27" s="41"/>
      <c r="I27" s="41"/>
    </row>
    <row r="28" spans="1:9" ht="31.5" customHeight="1">
      <c r="A28" s="9" t="s">
        <v>61</v>
      </c>
      <c r="B28" s="5" t="s">
        <v>39</v>
      </c>
      <c r="C28" s="5">
        <v>11</v>
      </c>
      <c r="D28" s="5" t="s">
        <v>21</v>
      </c>
      <c r="E28" s="7" t="s">
        <v>107</v>
      </c>
      <c r="F28" s="5"/>
      <c r="G28" s="10">
        <f>G29+G30</f>
        <v>789</v>
      </c>
      <c r="H28" s="41"/>
      <c r="I28" s="41"/>
    </row>
    <row r="29" spans="1:9" ht="78.75" customHeight="1">
      <c r="A29" s="31" t="s">
        <v>70</v>
      </c>
      <c r="B29" s="5" t="s">
        <v>39</v>
      </c>
      <c r="C29" s="5">
        <v>11</v>
      </c>
      <c r="D29" s="5" t="s">
        <v>21</v>
      </c>
      <c r="E29" s="7" t="s">
        <v>107</v>
      </c>
      <c r="F29" s="5">
        <v>100</v>
      </c>
      <c r="G29" s="10">
        <v>789</v>
      </c>
      <c r="H29" s="41"/>
      <c r="I29" s="41"/>
    </row>
    <row r="30" spans="1:9" ht="30.75" customHeight="1">
      <c r="A30" s="31" t="s">
        <v>105</v>
      </c>
      <c r="B30" s="5" t="s">
        <v>39</v>
      </c>
      <c r="C30" s="5">
        <v>11</v>
      </c>
      <c r="D30" s="5" t="s">
        <v>21</v>
      </c>
      <c r="E30" s="7" t="s">
        <v>107</v>
      </c>
      <c r="F30" s="5">
        <v>200</v>
      </c>
      <c r="G30" s="10">
        <v>0</v>
      </c>
      <c r="H30" s="41"/>
      <c r="I30" s="41"/>
    </row>
    <row r="31" spans="1:9" ht="30.75" customHeight="1">
      <c r="A31" s="31" t="s">
        <v>140</v>
      </c>
      <c r="B31" s="5" t="s">
        <v>39</v>
      </c>
      <c r="C31" s="5">
        <v>11</v>
      </c>
      <c r="D31" s="5" t="s">
        <v>21</v>
      </c>
      <c r="E31" s="7" t="s">
        <v>139</v>
      </c>
      <c r="F31" s="5"/>
      <c r="G31" s="10">
        <f>G32+G33+G34</f>
        <v>1610.6</v>
      </c>
      <c r="H31" s="41"/>
      <c r="I31" s="41"/>
    </row>
    <row r="32" spans="1:9" ht="93" customHeight="1">
      <c r="A32" s="31" t="s">
        <v>70</v>
      </c>
      <c r="B32" s="5" t="s">
        <v>39</v>
      </c>
      <c r="C32" s="5">
        <v>11</v>
      </c>
      <c r="D32" s="5" t="s">
        <v>21</v>
      </c>
      <c r="E32" s="7" t="s">
        <v>139</v>
      </c>
      <c r="F32" s="5">
        <v>100</v>
      </c>
      <c r="G32" s="10">
        <v>900</v>
      </c>
      <c r="H32" s="41"/>
      <c r="I32" s="41"/>
    </row>
    <row r="33" spans="1:9" ht="30.75" customHeight="1">
      <c r="A33" s="31" t="s">
        <v>105</v>
      </c>
      <c r="B33" s="5" t="s">
        <v>39</v>
      </c>
      <c r="C33" s="5">
        <v>11</v>
      </c>
      <c r="D33" s="5" t="s">
        <v>21</v>
      </c>
      <c r="E33" s="7" t="s">
        <v>139</v>
      </c>
      <c r="F33" s="5">
        <v>200</v>
      </c>
      <c r="G33" s="10">
        <v>710.6</v>
      </c>
      <c r="H33" s="41"/>
      <c r="I33" s="41"/>
    </row>
    <row r="34" spans="1:9" ht="30.75" customHeight="1">
      <c r="A34" s="32" t="s">
        <v>62</v>
      </c>
      <c r="B34" s="5" t="s">
        <v>39</v>
      </c>
      <c r="C34" s="5">
        <v>11</v>
      </c>
      <c r="D34" s="5" t="s">
        <v>21</v>
      </c>
      <c r="E34" s="7" t="s">
        <v>139</v>
      </c>
      <c r="F34" s="5">
        <v>850</v>
      </c>
      <c r="G34" s="10">
        <v>0</v>
      </c>
      <c r="H34" s="41"/>
      <c r="I34" s="41"/>
    </row>
    <row r="35" spans="1:9" ht="31.5" customHeight="1">
      <c r="A35" s="9" t="s">
        <v>43</v>
      </c>
      <c r="B35" s="5" t="s">
        <v>30</v>
      </c>
      <c r="C35" s="5"/>
      <c r="D35" s="5"/>
      <c r="E35" s="8"/>
      <c r="F35" s="5"/>
      <c r="G35" s="10">
        <f>G36+G47</f>
        <v>40886.600000000006</v>
      </c>
      <c r="H35" s="10">
        <v>29996.400000000001</v>
      </c>
      <c r="I35" s="10">
        <v>30156.400000000001</v>
      </c>
    </row>
    <row r="36" spans="1:9" ht="20.25" customHeight="1">
      <c r="A36" s="9" t="s">
        <v>36</v>
      </c>
      <c r="B36" s="5" t="s">
        <v>30</v>
      </c>
      <c r="C36" s="5" t="s">
        <v>23</v>
      </c>
      <c r="D36" s="5"/>
      <c r="E36" s="8"/>
      <c r="F36" s="5"/>
      <c r="G36" s="10">
        <f>G37</f>
        <v>15793.3</v>
      </c>
      <c r="H36" s="41"/>
      <c r="I36" s="41"/>
    </row>
    <row r="37" spans="1:9" ht="18" customHeight="1">
      <c r="A37" s="9" t="str">
        <f>Лист1!A36</f>
        <v>Дополнительное образование детей</v>
      </c>
      <c r="B37" s="5" t="s">
        <v>30</v>
      </c>
      <c r="C37" s="5" t="s">
        <v>23</v>
      </c>
      <c r="D37" s="5" t="s">
        <v>17</v>
      </c>
      <c r="E37" s="8"/>
      <c r="F37" s="5"/>
      <c r="G37" s="10">
        <f>G38+G45</f>
        <v>15793.3</v>
      </c>
      <c r="H37" s="41"/>
      <c r="I37" s="41"/>
    </row>
    <row r="38" spans="1:9" ht="49.5" customHeight="1">
      <c r="A38" s="9" t="s">
        <v>77</v>
      </c>
      <c r="B38" s="5" t="s">
        <v>30</v>
      </c>
      <c r="C38" s="5" t="s">
        <v>23</v>
      </c>
      <c r="D38" s="5" t="s">
        <v>17</v>
      </c>
      <c r="E38" s="7" t="s">
        <v>104</v>
      </c>
      <c r="F38" s="5"/>
      <c r="G38" s="10">
        <f>G39+G43</f>
        <v>10965.1</v>
      </c>
      <c r="H38" s="41"/>
      <c r="I38" s="41"/>
    </row>
    <row r="39" spans="1:9" ht="36" customHeight="1">
      <c r="A39" s="9" t="s">
        <v>91</v>
      </c>
      <c r="B39" s="5" t="s">
        <v>30</v>
      </c>
      <c r="C39" s="5" t="s">
        <v>23</v>
      </c>
      <c r="D39" s="5" t="s">
        <v>17</v>
      </c>
      <c r="E39" s="7" t="s">
        <v>102</v>
      </c>
      <c r="F39" s="5"/>
      <c r="G39" s="10">
        <f>G40+G41+G42</f>
        <v>7065.1</v>
      </c>
      <c r="H39" s="41"/>
      <c r="I39" s="41"/>
    </row>
    <row r="40" spans="1:9" ht="84.75" customHeight="1">
      <c r="A40" s="31" t="s">
        <v>70</v>
      </c>
      <c r="B40" s="5" t="s">
        <v>30</v>
      </c>
      <c r="C40" s="5" t="s">
        <v>23</v>
      </c>
      <c r="D40" s="5" t="s">
        <v>17</v>
      </c>
      <c r="E40" s="7" t="s">
        <v>102</v>
      </c>
      <c r="F40" s="5">
        <v>100</v>
      </c>
      <c r="G40" s="10">
        <v>5777.1</v>
      </c>
      <c r="H40" s="41"/>
      <c r="I40" s="41"/>
    </row>
    <row r="41" spans="1:9" ht="32.25" customHeight="1">
      <c r="A41" s="31" t="s">
        <v>105</v>
      </c>
      <c r="B41" s="5" t="s">
        <v>30</v>
      </c>
      <c r="C41" s="5" t="s">
        <v>23</v>
      </c>
      <c r="D41" s="5" t="s">
        <v>17</v>
      </c>
      <c r="E41" s="7" t="s">
        <v>102</v>
      </c>
      <c r="F41" s="5">
        <v>200</v>
      </c>
      <c r="G41" s="10">
        <v>1268</v>
      </c>
      <c r="H41" s="41"/>
      <c r="I41" s="41"/>
    </row>
    <row r="42" spans="1:9" ht="17.25" customHeight="1">
      <c r="A42" s="32" t="s">
        <v>62</v>
      </c>
      <c r="B42" s="5" t="s">
        <v>30</v>
      </c>
      <c r="C42" s="5" t="s">
        <v>23</v>
      </c>
      <c r="D42" s="5" t="s">
        <v>17</v>
      </c>
      <c r="E42" s="7" t="s">
        <v>102</v>
      </c>
      <c r="F42" s="5">
        <v>850</v>
      </c>
      <c r="G42" s="10">
        <v>20</v>
      </c>
      <c r="H42" s="41"/>
      <c r="I42" s="41"/>
    </row>
    <row r="43" spans="1:9" ht="56.25" customHeight="1">
      <c r="A43" s="32" t="s">
        <v>161</v>
      </c>
      <c r="B43" s="5" t="s">
        <v>30</v>
      </c>
      <c r="C43" s="5" t="s">
        <v>23</v>
      </c>
      <c r="D43" s="5" t="s">
        <v>17</v>
      </c>
      <c r="E43" s="7" t="s">
        <v>162</v>
      </c>
      <c r="F43" s="5"/>
      <c r="G43" s="10">
        <f>G44</f>
        <v>3900</v>
      </c>
      <c r="H43" s="41"/>
      <c r="I43" s="41"/>
    </row>
    <row r="44" spans="1:9" ht="90.75" customHeight="1">
      <c r="A44" s="30" t="s">
        <v>70</v>
      </c>
      <c r="B44" s="5" t="s">
        <v>30</v>
      </c>
      <c r="C44" s="5" t="s">
        <v>23</v>
      </c>
      <c r="D44" s="5" t="s">
        <v>17</v>
      </c>
      <c r="E44" s="7" t="s">
        <v>162</v>
      </c>
      <c r="F44" s="5">
        <v>100</v>
      </c>
      <c r="G44" s="10">
        <v>3900</v>
      </c>
      <c r="H44" s="41"/>
      <c r="I44" s="41"/>
    </row>
    <row r="45" spans="1:9" ht="114.75" customHeight="1">
      <c r="A45" s="30" t="s">
        <v>217</v>
      </c>
      <c r="B45" s="5" t="s">
        <v>30</v>
      </c>
      <c r="C45" s="5" t="s">
        <v>23</v>
      </c>
      <c r="D45" s="5" t="s">
        <v>17</v>
      </c>
      <c r="E45" s="7" t="s">
        <v>232</v>
      </c>
      <c r="F45" s="5"/>
      <c r="G45" s="10">
        <f>G46</f>
        <v>4828.2</v>
      </c>
      <c r="H45" s="41"/>
      <c r="I45" s="41"/>
    </row>
    <row r="46" spans="1:9" ht="30.75" customHeight="1">
      <c r="A46" s="30" t="s">
        <v>105</v>
      </c>
      <c r="B46" s="5" t="s">
        <v>30</v>
      </c>
      <c r="C46" s="5" t="s">
        <v>23</v>
      </c>
      <c r="D46" s="5" t="s">
        <v>17</v>
      </c>
      <c r="E46" s="7" t="s">
        <v>232</v>
      </c>
      <c r="F46" s="5">
        <v>200</v>
      </c>
      <c r="G46" s="10">
        <v>4828.2</v>
      </c>
      <c r="H46" s="41"/>
      <c r="I46" s="41"/>
    </row>
    <row r="47" spans="1:9" ht="18.75" customHeight="1">
      <c r="A47" s="9" t="s">
        <v>78</v>
      </c>
      <c r="B47" s="5" t="s">
        <v>30</v>
      </c>
      <c r="C47" s="5" t="s">
        <v>22</v>
      </c>
      <c r="D47" s="5"/>
      <c r="E47" s="8"/>
      <c r="F47" s="5"/>
      <c r="G47" s="10">
        <f>G48+G58</f>
        <v>25093.300000000003</v>
      </c>
      <c r="H47" s="41"/>
      <c r="I47" s="41"/>
    </row>
    <row r="48" spans="1:9" ht="17.25" customHeight="1">
      <c r="A48" s="9" t="s">
        <v>46</v>
      </c>
      <c r="B48" s="5" t="s">
        <v>30</v>
      </c>
      <c r="C48" s="5" t="s">
        <v>22</v>
      </c>
      <c r="D48" s="5" t="s">
        <v>15</v>
      </c>
      <c r="E48" s="8"/>
      <c r="F48" s="5"/>
      <c r="G48" s="10">
        <f>G49</f>
        <v>19417.900000000001</v>
      </c>
      <c r="H48" s="41"/>
      <c r="I48" s="41"/>
    </row>
    <row r="49" spans="1:9" ht="50.25" customHeight="1">
      <c r="A49" s="9" t="s">
        <v>79</v>
      </c>
      <c r="B49" s="5" t="s">
        <v>30</v>
      </c>
      <c r="C49" s="5" t="s">
        <v>22</v>
      </c>
      <c r="D49" s="5" t="s">
        <v>15</v>
      </c>
      <c r="E49" s="7" t="s">
        <v>108</v>
      </c>
      <c r="F49" s="3"/>
      <c r="G49" s="10">
        <f>G50+G54+G56</f>
        <v>19417.900000000001</v>
      </c>
      <c r="H49" s="41"/>
      <c r="I49" s="41"/>
    </row>
    <row r="50" spans="1:9" ht="20.25" customHeight="1">
      <c r="A50" s="9" t="s">
        <v>88</v>
      </c>
      <c r="B50" s="5" t="s">
        <v>30</v>
      </c>
      <c r="C50" s="5" t="s">
        <v>22</v>
      </c>
      <c r="D50" s="5" t="s">
        <v>15</v>
      </c>
      <c r="E50" s="7" t="s">
        <v>109</v>
      </c>
      <c r="F50" s="3"/>
      <c r="G50" s="10">
        <f>G51+G52+G53</f>
        <v>12284.9</v>
      </c>
      <c r="H50" s="41"/>
      <c r="I50" s="41"/>
    </row>
    <row r="51" spans="1:9" ht="83.25" customHeight="1">
      <c r="A51" s="31" t="s">
        <v>70</v>
      </c>
      <c r="B51" s="5" t="s">
        <v>30</v>
      </c>
      <c r="C51" s="5" t="s">
        <v>22</v>
      </c>
      <c r="D51" s="5" t="s">
        <v>15</v>
      </c>
      <c r="E51" s="7" t="s">
        <v>109</v>
      </c>
      <c r="F51" s="3">
        <v>100</v>
      </c>
      <c r="G51" s="29">
        <v>10468.9</v>
      </c>
      <c r="H51" s="41"/>
      <c r="I51" s="41"/>
    </row>
    <row r="52" spans="1:9" ht="34.5" customHeight="1">
      <c r="A52" s="31" t="s">
        <v>105</v>
      </c>
      <c r="B52" s="5" t="s">
        <v>30</v>
      </c>
      <c r="C52" s="5" t="s">
        <v>22</v>
      </c>
      <c r="D52" s="5" t="s">
        <v>15</v>
      </c>
      <c r="E52" s="7" t="s">
        <v>109</v>
      </c>
      <c r="F52" s="3">
        <v>200</v>
      </c>
      <c r="G52" s="29">
        <v>1776</v>
      </c>
      <c r="H52" s="41"/>
      <c r="I52" s="41"/>
    </row>
    <row r="53" spans="1:9" ht="18.75" customHeight="1">
      <c r="A53" s="32" t="s">
        <v>62</v>
      </c>
      <c r="B53" s="5" t="s">
        <v>30</v>
      </c>
      <c r="C53" s="5" t="s">
        <v>22</v>
      </c>
      <c r="D53" s="5" t="s">
        <v>15</v>
      </c>
      <c r="E53" s="7" t="s">
        <v>109</v>
      </c>
      <c r="F53" s="3">
        <v>850</v>
      </c>
      <c r="G53" s="29">
        <v>40</v>
      </c>
      <c r="H53" s="41"/>
      <c r="I53" s="41"/>
    </row>
    <row r="54" spans="1:9" ht="57" customHeight="1">
      <c r="A54" s="32" t="s">
        <v>161</v>
      </c>
      <c r="B54" s="5" t="s">
        <v>30</v>
      </c>
      <c r="C54" s="5" t="s">
        <v>22</v>
      </c>
      <c r="D54" s="5" t="s">
        <v>15</v>
      </c>
      <c r="E54" s="7" t="s">
        <v>163</v>
      </c>
      <c r="F54" s="5"/>
      <c r="G54" s="10">
        <f>G55</f>
        <v>6966</v>
      </c>
      <c r="H54" s="41"/>
      <c r="I54" s="41"/>
    </row>
    <row r="55" spans="1:9" ht="90.75" customHeight="1">
      <c r="A55" s="30" t="s">
        <v>70</v>
      </c>
      <c r="B55" s="5" t="s">
        <v>30</v>
      </c>
      <c r="C55" s="5" t="s">
        <v>22</v>
      </c>
      <c r="D55" s="5" t="s">
        <v>15</v>
      </c>
      <c r="E55" s="7" t="s">
        <v>163</v>
      </c>
      <c r="F55" s="5">
        <v>100</v>
      </c>
      <c r="G55" s="10">
        <v>6966</v>
      </c>
      <c r="H55" s="41"/>
      <c r="I55" s="41"/>
    </row>
    <row r="56" spans="1:9" ht="61.5" customHeight="1">
      <c r="A56" s="32" t="s">
        <v>238</v>
      </c>
      <c r="B56" s="5" t="s">
        <v>30</v>
      </c>
      <c r="C56" s="5" t="s">
        <v>22</v>
      </c>
      <c r="D56" s="5" t="s">
        <v>15</v>
      </c>
      <c r="E56" s="7" t="s">
        <v>163</v>
      </c>
      <c r="F56" s="5"/>
      <c r="G56" s="10">
        <f>G57</f>
        <v>167</v>
      </c>
      <c r="H56" s="41"/>
      <c r="I56" s="41"/>
    </row>
    <row r="57" spans="1:9" ht="90.75" customHeight="1">
      <c r="A57" s="30" t="s">
        <v>70</v>
      </c>
      <c r="B57" s="5" t="s">
        <v>30</v>
      </c>
      <c r="C57" s="5" t="s">
        <v>22</v>
      </c>
      <c r="D57" s="5" t="s">
        <v>15</v>
      </c>
      <c r="E57" s="7" t="s">
        <v>163</v>
      </c>
      <c r="F57" s="5">
        <v>100</v>
      </c>
      <c r="G57" s="10">
        <v>167</v>
      </c>
      <c r="H57" s="41"/>
      <c r="I57" s="41"/>
    </row>
    <row r="58" spans="1:9" ht="31.5" customHeight="1">
      <c r="A58" s="9" t="s">
        <v>80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G59+G63+G71</f>
        <v>5675.4000000000005</v>
      </c>
      <c r="H58" s="41"/>
      <c r="I58" s="41"/>
    </row>
    <row r="59" spans="1:9" ht="42" customHeight="1">
      <c r="A59" s="9" t="s">
        <v>60</v>
      </c>
      <c r="B59" s="5" t="s">
        <v>30</v>
      </c>
      <c r="C59" s="5" t="s">
        <v>22</v>
      </c>
      <c r="D59" s="5" t="s">
        <v>18</v>
      </c>
      <c r="E59" s="7" t="s">
        <v>106</v>
      </c>
      <c r="F59" s="3"/>
      <c r="G59" s="10">
        <f>G60</f>
        <v>710.1</v>
      </c>
      <c r="H59" s="41"/>
      <c r="I59" s="41"/>
    </row>
    <row r="60" spans="1:9" ht="33" customHeight="1">
      <c r="A60" s="9" t="s">
        <v>61</v>
      </c>
      <c r="B60" s="5" t="s">
        <v>30</v>
      </c>
      <c r="C60" s="5" t="s">
        <v>22</v>
      </c>
      <c r="D60" s="5" t="s">
        <v>18</v>
      </c>
      <c r="E60" s="7" t="s">
        <v>107</v>
      </c>
      <c r="F60" s="3"/>
      <c r="G60" s="10">
        <f>G61+G62</f>
        <v>710.1</v>
      </c>
      <c r="H60" s="41"/>
      <c r="I60" s="41"/>
    </row>
    <row r="61" spans="1:9" ht="77.25" customHeight="1">
      <c r="A61" s="31" t="s">
        <v>70</v>
      </c>
      <c r="B61" s="5" t="s">
        <v>30</v>
      </c>
      <c r="C61" s="5" t="s">
        <v>22</v>
      </c>
      <c r="D61" s="5" t="s">
        <v>18</v>
      </c>
      <c r="E61" s="7" t="s">
        <v>107</v>
      </c>
      <c r="F61" s="3">
        <v>100</v>
      </c>
      <c r="G61" s="10">
        <v>710.1</v>
      </c>
      <c r="H61" s="41"/>
      <c r="I61" s="41"/>
    </row>
    <row r="62" spans="1:9" ht="38.25" customHeight="1">
      <c r="A62" s="31" t="s">
        <v>105</v>
      </c>
      <c r="B62" s="5" t="s">
        <v>30</v>
      </c>
      <c r="C62" s="5" t="s">
        <v>22</v>
      </c>
      <c r="D62" s="5" t="s">
        <v>18</v>
      </c>
      <c r="E62" s="7" t="s">
        <v>107</v>
      </c>
      <c r="F62" s="5">
        <v>200</v>
      </c>
      <c r="G62" s="10">
        <v>0</v>
      </c>
      <c r="H62" s="41"/>
      <c r="I62" s="41"/>
    </row>
    <row r="63" spans="1:9" ht="38.25" customHeight="1">
      <c r="A63" s="32" t="s">
        <v>81</v>
      </c>
      <c r="B63" s="5" t="s">
        <v>30</v>
      </c>
      <c r="C63" s="5" t="s">
        <v>22</v>
      </c>
      <c r="D63" s="5" t="s">
        <v>18</v>
      </c>
      <c r="E63" s="7" t="s">
        <v>110</v>
      </c>
      <c r="F63" s="5"/>
      <c r="G63" s="10">
        <f>G67+G64</f>
        <v>4815.3</v>
      </c>
      <c r="H63" s="41"/>
      <c r="I63" s="41"/>
    </row>
    <row r="64" spans="1:9" ht="38.25" customHeight="1">
      <c r="A64" s="23" t="s">
        <v>140</v>
      </c>
      <c r="B64" s="5" t="s">
        <v>30</v>
      </c>
      <c r="C64" s="5" t="s">
        <v>22</v>
      </c>
      <c r="D64" s="5" t="s">
        <v>18</v>
      </c>
      <c r="E64" s="7" t="s">
        <v>139</v>
      </c>
      <c r="F64" s="5"/>
      <c r="G64" s="10">
        <f>G65+G66</f>
        <v>3415.3</v>
      </c>
      <c r="H64" s="41"/>
      <c r="I64" s="41"/>
    </row>
    <row r="65" spans="1:9" ht="89.25" customHeight="1">
      <c r="A65" s="31" t="s">
        <v>70</v>
      </c>
      <c r="B65" s="5" t="s">
        <v>30</v>
      </c>
      <c r="C65" s="5" t="s">
        <v>22</v>
      </c>
      <c r="D65" s="5" t="s">
        <v>18</v>
      </c>
      <c r="E65" s="7" t="s">
        <v>139</v>
      </c>
      <c r="F65" s="5">
        <v>100</v>
      </c>
      <c r="G65" s="10">
        <v>3315.3</v>
      </c>
      <c r="H65" s="41"/>
      <c r="I65" s="41"/>
    </row>
    <row r="66" spans="1:9" ht="38.25" customHeight="1">
      <c r="A66" s="31" t="s">
        <v>105</v>
      </c>
      <c r="B66" s="5" t="s">
        <v>30</v>
      </c>
      <c r="C66" s="5" t="s">
        <v>22</v>
      </c>
      <c r="D66" s="5" t="s">
        <v>18</v>
      </c>
      <c r="E66" s="7" t="s">
        <v>139</v>
      </c>
      <c r="F66" s="5">
        <v>200</v>
      </c>
      <c r="G66" s="10">
        <v>100</v>
      </c>
      <c r="H66" s="41"/>
      <c r="I66" s="41"/>
    </row>
    <row r="67" spans="1:9" ht="93.75" customHeight="1">
      <c r="A67" s="20" t="s">
        <v>59</v>
      </c>
      <c r="B67" s="5" t="s">
        <v>30</v>
      </c>
      <c r="C67" s="5" t="s">
        <v>22</v>
      </c>
      <c r="D67" s="5" t="s">
        <v>18</v>
      </c>
      <c r="E67" s="7" t="s">
        <v>111</v>
      </c>
      <c r="F67" s="5"/>
      <c r="G67" s="10">
        <f>G68+G69+G70</f>
        <v>1400</v>
      </c>
      <c r="H67" s="41"/>
      <c r="I67" s="41"/>
    </row>
    <row r="68" spans="1:9" ht="80.25" customHeight="1">
      <c r="A68" s="31" t="s">
        <v>70</v>
      </c>
      <c r="B68" s="5" t="s">
        <v>30</v>
      </c>
      <c r="C68" s="5" t="s">
        <v>22</v>
      </c>
      <c r="D68" s="5" t="s">
        <v>18</v>
      </c>
      <c r="E68" s="7" t="s">
        <v>111</v>
      </c>
      <c r="F68" s="5">
        <v>100</v>
      </c>
      <c r="G68" s="10">
        <v>1273.0999999999999</v>
      </c>
      <c r="H68" s="41"/>
      <c r="I68" s="41"/>
    </row>
    <row r="69" spans="1:9" ht="39.75" customHeight="1">
      <c r="A69" s="31" t="s">
        <v>105</v>
      </c>
      <c r="B69" s="5" t="s">
        <v>30</v>
      </c>
      <c r="C69" s="5" t="s">
        <v>22</v>
      </c>
      <c r="D69" s="5" t="s">
        <v>18</v>
      </c>
      <c r="E69" s="7" t="s">
        <v>111</v>
      </c>
      <c r="F69" s="5">
        <v>200</v>
      </c>
      <c r="G69" s="10">
        <v>126.9</v>
      </c>
      <c r="H69" s="41"/>
      <c r="I69" s="41"/>
    </row>
    <row r="70" spans="1:9" ht="24" customHeight="1">
      <c r="A70" s="32" t="s">
        <v>62</v>
      </c>
      <c r="B70" s="5" t="s">
        <v>30</v>
      </c>
      <c r="C70" s="5" t="s">
        <v>22</v>
      </c>
      <c r="D70" s="5" t="s">
        <v>18</v>
      </c>
      <c r="E70" s="7" t="s">
        <v>111</v>
      </c>
      <c r="F70" s="5">
        <v>850</v>
      </c>
      <c r="G70" s="10">
        <v>0</v>
      </c>
      <c r="H70" s="41"/>
      <c r="I70" s="41"/>
    </row>
    <row r="71" spans="1:9" ht="46.5" customHeight="1">
      <c r="A71" s="32" t="s">
        <v>210</v>
      </c>
      <c r="B71" s="5" t="s">
        <v>30</v>
      </c>
      <c r="C71" s="5" t="s">
        <v>22</v>
      </c>
      <c r="D71" s="5" t="s">
        <v>18</v>
      </c>
      <c r="E71" s="7" t="s">
        <v>155</v>
      </c>
      <c r="F71" s="5"/>
      <c r="G71" s="10">
        <f>G72</f>
        <v>150</v>
      </c>
      <c r="H71" s="41"/>
      <c r="I71" s="41"/>
    </row>
    <row r="72" spans="1:9" ht="33" customHeight="1">
      <c r="A72" s="31" t="s">
        <v>105</v>
      </c>
      <c r="B72" s="5" t="s">
        <v>30</v>
      </c>
      <c r="C72" s="5" t="s">
        <v>22</v>
      </c>
      <c r="D72" s="5" t="s">
        <v>18</v>
      </c>
      <c r="E72" s="7" t="s">
        <v>155</v>
      </c>
      <c r="F72" s="5">
        <v>200</v>
      </c>
      <c r="G72" s="10">
        <v>150</v>
      </c>
      <c r="H72" s="41"/>
      <c r="I72" s="41"/>
    </row>
    <row r="73" spans="1:9" ht="52.5" customHeight="1">
      <c r="A73" s="9" t="s">
        <v>51</v>
      </c>
      <c r="B73" s="5" t="s">
        <v>31</v>
      </c>
      <c r="C73" s="5"/>
      <c r="D73" s="5"/>
      <c r="E73" s="8"/>
      <c r="F73" s="5"/>
      <c r="G73" s="10">
        <f>G78+G147+G74</f>
        <v>336289.49900000001</v>
      </c>
      <c r="H73" s="10">
        <v>305765.3</v>
      </c>
      <c r="I73" s="10">
        <v>307419.40000000002</v>
      </c>
    </row>
    <row r="74" spans="1:9" ht="19.5" customHeight="1">
      <c r="A74" s="9" t="s">
        <v>35</v>
      </c>
      <c r="B74" s="5" t="s">
        <v>31</v>
      </c>
      <c r="C74" s="5" t="s">
        <v>18</v>
      </c>
      <c r="D74" s="5"/>
      <c r="E74" s="8"/>
      <c r="F74" s="5"/>
      <c r="G74" s="10">
        <f>G75</f>
        <v>140</v>
      </c>
      <c r="H74" s="10"/>
      <c r="I74" s="10"/>
    </row>
    <row r="75" spans="1:9" ht="17.25" customHeight="1">
      <c r="A75" s="9" t="s">
        <v>240</v>
      </c>
      <c r="B75" s="5" t="s">
        <v>31</v>
      </c>
      <c r="C75" s="5" t="s">
        <v>18</v>
      </c>
      <c r="D75" s="5" t="s">
        <v>15</v>
      </c>
      <c r="E75" s="8"/>
      <c r="F75" s="5"/>
      <c r="G75" s="10">
        <f>G76</f>
        <v>140</v>
      </c>
      <c r="H75" s="10"/>
      <c r="I75" s="10"/>
    </row>
    <row r="76" spans="1:9" ht="16.5" customHeight="1">
      <c r="A76" s="9" t="s">
        <v>241</v>
      </c>
      <c r="B76" s="5" t="s">
        <v>31</v>
      </c>
      <c r="C76" s="5" t="s">
        <v>18</v>
      </c>
      <c r="D76" s="5" t="s">
        <v>15</v>
      </c>
      <c r="E76" s="8" t="s">
        <v>242</v>
      </c>
      <c r="F76" s="5"/>
      <c r="G76" s="10">
        <f>G77</f>
        <v>140</v>
      </c>
      <c r="H76" s="10"/>
      <c r="I76" s="10"/>
    </row>
    <row r="77" spans="1:9" ht="30.75" customHeight="1">
      <c r="A77" s="9" t="s">
        <v>243</v>
      </c>
      <c r="B77" s="5" t="s">
        <v>31</v>
      </c>
      <c r="C77" s="5" t="s">
        <v>18</v>
      </c>
      <c r="D77" s="5" t="s">
        <v>15</v>
      </c>
      <c r="E77" s="8" t="s">
        <v>242</v>
      </c>
      <c r="F77" s="5">
        <v>200</v>
      </c>
      <c r="G77" s="10">
        <v>140</v>
      </c>
      <c r="H77" s="10"/>
      <c r="I77" s="10"/>
    </row>
    <row r="78" spans="1:9" ht="22.5" customHeight="1">
      <c r="A78" s="9" t="s">
        <v>36</v>
      </c>
      <c r="B78" s="5" t="s">
        <v>31</v>
      </c>
      <c r="C78" s="5" t="s">
        <v>23</v>
      </c>
      <c r="D78" s="5"/>
      <c r="E78" s="7"/>
      <c r="F78" s="5"/>
      <c r="G78" s="10">
        <f>G79+G91+G119+G129+G114</f>
        <v>318840.49900000001</v>
      </c>
      <c r="H78" s="41"/>
      <c r="I78" s="41"/>
    </row>
    <row r="79" spans="1:9" ht="18" customHeight="1">
      <c r="A79" s="9" t="s">
        <v>6</v>
      </c>
      <c r="B79" s="5" t="s">
        <v>31</v>
      </c>
      <c r="C79" s="5" t="s">
        <v>23</v>
      </c>
      <c r="D79" s="5" t="s">
        <v>15</v>
      </c>
      <c r="E79" s="7"/>
      <c r="F79" s="5"/>
      <c r="G79" s="10">
        <f>G80+G87+G85</f>
        <v>62002.6</v>
      </c>
      <c r="H79" s="41"/>
      <c r="I79" s="41"/>
    </row>
    <row r="80" spans="1:9" ht="55.5" customHeight="1">
      <c r="A80" s="9" t="s">
        <v>77</v>
      </c>
      <c r="B80" s="5" t="s">
        <v>31</v>
      </c>
      <c r="C80" s="5" t="s">
        <v>23</v>
      </c>
      <c r="D80" s="5" t="s">
        <v>15</v>
      </c>
      <c r="E80" s="7" t="s">
        <v>104</v>
      </c>
      <c r="F80" s="5"/>
      <c r="G80" s="10">
        <f>G81</f>
        <v>20679</v>
      </c>
      <c r="H80" s="41"/>
      <c r="I80" s="41"/>
    </row>
    <row r="81" spans="1:9" ht="31.5" customHeight="1">
      <c r="A81" s="9" t="s">
        <v>143</v>
      </c>
      <c r="B81" s="5" t="s">
        <v>31</v>
      </c>
      <c r="C81" s="5" t="s">
        <v>23</v>
      </c>
      <c r="D81" s="5" t="s">
        <v>15</v>
      </c>
      <c r="E81" s="7" t="s">
        <v>112</v>
      </c>
      <c r="F81" s="5"/>
      <c r="G81" s="10">
        <f>G82+G83+G84</f>
        <v>20679</v>
      </c>
      <c r="H81" s="41"/>
      <c r="I81" s="41"/>
    </row>
    <row r="82" spans="1:9" ht="78.75">
      <c r="A82" s="31" t="s">
        <v>70</v>
      </c>
      <c r="B82" s="5" t="s">
        <v>31</v>
      </c>
      <c r="C82" s="5" t="s">
        <v>23</v>
      </c>
      <c r="D82" s="5" t="s">
        <v>15</v>
      </c>
      <c r="E82" s="7" t="s">
        <v>112</v>
      </c>
      <c r="F82" s="5">
        <v>100</v>
      </c>
      <c r="G82" s="10">
        <v>9700</v>
      </c>
      <c r="H82" s="41"/>
      <c r="I82" s="41"/>
    </row>
    <row r="83" spans="1:9" ht="43.5" customHeight="1">
      <c r="A83" s="31" t="s">
        <v>105</v>
      </c>
      <c r="B83" s="5" t="s">
        <v>31</v>
      </c>
      <c r="C83" s="5" t="s">
        <v>23</v>
      </c>
      <c r="D83" s="5" t="s">
        <v>15</v>
      </c>
      <c r="E83" s="7" t="s">
        <v>112</v>
      </c>
      <c r="F83" s="5">
        <v>200</v>
      </c>
      <c r="G83" s="10">
        <v>9579</v>
      </c>
      <c r="H83" s="41"/>
      <c r="I83" s="41"/>
    </row>
    <row r="84" spans="1:9" ht="21.75" customHeight="1">
      <c r="A84" s="32" t="s">
        <v>62</v>
      </c>
      <c r="B84" s="5" t="s">
        <v>31</v>
      </c>
      <c r="C84" s="5" t="s">
        <v>23</v>
      </c>
      <c r="D84" s="5" t="s">
        <v>15</v>
      </c>
      <c r="E84" s="7" t="s">
        <v>112</v>
      </c>
      <c r="F84" s="5">
        <v>850</v>
      </c>
      <c r="G84" s="10">
        <v>1400</v>
      </c>
      <c r="H84" s="41"/>
      <c r="I84" s="41"/>
    </row>
    <row r="85" spans="1:9" ht="63" customHeight="1">
      <c r="A85" s="32" t="s">
        <v>161</v>
      </c>
      <c r="B85" s="5" t="s">
        <v>31</v>
      </c>
      <c r="C85" s="5" t="s">
        <v>23</v>
      </c>
      <c r="D85" s="5" t="s">
        <v>15</v>
      </c>
      <c r="E85" s="7" t="s">
        <v>162</v>
      </c>
      <c r="F85" s="5"/>
      <c r="G85" s="10">
        <f>G86</f>
        <v>4341.6000000000004</v>
      </c>
      <c r="H85" s="41"/>
      <c r="I85" s="41"/>
    </row>
    <row r="86" spans="1:9" ht="91.5" customHeight="1">
      <c r="A86" s="30" t="s">
        <v>70</v>
      </c>
      <c r="B86" s="5" t="s">
        <v>31</v>
      </c>
      <c r="C86" s="5" t="s">
        <v>23</v>
      </c>
      <c r="D86" s="5" t="s">
        <v>15</v>
      </c>
      <c r="E86" s="7" t="s">
        <v>162</v>
      </c>
      <c r="F86" s="5">
        <v>100</v>
      </c>
      <c r="G86" s="10">
        <v>4341.6000000000004</v>
      </c>
      <c r="H86" s="41"/>
      <c r="I86" s="41"/>
    </row>
    <row r="87" spans="1:9" ht="69.75" customHeight="1">
      <c r="A87" s="9" t="s">
        <v>71</v>
      </c>
      <c r="B87" s="5" t="s">
        <v>31</v>
      </c>
      <c r="C87" s="5" t="s">
        <v>23</v>
      </c>
      <c r="D87" s="5" t="s">
        <v>15</v>
      </c>
      <c r="E87" s="7" t="s">
        <v>113</v>
      </c>
      <c r="F87" s="5"/>
      <c r="G87" s="10">
        <f>G88+G89+G90</f>
        <v>36982</v>
      </c>
      <c r="H87" s="41"/>
      <c r="I87" s="41"/>
    </row>
    <row r="88" spans="1:9" ht="87" customHeight="1">
      <c r="A88" s="45" t="s">
        <v>70</v>
      </c>
      <c r="B88" s="46" t="s">
        <v>31</v>
      </c>
      <c r="C88" s="46" t="s">
        <v>23</v>
      </c>
      <c r="D88" s="46" t="s">
        <v>15</v>
      </c>
      <c r="E88" s="47" t="s">
        <v>113</v>
      </c>
      <c r="F88" s="46">
        <v>100</v>
      </c>
      <c r="G88" s="29">
        <v>36361</v>
      </c>
      <c r="H88" s="41"/>
      <c r="I88" s="10"/>
    </row>
    <row r="89" spans="1:9" ht="40.5" customHeight="1">
      <c r="A89" s="45" t="s">
        <v>105</v>
      </c>
      <c r="B89" s="46" t="s">
        <v>31</v>
      </c>
      <c r="C89" s="46" t="s">
        <v>23</v>
      </c>
      <c r="D89" s="46" t="s">
        <v>15</v>
      </c>
      <c r="E89" s="47" t="s">
        <v>113</v>
      </c>
      <c r="F89" s="46">
        <v>200</v>
      </c>
      <c r="G89" s="29">
        <v>541</v>
      </c>
      <c r="H89" s="41"/>
      <c r="I89" s="10"/>
    </row>
    <row r="90" spans="1:9" ht="35.25" customHeight="1">
      <c r="A90" s="28" t="s">
        <v>56</v>
      </c>
      <c r="B90" s="46" t="s">
        <v>31</v>
      </c>
      <c r="C90" s="46" t="s">
        <v>23</v>
      </c>
      <c r="D90" s="46" t="s">
        <v>15</v>
      </c>
      <c r="E90" s="47" t="s">
        <v>113</v>
      </c>
      <c r="F90" s="46">
        <v>300</v>
      </c>
      <c r="G90" s="29">
        <v>80</v>
      </c>
      <c r="H90" s="41"/>
      <c r="I90" s="10"/>
    </row>
    <row r="91" spans="1:9" ht="19.5" customHeight="1">
      <c r="A91" s="9" t="s">
        <v>7</v>
      </c>
      <c r="B91" s="5" t="s">
        <v>31</v>
      </c>
      <c r="C91" s="5" t="s">
        <v>23</v>
      </c>
      <c r="D91" s="5" t="s">
        <v>16</v>
      </c>
      <c r="E91" s="7"/>
      <c r="F91" s="5"/>
      <c r="G91" s="10">
        <f>G92+G101+G106+G112+G98+G109</f>
        <v>243897.88800000001</v>
      </c>
      <c r="H91" s="41"/>
      <c r="I91" s="41"/>
    </row>
    <row r="92" spans="1:9" ht="45" customHeight="1">
      <c r="A92" s="9" t="s">
        <v>77</v>
      </c>
      <c r="B92" s="5" t="s">
        <v>31</v>
      </c>
      <c r="C92" s="5" t="s">
        <v>23</v>
      </c>
      <c r="D92" s="5" t="s">
        <v>16</v>
      </c>
      <c r="E92" s="7" t="s">
        <v>104</v>
      </c>
      <c r="F92" s="5"/>
      <c r="G92" s="10">
        <f>G93</f>
        <v>31175.298999999999</v>
      </c>
      <c r="H92" s="41"/>
      <c r="I92" s="41"/>
    </row>
    <row r="93" spans="1:9" ht="47.25" customHeight="1">
      <c r="A93" s="9" t="s">
        <v>144</v>
      </c>
      <c r="B93" s="5" t="s">
        <v>31</v>
      </c>
      <c r="C93" s="5" t="s">
        <v>23</v>
      </c>
      <c r="D93" s="5" t="s">
        <v>16</v>
      </c>
      <c r="E93" s="7" t="s">
        <v>114</v>
      </c>
      <c r="F93" s="5"/>
      <c r="G93" s="10">
        <f>G94+G95+G97+G96</f>
        <v>31175.298999999999</v>
      </c>
      <c r="H93" s="41"/>
      <c r="I93" s="41"/>
    </row>
    <row r="94" spans="1:9" ht="78.75" customHeight="1">
      <c r="A94" s="31" t="s">
        <v>70</v>
      </c>
      <c r="B94" s="5" t="s">
        <v>31</v>
      </c>
      <c r="C94" s="5" t="s">
        <v>23</v>
      </c>
      <c r="D94" s="5" t="s">
        <v>16</v>
      </c>
      <c r="E94" s="7" t="s">
        <v>114</v>
      </c>
      <c r="F94" s="5">
        <v>100</v>
      </c>
      <c r="G94" s="10">
        <v>3530</v>
      </c>
      <c r="H94" s="41"/>
      <c r="I94" s="41"/>
    </row>
    <row r="95" spans="1:9" ht="30.75" customHeight="1">
      <c r="A95" s="31" t="s">
        <v>105</v>
      </c>
      <c r="B95" s="5" t="s">
        <v>31</v>
      </c>
      <c r="C95" s="5" t="s">
        <v>23</v>
      </c>
      <c r="D95" s="5" t="s">
        <v>16</v>
      </c>
      <c r="E95" s="7" t="s">
        <v>114</v>
      </c>
      <c r="F95" s="5">
        <v>200</v>
      </c>
      <c r="G95" s="10">
        <v>23879.794999999998</v>
      </c>
      <c r="H95" s="41"/>
      <c r="I95" s="41"/>
    </row>
    <row r="96" spans="1:9" ht="89.25" customHeight="1">
      <c r="A96" s="31" t="s">
        <v>202</v>
      </c>
      <c r="B96" s="5" t="s">
        <v>31</v>
      </c>
      <c r="C96" s="5" t="s">
        <v>23</v>
      </c>
      <c r="D96" s="5" t="s">
        <v>16</v>
      </c>
      <c r="E96" s="7" t="s">
        <v>114</v>
      </c>
      <c r="F96" s="5">
        <v>611</v>
      </c>
      <c r="G96" s="10">
        <v>2240.107</v>
      </c>
      <c r="H96" s="41"/>
      <c r="I96" s="41"/>
    </row>
    <row r="97" spans="1:9" ht="24" customHeight="1">
      <c r="A97" s="32" t="s">
        <v>62</v>
      </c>
      <c r="B97" s="5" t="s">
        <v>31</v>
      </c>
      <c r="C97" s="5" t="s">
        <v>23</v>
      </c>
      <c r="D97" s="5" t="s">
        <v>16</v>
      </c>
      <c r="E97" s="7" t="s">
        <v>114</v>
      </c>
      <c r="F97" s="5">
        <v>850</v>
      </c>
      <c r="G97" s="10">
        <v>1525.3969999999999</v>
      </c>
      <c r="H97" s="41"/>
      <c r="I97" s="41"/>
    </row>
    <row r="98" spans="1:9" ht="97.5" customHeight="1">
      <c r="A98" s="32" t="s">
        <v>192</v>
      </c>
      <c r="B98" s="5" t="s">
        <v>31</v>
      </c>
      <c r="C98" s="5" t="s">
        <v>23</v>
      </c>
      <c r="D98" s="5" t="s">
        <v>16</v>
      </c>
      <c r="E98" s="7" t="s">
        <v>193</v>
      </c>
      <c r="F98" s="5"/>
      <c r="G98" s="10">
        <f>G99+G100</f>
        <v>16210</v>
      </c>
      <c r="H98" s="41"/>
      <c r="I98" s="41"/>
    </row>
    <row r="99" spans="1:9" ht="90.75" customHeight="1">
      <c r="A99" s="32" t="s">
        <v>131</v>
      </c>
      <c r="B99" s="5" t="s">
        <v>31</v>
      </c>
      <c r="C99" s="5" t="s">
        <v>23</v>
      </c>
      <c r="D99" s="5" t="s">
        <v>16</v>
      </c>
      <c r="E99" s="7" t="s">
        <v>193</v>
      </c>
      <c r="F99" s="5">
        <v>100</v>
      </c>
      <c r="G99" s="10">
        <v>15103.5</v>
      </c>
      <c r="H99" s="41"/>
      <c r="I99" s="41"/>
    </row>
    <row r="100" spans="1:9" ht="24" customHeight="1">
      <c r="A100" s="32" t="s">
        <v>194</v>
      </c>
      <c r="B100" s="5" t="s">
        <v>31</v>
      </c>
      <c r="C100" s="5" t="s">
        <v>23</v>
      </c>
      <c r="D100" s="5" t="s">
        <v>16</v>
      </c>
      <c r="E100" s="7" t="s">
        <v>193</v>
      </c>
      <c r="F100" s="5">
        <v>612</v>
      </c>
      <c r="G100" s="10">
        <v>1106.5</v>
      </c>
      <c r="H100" s="41"/>
      <c r="I100" s="41"/>
    </row>
    <row r="101" spans="1:9" ht="119.25" customHeight="1">
      <c r="A101" s="9" t="s">
        <v>72</v>
      </c>
      <c r="B101" s="5" t="s">
        <v>31</v>
      </c>
      <c r="C101" s="5" t="s">
        <v>23</v>
      </c>
      <c r="D101" s="5" t="s">
        <v>16</v>
      </c>
      <c r="E101" s="7" t="s">
        <v>115</v>
      </c>
      <c r="F101" s="3"/>
      <c r="G101" s="10">
        <f>G102+G103+G104+G105</f>
        <v>174778</v>
      </c>
      <c r="H101" s="41"/>
      <c r="I101" s="41"/>
    </row>
    <row r="102" spans="1:9" ht="91.5" customHeight="1">
      <c r="A102" s="31" t="s">
        <v>70</v>
      </c>
      <c r="B102" s="5" t="s">
        <v>31</v>
      </c>
      <c r="C102" s="5" t="s">
        <v>23</v>
      </c>
      <c r="D102" s="5" t="s">
        <v>16</v>
      </c>
      <c r="E102" s="7" t="s">
        <v>115</v>
      </c>
      <c r="F102" s="3">
        <v>100</v>
      </c>
      <c r="G102" s="10">
        <v>160325.5</v>
      </c>
      <c r="H102" s="41"/>
      <c r="I102" s="41"/>
    </row>
    <row r="103" spans="1:9" ht="29.25" customHeight="1">
      <c r="A103" s="31" t="s">
        <v>105</v>
      </c>
      <c r="B103" s="5" t="s">
        <v>31</v>
      </c>
      <c r="C103" s="5" t="s">
        <v>23</v>
      </c>
      <c r="D103" s="5" t="s">
        <v>16</v>
      </c>
      <c r="E103" s="7" t="s">
        <v>115</v>
      </c>
      <c r="F103" s="5">
        <v>200</v>
      </c>
      <c r="G103" s="10">
        <v>3628.1</v>
      </c>
      <c r="H103" s="41"/>
      <c r="I103" s="41"/>
    </row>
    <row r="104" spans="1:9" ht="33" customHeight="1">
      <c r="A104" s="28" t="s">
        <v>56</v>
      </c>
      <c r="B104" s="5" t="s">
        <v>31</v>
      </c>
      <c r="C104" s="5" t="s">
        <v>23</v>
      </c>
      <c r="D104" s="5" t="s">
        <v>16</v>
      </c>
      <c r="E104" s="7" t="s">
        <v>115</v>
      </c>
      <c r="F104" s="5">
        <v>300</v>
      </c>
      <c r="G104" s="10">
        <v>137</v>
      </c>
      <c r="H104" s="41"/>
      <c r="I104" s="41"/>
    </row>
    <row r="105" spans="1:9" ht="87" customHeight="1">
      <c r="A105" s="31" t="s">
        <v>202</v>
      </c>
      <c r="B105" s="5" t="s">
        <v>31</v>
      </c>
      <c r="C105" s="5" t="s">
        <v>23</v>
      </c>
      <c r="D105" s="5" t="s">
        <v>16</v>
      </c>
      <c r="E105" s="7" t="s">
        <v>115</v>
      </c>
      <c r="F105" s="5">
        <v>611</v>
      </c>
      <c r="G105" s="10">
        <v>10687.4</v>
      </c>
      <c r="H105" s="41"/>
      <c r="I105" s="41"/>
    </row>
    <row r="106" spans="1:9" ht="79.5" customHeight="1">
      <c r="A106" s="9" t="s">
        <v>190</v>
      </c>
      <c r="B106" s="5" t="s">
        <v>31</v>
      </c>
      <c r="C106" s="5" t="s">
        <v>23</v>
      </c>
      <c r="D106" s="5" t="s">
        <v>16</v>
      </c>
      <c r="E106" s="7" t="s">
        <v>137</v>
      </c>
      <c r="F106" s="5"/>
      <c r="G106" s="10">
        <f>G107+G108</f>
        <v>1118</v>
      </c>
      <c r="H106" s="41"/>
      <c r="I106" s="41"/>
    </row>
    <row r="107" spans="1:9" ht="33" customHeight="1">
      <c r="A107" s="31" t="s">
        <v>105</v>
      </c>
      <c r="B107" s="5" t="s">
        <v>31</v>
      </c>
      <c r="C107" s="5" t="s">
        <v>23</v>
      </c>
      <c r="D107" s="5" t="s">
        <v>16</v>
      </c>
      <c r="E107" s="7" t="s">
        <v>137</v>
      </c>
      <c r="F107" s="5">
        <v>200</v>
      </c>
      <c r="G107" s="10">
        <v>1061.5999999999999</v>
      </c>
      <c r="H107" s="41"/>
      <c r="I107" s="41"/>
    </row>
    <row r="108" spans="1:9" ht="33" customHeight="1">
      <c r="A108" s="32" t="s">
        <v>194</v>
      </c>
      <c r="B108" s="5" t="s">
        <v>31</v>
      </c>
      <c r="C108" s="5" t="s">
        <v>23</v>
      </c>
      <c r="D108" s="5" t="s">
        <v>16</v>
      </c>
      <c r="E108" s="7" t="s">
        <v>195</v>
      </c>
      <c r="F108" s="5">
        <v>612</v>
      </c>
      <c r="G108" s="10">
        <v>56.4</v>
      </c>
      <c r="H108" s="41"/>
      <c r="I108" s="41"/>
    </row>
    <row r="109" spans="1:9" ht="81" customHeight="1">
      <c r="A109" s="31" t="s">
        <v>197</v>
      </c>
      <c r="B109" s="5" t="s">
        <v>31</v>
      </c>
      <c r="C109" s="5" t="s">
        <v>23</v>
      </c>
      <c r="D109" s="5" t="s">
        <v>16</v>
      </c>
      <c r="E109" s="7" t="s">
        <v>196</v>
      </c>
      <c r="F109" s="5"/>
      <c r="G109" s="10">
        <f>G110+G111</f>
        <v>9820.4000000000015</v>
      </c>
      <c r="H109" s="41"/>
      <c r="I109" s="41"/>
    </row>
    <row r="110" spans="1:9" ht="33" customHeight="1">
      <c r="A110" s="31" t="s">
        <v>105</v>
      </c>
      <c r="B110" s="5" t="s">
        <v>31</v>
      </c>
      <c r="C110" s="5" t="s">
        <v>23</v>
      </c>
      <c r="D110" s="5" t="s">
        <v>16</v>
      </c>
      <c r="E110" s="7" t="s">
        <v>196</v>
      </c>
      <c r="F110" s="5">
        <v>200</v>
      </c>
      <c r="G110" s="10">
        <v>9266.2000000000007</v>
      </c>
      <c r="H110" s="41"/>
      <c r="I110" s="41"/>
    </row>
    <row r="111" spans="1:9" ht="28.5" customHeight="1">
      <c r="A111" s="32" t="s">
        <v>194</v>
      </c>
      <c r="B111" s="5" t="s">
        <v>31</v>
      </c>
      <c r="C111" s="5" t="s">
        <v>23</v>
      </c>
      <c r="D111" s="5" t="s">
        <v>16</v>
      </c>
      <c r="E111" s="7" t="s">
        <v>196</v>
      </c>
      <c r="F111" s="5">
        <v>612</v>
      </c>
      <c r="G111" s="10">
        <v>554.20000000000005</v>
      </c>
      <c r="H111" s="41"/>
      <c r="I111" s="41"/>
    </row>
    <row r="112" spans="1:9" ht="53.25" customHeight="1">
      <c r="A112" s="31" t="s">
        <v>167</v>
      </c>
      <c r="B112" s="5" t="s">
        <v>31</v>
      </c>
      <c r="C112" s="5" t="s">
        <v>23</v>
      </c>
      <c r="D112" s="5" t="s">
        <v>16</v>
      </c>
      <c r="E112" s="7" t="s">
        <v>166</v>
      </c>
      <c r="F112" s="5"/>
      <c r="G112" s="10">
        <f>G113</f>
        <v>10796.189</v>
      </c>
      <c r="H112" s="41"/>
      <c r="I112" s="41"/>
    </row>
    <row r="113" spans="1:9" ht="33" customHeight="1">
      <c r="A113" s="31" t="s">
        <v>105</v>
      </c>
      <c r="B113" s="5" t="s">
        <v>31</v>
      </c>
      <c r="C113" s="5" t="s">
        <v>23</v>
      </c>
      <c r="D113" s="5" t="s">
        <v>16</v>
      </c>
      <c r="E113" s="7" t="s">
        <v>166</v>
      </c>
      <c r="F113" s="5">
        <v>200</v>
      </c>
      <c r="G113" s="10">
        <v>10796.189</v>
      </c>
      <c r="H113" s="41"/>
      <c r="I113" s="41"/>
    </row>
    <row r="114" spans="1:9" ht="24" customHeight="1">
      <c r="A114" s="31" t="str">
        <f>Лист1!A36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</f>
        <v>705</v>
      </c>
      <c r="H114" s="41"/>
      <c r="I114" s="41"/>
    </row>
    <row r="115" spans="1:9" ht="41.25" customHeight="1">
      <c r="A115" s="9" t="s">
        <v>91</v>
      </c>
      <c r="B115" s="5" t="s">
        <v>31</v>
      </c>
      <c r="C115" s="5" t="s">
        <v>23</v>
      </c>
      <c r="D115" s="5" t="s">
        <v>17</v>
      </c>
      <c r="E115" s="7" t="s">
        <v>102</v>
      </c>
      <c r="F115" s="5"/>
      <c r="G115" s="10">
        <f>G116+G117+G118</f>
        <v>705</v>
      </c>
      <c r="H115" s="41"/>
      <c r="I115" s="41"/>
    </row>
    <row r="116" spans="1:9" ht="89.25" customHeight="1">
      <c r="A116" s="31" t="s">
        <v>70</v>
      </c>
      <c r="B116" s="5" t="s">
        <v>31</v>
      </c>
      <c r="C116" s="5" t="s">
        <v>23</v>
      </c>
      <c r="D116" s="5" t="s">
        <v>17</v>
      </c>
      <c r="E116" s="7" t="s">
        <v>102</v>
      </c>
      <c r="F116" s="5">
        <v>100</v>
      </c>
      <c r="G116" s="10">
        <v>670</v>
      </c>
      <c r="H116" s="41"/>
      <c r="I116" s="41"/>
    </row>
    <row r="117" spans="1:9" ht="50.25" customHeight="1">
      <c r="A117" s="31" t="s">
        <v>105</v>
      </c>
      <c r="B117" s="5" t="s">
        <v>31</v>
      </c>
      <c r="C117" s="5" t="s">
        <v>23</v>
      </c>
      <c r="D117" s="5" t="s">
        <v>17</v>
      </c>
      <c r="E117" s="7" t="s">
        <v>102</v>
      </c>
      <c r="F117" s="5">
        <v>200</v>
      </c>
      <c r="G117" s="10">
        <v>35</v>
      </c>
      <c r="H117" s="41"/>
      <c r="I117" s="41"/>
    </row>
    <row r="118" spans="1:9" ht="25.5" customHeight="1">
      <c r="A118" s="32" t="s">
        <v>62</v>
      </c>
      <c r="B118" s="5" t="s">
        <v>31</v>
      </c>
      <c r="C118" s="5" t="s">
        <v>23</v>
      </c>
      <c r="D118" s="5" t="s">
        <v>17</v>
      </c>
      <c r="E118" s="7" t="s">
        <v>102</v>
      </c>
      <c r="F118" s="5">
        <v>850</v>
      </c>
      <c r="G118" s="10">
        <v>0</v>
      </c>
      <c r="H118" s="41"/>
      <c r="I118" s="41"/>
    </row>
    <row r="119" spans="1:9" ht="24.75" customHeight="1">
      <c r="A119" s="9" t="s">
        <v>49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G120+G125+G127</f>
        <v>3050.2</v>
      </c>
      <c r="H119" s="41"/>
      <c r="I119" s="41"/>
    </row>
    <row r="120" spans="1:9" ht="48" customHeight="1">
      <c r="A120" s="9" t="s">
        <v>77</v>
      </c>
      <c r="B120" s="7" t="s">
        <v>31</v>
      </c>
      <c r="C120" s="7" t="s">
        <v>23</v>
      </c>
      <c r="D120" s="7" t="s">
        <v>23</v>
      </c>
      <c r="E120" s="7" t="s">
        <v>104</v>
      </c>
      <c r="F120" s="3"/>
      <c r="G120" s="10">
        <f>G121</f>
        <v>1936</v>
      </c>
      <c r="H120" s="41"/>
      <c r="I120" s="41"/>
    </row>
    <row r="121" spans="1:9" ht="29.25" customHeight="1">
      <c r="A121" s="9" t="s">
        <v>63</v>
      </c>
      <c r="B121" s="5" t="s">
        <v>31</v>
      </c>
      <c r="C121" s="5" t="s">
        <v>23</v>
      </c>
      <c r="D121" s="5" t="s">
        <v>23</v>
      </c>
      <c r="E121" s="7" t="s">
        <v>116</v>
      </c>
      <c r="F121" s="3"/>
      <c r="G121" s="10">
        <f>G122+G123</f>
        <v>1936</v>
      </c>
      <c r="H121" s="41"/>
      <c r="I121" s="41"/>
    </row>
    <row r="122" spans="1:9" ht="82.5" customHeight="1">
      <c r="A122" s="31" t="s">
        <v>70</v>
      </c>
      <c r="B122" s="5" t="s">
        <v>31</v>
      </c>
      <c r="C122" s="5" t="s">
        <v>23</v>
      </c>
      <c r="D122" s="5" t="s">
        <v>23</v>
      </c>
      <c r="E122" s="7" t="s">
        <v>116</v>
      </c>
      <c r="F122" s="3">
        <v>100</v>
      </c>
      <c r="G122" s="10">
        <v>1550</v>
      </c>
      <c r="H122" s="41"/>
      <c r="I122" s="41"/>
    </row>
    <row r="123" spans="1:9" ht="41.25" customHeight="1">
      <c r="A123" s="31" t="s">
        <v>105</v>
      </c>
      <c r="B123" s="5" t="s">
        <v>31</v>
      </c>
      <c r="C123" s="5" t="s">
        <v>23</v>
      </c>
      <c r="D123" s="5" t="s">
        <v>23</v>
      </c>
      <c r="E123" s="7" t="s">
        <v>116</v>
      </c>
      <c r="F123" s="3">
        <v>200</v>
      </c>
      <c r="G123" s="10">
        <v>386</v>
      </c>
      <c r="H123" s="41"/>
      <c r="I123" s="41"/>
    </row>
    <row r="124" spans="1:9" ht="23.25" customHeight="1">
      <c r="A124" s="32" t="s">
        <v>62</v>
      </c>
      <c r="B124" s="5" t="s">
        <v>31</v>
      </c>
      <c r="C124" s="5" t="s">
        <v>23</v>
      </c>
      <c r="D124" s="5" t="s">
        <v>23</v>
      </c>
      <c r="E124" s="7" t="s">
        <v>116</v>
      </c>
      <c r="F124" s="3">
        <v>850</v>
      </c>
      <c r="G124" s="10">
        <v>0</v>
      </c>
      <c r="H124" s="41"/>
      <c r="I124" s="41"/>
    </row>
    <row r="125" spans="1:9" ht="36.75" customHeight="1">
      <c r="A125" s="32" t="s">
        <v>164</v>
      </c>
      <c r="B125" s="5" t="s">
        <v>31</v>
      </c>
      <c r="C125" s="5" t="s">
        <v>23</v>
      </c>
      <c r="D125" s="5" t="s">
        <v>23</v>
      </c>
      <c r="E125" s="7" t="s">
        <v>165</v>
      </c>
      <c r="F125" s="3"/>
      <c r="G125" s="10">
        <f>G126</f>
        <v>854.2</v>
      </c>
      <c r="H125" s="41"/>
      <c r="I125" s="41"/>
    </row>
    <row r="126" spans="1:9" ht="36.75" customHeight="1">
      <c r="A126" s="31" t="s">
        <v>105</v>
      </c>
      <c r="B126" s="5" t="s">
        <v>31</v>
      </c>
      <c r="C126" s="5" t="s">
        <v>23</v>
      </c>
      <c r="D126" s="5" t="s">
        <v>23</v>
      </c>
      <c r="E126" s="7" t="s">
        <v>165</v>
      </c>
      <c r="F126" s="3">
        <v>200</v>
      </c>
      <c r="G126" s="10">
        <v>854.2</v>
      </c>
      <c r="H126" s="41"/>
      <c r="I126" s="41"/>
    </row>
    <row r="127" spans="1:9" ht="36.75" customHeight="1">
      <c r="A127" s="31" t="s">
        <v>244</v>
      </c>
      <c r="B127" s="5" t="s">
        <v>31</v>
      </c>
      <c r="C127" s="5" t="s">
        <v>23</v>
      </c>
      <c r="D127" s="5" t="s">
        <v>23</v>
      </c>
      <c r="E127" s="7" t="s">
        <v>165</v>
      </c>
      <c r="F127" s="3"/>
      <c r="G127" s="10">
        <f>G128</f>
        <v>260</v>
      </c>
      <c r="H127" s="41"/>
      <c r="I127" s="41"/>
    </row>
    <row r="128" spans="1:9" ht="85.5" customHeight="1">
      <c r="A128" s="31" t="s">
        <v>131</v>
      </c>
      <c r="B128" s="5" t="s">
        <v>31</v>
      </c>
      <c r="C128" s="5" t="s">
        <v>23</v>
      </c>
      <c r="D128" s="5" t="s">
        <v>23</v>
      </c>
      <c r="E128" s="7" t="s">
        <v>165</v>
      </c>
      <c r="F128" s="3">
        <v>100</v>
      </c>
      <c r="G128" s="10">
        <v>260</v>
      </c>
      <c r="H128" s="41"/>
      <c r="I128" s="41"/>
    </row>
    <row r="129" spans="1:9" ht="31.5" customHeight="1">
      <c r="A129" s="28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G130+G138+G135+G143+G145</f>
        <v>9184.8109999999997</v>
      </c>
      <c r="H129" s="41"/>
      <c r="I129" s="41"/>
    </row>
    <row r="130" spans="1:9" ht="39.75" customHeight="1">
      <c r="A130" s="9" t="s">
        <v>60</v>
      </c>
      <c r="B130" s="5" t="s">
        <v>31</v>
      </c>
      <c r="C130" s="5" t="s">
        <v>23</v>
      </c>
      <c r="D130" s="5" t="s">
        <v>20</v>
      </c>
      <c r="E130" s="7" t="s">
        <v>106</v>
      </c>
      <c r="F130" s="5"/>
      <c r="G130" s="10">
        <f>G131</f>
        <v>2700</v>
      </c>
      <c r="H130" s="41"/>
      <c r="I130" s="41"/>
    </row>
    <row r="131" spans="1:9" ht="33.75" customHeight="1">
      <c r="A131" s="9" t="s">
        <v>61</v>
      </c>
      <c r="B131" s="5" t="s">
        <v>31</v>
      </c>
      <c r="C131" s="5" t="s">
        <v>23</v>
      </c>
      <c r="D131" s="5" t="s">
        <v>20</v>
      </c>
      <c r="E131" s="7" t="s">
        <v>107</v>
      </c>
      <c r="F131" s="5"/>
      <c r="G131" s="10">
        <f>G132+G133+G134</f>
        <v>2700</v>
      </c>
      <c r="H131" s="41"/>
      <c r="I131" s="41"/>
    </row>
    <row r="132" spans="1:9" ht="87" customHeight="1">
      <c r="A132" s="31" t="s">
        <v>70</v>
      </c>
      <c r="B132" s="5" t="s">
        <v>31</v>
      </c>
      <c r="C132" s="5" t="s">
        <v>23</v>
      </c>
      <c r="D132" s="5" t="s">
        <v>20</v>
      </c>
      <c r="E132" s="7" t="s">
        <v>107</v>
      </c>
      <c r="F132" s="5">
        <v>100</v>
      </c>
      <c r="G132" s="10">
        <v>2450</v>
      </c>
      <c r="H132" s="41"/>
      <c r="I132" s="41"/>
    </row>
    <row r="133" spans="1:9" ht="42" customHeight="1">
      <c r="A133" s="31" t="s">
        <v>105</v>
      </c>
      <c r="B133" s="5" t="s">
        <v>31</v>
      </c>
      <c r="C133" s="5" t="s">
        <v>23</v>
      </c>
      <c r="D133" s="5" t="s">
        <v>20</v>
      </c>
      <c r="E133" s="7" t="s">
        <v>107</v>
      </c>
      <c r="F133" s="5">
        <v>200</v>
      </c>
      <c r="G133" s="10">
        <v>250</v>
      </c>
      <c r="H133" s="41"/>
      <c r="I133" s="41"/>
    </row>
    <row r="134" spans="1:9" ht="25.5" customHeight="1">
      <c r="A134" s="32" t="s">
        <v>62</v>
      </c>
      <c r="B134" s="5" t="s">
        <v>31</v>
      </c>
      <c r="C134" s="5" t="s">
        <v>23</v>
      </c>
      <c r="D134" s="5" t="s">
        <v>20</v>
      </c>
      <c r="E134" s="7" t="s">
        <v>107</v>
      </c>
      <c r="F134" s="5">
        <v>850</v>
      </c>
      <c r="G134" s="10">
        <v>0</v>
      </c>
      <c r="H134" s="41"/>
      <c r="I134" s="41"/>
    </row>
    <row r="135" spans="1:9" ht="54.75" customHeight="1">
      <c r="A135" s="9" t="s">
        <v>89</v>
      </c>
      <c r="B135" s="5" t="s">
        <v>31</v>
      </c>
      <c r="C135" s="5" t="s">
        <v>23</v>
      </c>
      <c r="D135" s="5" t="s">
        <v>20</v>
      </c>
      <c r="E135" s="7" t="s">
        <v>126</v>
      </c>
      <c r="F135" s="5"/>
      <c r="G135" s="10">
        <f>G136+G137</f>
        <v>720</v>
      </c>
      <c r="H135" s="41"/>
      <c r="I135" s="41"/>
    </row>
    <row r="136" spans="1:9" ht="84.75" customHeight="1">
      <c r="A136" s="31" t="s">
        <v>70</v>
      </c>
      <c r="B136" s="5" t="s">
        <v>31</v>
      </c>
      <c r="C136" s="24" t="s">
        <v>23</v>
      </c>
      <c r="D136" s="24" t="s">
        <v>20</v>
      </c>
      <c r="E136" s="7" t="s">
        <v>126</v>
      </c>
      <c r="F136" s="24">
        <v>100</v>
      </c>
      <c r="G136" s="39">
        <v>586</v>
      </c>
      <c r="H136" s="41"/>
      <c r="I136" s="41"/>
    </row>
    <row r="137" spans="1:9" ht="33.75" customHeight="1">
      <c r="A137" s="31" t="s">
        <v>105</v>
      </c>
      <c r="B137" s="5" t="s">
        <v>31</v>
      </c>
      <c r="C137" s="24" t="s">
        <v>23</v>
      </c>
      <c r="D137" s="24" t="s">
        <v>20</v>
      </c>
      <c r="E137" s="7" t="s">
        <v>126</v>
      </c>
      <c r="F137" s="24">
        <v>200</v>
      </c>
      <c r="G137" s="39">
        <v>134</v>
      </c>
      <c r="H137" s="41"/>
      <c r="I137" s="41"/>
    </row>
    <row r="138" spans="1:9" ht="51.75" customHeight="1">
      <c r="A138" s="32" t="s">
        <v>81</v>
      </c>
      <c r="B138" s="5" t="s">
        <v>31</v>
      </c>
      <c r="C138" s="5" t="s">
        <v>23</v>
      </c>
      <c r="D138" s="5" t="s">
        <v>20</v>
      </c>
      <c r="E138" s="7" t="s">
        <v>110</v>
      </c>
      <c r="F138" s="5"/>
      <c r="G138" s="10">
        <f>G139</f>
        <v>3726</v>
      </c>
      <c r="H138" s="41"/>
      <c r="I138" s="41"/>
    </row>
    <row r="139" spans="1:9" ht="93.75" customHeight="1">
      <c r="A139" s="20" t="s">
        <v>59</v>
      </c>
      <c r="B139" s="5" t="s">
        <v>31</v>
      </c>
      <c r="C139" s="5" t="s">
        <v>23</v>
      </c>
      <c r="D139" s="5" t="s">
        <v>20</v>
      </c>
      <c r="E139" s="7" t="s">
        <v>111</v>
      </c>
      <c r="F139" s="5"/>
      <c r="G139" s="10">
        <f>G140+G141+G142</f>
        <v>3726</v>
      </c>
      <c r="H139" s="41"/>
      <c r="I139" s="41"/>
    </row>
    <row r="140" spans="1:9" ht="85.5" customHeight="1">
      <c r="A140" s="31" t="s">
        <v>70</v>
      </c>
      <c r="B140" s="5" t="s">
        <v>31</v>
      </c>
      <c r="C140" s="5" t="s">
        <v>23</v>
      </c>
      <c r="D140" s="5" t="s">
        <v>20</v>
      </c>
      <c r="E140" s="7" t="s">
        <v>111</v>
      </c>
      <c r="F140" s="5">
        <v>100</v>
      </c>
      <c r="G140" s="10">
        <v>3396</v>
      </c>
      <c r="H140" s="41"/>
      <c r="I140" s="41"/>
    </row>
    <row r="141" spans="1:9" ht="42.75" customHeight="1">
      <c r="A141" s="31" t="s">
        <v>105</v>
      </c>
      <c r="B141" s="5" t="s">
        <v>31</v>
      </c>
      <c r="C141" s="5" t="s">
        <v>23</v>
      </c>
      <c r="D141" s="5" t="s">
        <v>20</v>
      </c>
      <c r="E141" s="7" t="s">
        <v>111</v>
      </c>
      <c r="F141" s="5">
        <v>200</v>
      </c>
      <c r="G141" s="10">
        <v>330</v>
      </c>
      <c r="H141" s="41"/>
      <c r="I141" s="41"/>
    </row>
    <row r="142" spans="1:9" ht="24" customHeight="1">
      <c r="A142" s="32" t="s">
        <v>62</v>
      </c>
      <c r="B142" s="5" t="s">
        <v>31</v>
      </c>
      <c r="C142" s="5" t="s">
        <v>23</v>
      </c>
      <c r="D142" s="5" t="s">
        <v>20</v>
      </c>
      <c r="E142" s="7" t="s">
        <v>111</v>
      </c>
      <c r="F142" s="5">
        <v>850</v>
      </c>
      <c r="G142" s="10">
        <v>0</v>
      </c>
      <c r="H142" s="41"/>
      <c r="I142" s="41"/>
    </row>
    <row r="143" spans="1:9" ht="111.75" customHeight="1">
      <c r="A143" s="31" t="s">
        <v>198</v>
      </c>
      <c r="B143" s="5" t="s">
        <v>31</v>
      </c>
      <c r="C143" s="5" t="s">
        <v>23</v>
      </c>
      <c r="D143" s="5" t="s">
        <v>20</v>
      </c>
      <c r="E143" s="7" t="s">
        <v>199</v>
      </c>
      <c r="F143" s="5"/>
      <c r="G143" s="10">
        <f>G144</f>
        <v>48</v>
      </c>
      <c r="H143" s="41"/>
      <c r="I143" s="41"/>
    </row>
    <row r="144" spans="1:9" ht="38.25" customHeight="1">
      <c r="A144" s="9" t="s">
        <v>56</v>
      </c>
      <c r="B144" s="5" t="s">
        <v>31</v>
      </c>
      <c r="C144" s="5" t="s">
        <v>23</v>
      </c>
      <c r="D144" s="5" t="s">
        <v>20</v>
      </c>
      <c r="E144" s="7" t="s">
        <v>199</v>
      </c>
      <c r="F144" s="5">
        <v>300</v>
      </c>
      <c r="G144" s="10">
        <v>48</v>
      </c>
      <c r="H144" s="41"/>
      <c r="I144" s="41"/>
    </row>
    <row r="145" spans="1:9" ht="56.25" customHeight="1">
      <c r="A145" s="31" t="s">
        <v>167</v>
      </c>
      <c r="B145" s="5" t="s">
        <v>31</v>
      </c>
      <c r="C145" s="5" t="s">
        <v>23</v>
      </c>
      <c r="D145" s="5" t="s">
        <v>20</v>
      </c>
      <c r="E145" s="7" t="s">
        <v>166</v>
      </c>
      <c r="F145" s="5"/>
      <c r="G145" s="10">
        <f>G146</f>
        <v>1990.8109999999999</v>
      </c>
      <c r="H145" s="41"/>
      <c r="I145" s="41"/>
    </row>
    <row r="146" spans="1:9" ht="38.25" customHeight="1">
      <c r="A146" s="31" t="s">
        <v>105</v>
      </c>
      <c r="B146" s="5" t="s">
        <v>31</v>
      </c>
      <c r="C146" s="5" t="s">
        <v>23</v>
      </c>
      <c r="D146" s="5" t="s">
        <v>20</v>
      </c>
      <c r="E146" s="7" t="s">
        <v>166</v>
      </c>
      <c r="F146" s="5">
        <v>200</v>
      </c>
      <c r="G146" s="10">
        <v>1990.8109999999999</v>
      </c>
      <c r="H146" s="41"/>
      <c r="I146" s="41"/>
    </row>
    <row r="147" spans="1:9" ht="26.25" customHeight="1">
      <c r="A147" s="31" t="s">
        <v>37</v>
      </c>
      <c r="B147" s="5" t="s">
        <v>31</v>
      </c>
      <c r="C147" s="5">
        <v>10</v>
      </c>
      <c r="D147" s="5"/>
      <c r="E147" s="7"/>
      <c r="F147" s="5"/>
      <c r="G147" s="10">
        <f>G153+G148</f>
        <v>17309</v>
      </c>
      <c r="H147" s="41"/>
      <c r="I147" s="41"/>
    </row>
    <row r="148" spans="1:9" ht="26.25" customHeight="1">
      <c r="A148" s="9" t="s">
        <v>40</v>
      </c>
      <c r="B148" s="5" t="s">
        <v>31</v>
      </c>
      <c r="C148" s="5">
        <v>10</v>
      </c>
      <c r="D148" s="5" t="s">
        <v>17</v>
      </c>
      <c r="E148" s="7"/>
      <c r="F148" s="5"/>
      <c r="G148" s="10">
        <f>G149+G151</f>
        <v>803</v>
      </c>
      <c r="H148" s="41"/>
      <c r="I148" s="41"/>
    </row>
    <row r="149" spans="1:9" ht="35.25" customHeight="1">
      <c r="A149" s="9" t="s">
        <v>200</v>
      </c>
      <c r="B149" s="5" t="s">
        <v>31</v>
      </c>
      <c r="C149" s="5">
        <v>10</v>
      </c>
      <c r="D149" s="5" t="s">
        <v>17</v>
      </c>
      <c r="E149" s="7" t="s">
        <v>201</v>
      </c>
      <c r="F149" s="5"/>
      <c r="G149" s="10">
        <f>G150</f>
        <v>603</v>
      </c>
      <c r="H149" s="41"/>
      <c r="I149" s="41"/>
    </row>
    <row r="150" spans="1:9" ht="34.5" customHeight="1">
      <c r="A150" s="9" t="s">
        <v>56</v>
      </c>
      <c r="B150" s="5" t="s">
        <v>31</v>
      </c>
      <c r="C150" s="5">
        <v>10</v>
      </c>
      <c r="D150" s="5" t="s">
        <v>17</v>
      </c>
      <c r="E150" s="7" t="s">
        <v>201</v>
      </c>
      <c r="F150" s="5">
        <v>300</v>
      </c>
      <c r="G150" s="10">
        <v>603</v>
      </c>
      <c r="H150" s="41"/>
      <c r="I150" s="41"/>
    </row>
    <row r="151" spans="1:9" ht="34.5" customHeight="1">
      <c r="A151" s="31" t="s">
        <v>245</v>
      </c>
      <c r="B151" s="5" t="s">
        <v>31</v>
      </c>
      <c r="C151" s="5">
        <v>10</v>
      </c>
      <c r="D151" s="5" t="s">
        <v>17</v>
      </c>
      <c r="E151" s="7" t="s">
        <v>201</v>
      </c>
      <c r="F151" s="5"/>
      <c r="G151" s="10">
        <f>G152</f>
        <v>200</v>
      </c>
      <c r="H151" s="41"/>
      <c r="I151" s="41"/>
    </row>
    <row r="152" spans="1:9" ht="34.5" customHeight="1">
      <c r="A152" s="9" t="s">
        <v>56</v>
      </c>
      <c r="B152" s="5" t="s">
        <v>31</v>
      </c>
      <c r="C152" s="5">
        <v>10</v>
      </c>
      <c r="D152" s="5" t="s">
        <v>17</v>
      </c>
      <c r="E152" s="7" t="s">
        <v>201</v>
      </c>
      <c r="F152" s="5">
        <v>300</v>
      </c>
      <c r="G152" s="10">
        <v>200</v>
      </c>
      <c r="H152" s="41"/>
      <c r="I152" s="41"/>
    </row>
    <row r="153" spans="1:9" ht="23.25" customHeight="1">
      <c r="A153" s="9" t="s">
        <v>13</v>
      </c>
      <c r="B153" s="5" t="s">
        <v>31</v>
      </c>
      <c r="C153" s="5">
        <v>10</v>
      </c>
      <c r="D153" s="5" t="s">
        <v>18</v>
      </c>
      <c r="E153" s="8"/>
      <c r="F153" s="5"/>
      <c r="G153" s="10">
        <f>G154+G156</f>
        <v>16506</v>
      </c>
      <c r="H153" s="41"/>
      <c r="I153" s="41"/>
    </row>
    <row r="154" spans="1:9" ht="87.75" customHeight="1">
      <c r="A154" s="9" t="s">
        <v>73</v>
      </c>
      <c r="B154" s="5" t="s">
        <v>31</v>
      </c>
      <c r="C154" s="5">
        <v>10</v>
      </c>
      <c r="D154" s="5" t="s">
        <v>18</v>
      </c>
      <c r="E154" s="7" t="s">
        <v>117</v>
      </c>
      <c r="F154" s="5"/>
      <c r="G154" s="10">
        <f>G155</f>
        <v>2112</v>
      </c>
      <c r="H154" s="41"/>
      <c r="I154" s="41"/>
    </row>
    <row r="155" spans="1:9" ht="30" customHeight="1">
      <c r="A155" s="9" t="s">
        <v>56</v>
      </c>
      <c r="B155" s="5" t="s">
        <v>31</v>
      </c>
      <c r="C155" s="5">
        <v>10</v>
      </c>
      <c r="D155" s="5" t="s">
        <v>18</v>
      </c>
      <c r="E155" s="7" t="s">
        <v>117</v>
      </c>
      <c r="F155" s="3">
        <v>300</v>
      </c>
      <c r="G155" s="10">
        <v>2112</v>
      </c>
      <c r="H155" s="41"/>
      <c r="I155" s="41"/>
    </row>
    <row r="156" spans="1:9" ht="61.5" customHeight="1">
      <c r="A156" s="16" t="s">
        <v>76</v>
      </c>
      <c r="B156" s="5" t="s">
        <v>31</v>
      </c>
      <c r="C156" s="17" t="s">
        <v>53</v>
      </c>
      <c r="D156" s="17" t="s">
        <v>18</v>
      </c>
      <c r="E156" s="27" t="s">
        <v>128</v>
      </c>
      <c r="F156" s="17"/>
      <c r="G156" s="19">
        <f>G157</f>
        <v>14394</v>
      </c>
      <c r="H156" s="41"/>
      <c r="I156" s="41"/>
    </row>
    <row r="157" spans="1:9" ht="39.75" customHeight="1">
      <c r="A157" s="16" t="s">
        <v>56</v>
      </c>
      <c r="B157" s="5" t="s">
        <v>31</v>
      </c>
      <c r="C157" s="17" t="s">
        <v>53</v>
      </c>
      <c r="D157" s="17" t="s">
        <v>18</v>
      </c>
      <c r="E157" s="27" t="s">
        <v>128</v>
      </c>
      <c r="F157" s="17">
        <v>300</v>
      </c>
      <c r="G157" s="19">
        <v>14394</v>
      </c>
      <c r="H157" s="41"/>
      <c r="I157" s="41"/>
    </row>
    <row r="158" spans="1:9" ht="48.75" customHeight="1">
      <c r="A158" s="9" t="s">
        <v>52</v>
      </c>
      <c r="B158" s="5" t="s">
        <v>32</v>
      </c>
      <c r="C158" s="5"/>
      <c r="D158" s="5"/>
      <c r="E158" s="7"/>
      <c r="F158" s="3"/>
      <c r="G158" s="10">
        <f>G159+G175+G205+G201+G194+G183+G179+G187</f>
        <v>25295.8</v>
      </c>
      <c r="H158" s="10">
        <v>21537</v>
      </c>
      <c r="I158" s="10">
        <v>21347.9</v>
      </c>
    </row>
    <row r="159" spans="1:9" ht="19.5" customHeight="1">
      <c r="A159" s="9" t="s">
        <v>33</v>
      </c>
      <c r="B159" s="5" t="s">
        <v>32</v>
      </c>
      <c r="C159" s="5" t="s">
        <v>15</v>
      </c>
      <c r="D159" s="5"/>
      <c r="E159" s="8"/>
      <c r="F159" s="3"/>
      <c r="G159" s="10">
        <f>G160+G169+G166</f>
        <v>11822.699999999999</v>
      </c>
      <c r="H159" s="41"/>
      <c r="I159" s="41"/>
    </row>
    <row r="160" spans="1:9" ht="25.5" customHeight="1">
      <c r="A160" s="9" t="s">
        <v>4</v>
      </c>
      <c r="B160" s="5" t="s">
        <v>32</v>
      </c>
      <c r="C160" s="5" t="s">
        <v>15</v>
      </c>
      <c r="D160" s="5" t="s">
        <v>19</v>
      </c>
      <c r="E160" s="8"/>
      <c r="F160" s="3"/>
      <c r="G160" s="10">
        <f>G161</f>
        <v>5123.0999999999995</v>
      </c>
      <c r="H160" s="41"/>
      <c r="I160" s="41"/>
    </row>
    <row r="161" spans="1:9" ht="41.25" customHeight="1">
      <c r="A161" s="9" t="s">
        <v>60</v>
      </c>
      <c r="B161" s="5" t="s">
        <v>32</v>
      </c>
      <c r="C161" s="5" t="s">
        <v>15</v>
      </c>
      <c r="D161" s="5" t="s">
        <v>19</v>
      </c>
      <c r="E161" s="7" t="s">
        <v>106</v>
      </c>
      <c r="F161" s="3"/>
      <c r="G161" s="10">
        <f>G162</f>
        <v>5123.0999999999995</v>
      </c>
      <c r="H161" s="41"/>
      <c r="I161" s="41"/>
    </row>
    <row r="162" spans="1:9" ht="36" customHeight="1">
      <c r="A162" s="9" t="s">
        <v>61</v>
      </c>
      <c r="B162" s="5" t="s">
        <v>32</v>
      </c>
      <c r="C162" s="5" t="s">
        <v>15</v>
      </c>
      <c r="D162" s="5" t="s">
        <v>19</v>
      </c>
      <c r="E162" s="7" t="s">
        <v>107</v>
      </c>
      <c r="F162" s="3"/>
      <c r="G162" s="10">
        <f>G163+G164+G165</f>
        <v>5123.0999999999995</v>
      </c>
      <c r="H162" s="41"/>
      <c r="I162" s="41"/>
    </row>
    <row r="163" spans="1:9" ht="86.25" customHeight="1">
      <c r="A163" s="31" t="s">
        <v>70</v>
      </c>
      <c r="B163" s="5" t="s">
        <v>32</v>
      </c>
      <c r="C163" s="5" t="s">
        <v>15</v>
      </c>
      <c r="D163" s="5" t="s">
        <v>19</v>
      </c>
      <c r="E163" s="7" t="s">
        <v>107</v>
      </c>
      <c r="F163" s="3">
        <v>100</v>
      </c>
      <c r="G163" s="10">
        <v>4353.7</v>
      </c>
      <c r="H163" s="41"/>
      <c r="I163" s="41"/>
    </row>
    <row r="164" spans="1:9" ht="38.25" customHeight="1">
      <c r="A164" s="31" t="s">
        <v>105</v>
      </c>
      <c r="B164" s="5" t="s">
        <v>32</v>
      </c>
      <c r="C164" s="5" t="s">
        <v>15</v>
      </c>
      <c r="D164" s="5" t="s">
        <v>19</v>
      </c>
      <c r="E164" s="7" t="s">
        <v>107</v>
      </c>
      <c r="F164" s="3">
        <v>200</v>
      </c>
      <c r="G164" s="10">
        <v>769.4</v>
      </c>
      <c r="H164" s="41"/>
      <c r="I164" s="41"/>
    </row>
    <row r="165" spans="1:9" ht="19.5" customHeight="1">
      <c r="A165" s="32" t="s">
        <v>62</v>
      </c>
      <c r="B165" s="5" t="s">
        <v>32</v>
      </c>
      <c r="C165" s="5" t="s">
        <v>15</v>
      </c>
      <c r="D165" s="5" t="s">
        <v>19</v>
      </c>
      <c r="E165" s="7" t="s">
        <v>107</v>
      </c>
      <c r="F165" s="3">
        <v>850</v>
      </c>
      <c r="G165" s="10">
        <v>0</v>
      </c>
      <c r="H165" s="41"/>
      <c r="I165" s="41"/>
    </row>
    <row r="166" spans="1:9" ht="25.5" customHeight="1">
      <c r="A166" s="32" t="s">
        <v>132</v>
      </c>
      <c r="B166" s="5" t="s">
        <v>32</v>
      </c>
      <c r="C166" s="5" t="s">
        <v>15</v>
      </c>
      <c r="D166" s="5">
        <v>11</v>
      </c>
      <c r="E166" s="7"/>
      <c r="F166" s="3"/>
      <c r="G166" s="10">
        <f>G167</f>
        <v>2200</v>
      </c>
      <c r="H166" s="41"/>
      <c r="I166" s="41"/>
    </row>
    <row r="167" spans="1:9" ht="22.5" customHeight="1">
      <c r="A167" s="32" t="s">
        <v>133</v>
      </c>
      <c r="B167" s="5" t="s">
        <v>32</v>
      </c>
      <c r="C167" s="5" t="s">
        <v>15</v>
      </c>
      <c r="D167" s="5">
        <v>11</v>
      </c>
      <c r="E167" s="7" t="s">
        <v>135</v>
      </c>
      <c r="F167" s="3"/>
      <c r="G167" s="10">
        <f>G168</f>
        <v>2200</v>
      </c>
      <c r="H167" s="41"/>
      <c r="I167" s="41"/>
    </row>
    <row r="168" spans="1:9" ht="21.75" customHeight="1">
      <c r="A168" s="32" t="s">
        <v>134</v>
      </c>
      <c r="B168" s="5" t="s">
        <v>32</v>
      </c>
      <c r="C168" s="5" t="s">
        <v>15</v>
      </c>
      <c r="D168" s="5">
        <v>11</v>
      </c>
      <c r="E168" s="7" t="s">
        <v>135</v>
      </c>
      <c r="F168" s="3">
        <v>870</v>
      </c>
      <c r="G168" s="10">
        <v>2200</v>
      </c>
      <c r="H168" s="41"/>
      <c r="I168" s="41"/>
    </row>
    <row r="169" spans="1:9" ht="31.5" customHeight="1">
      <c r="A169" s="32" t="s">
        <v>5</v>
      </c>
      <c r="B169" s="5" t="s">
        <v>32</v>
      </c>
      <c r="C169" s="5" t="s">
        <v>15</v>
      </c>
      <c r="D169" s="5">
        <v>13</v>
      </c>
      <c r="E169" s="7"/>
      <c r="F169" s="3"/>
      <c r="G169" s="10">
        <f>G170+G173</f>
        <v>4499.5999999999995</v>
      </c>
      <c r="H169" s="41"/>
      <c r="I169" s="41"/>
    </row>
    <row r="170" spans="1:9" ht="94.5" customHeight="1">
      <c r="A170" s="32" t="s">
        <v>59</v>
      </c>
      <c r="B170" s="5" t="s">
        <v>32</v>
      </c>
      <c r="C170" s="5" t="s">
        <v>15</v>
      </c>
      <c r="D170" s="5">
        <v>13</v>
      </c>
      <c r="E170" s="7" t="s">
        <v>111</v>
      </c>
      <c r="F170" s="3"/>
      <c r="G170" s="10">
        <f>G171+G172</f>
        <v>3839.2</v>
      </c>
      <c r="H170" s="41"/>
      <c r="I170" s="41"/>
    </row>
    <row r="171" spans="1:9" ht="81" customHeight="1">
      <c r="A171" s="32" t="s">
        <v>131</v>
      </c>
      <c r="B171" s="5" t="s">
        <v>32</v>
      </c>
      <c r="C171" s="5" t="s">
        <v>15</v>
      </c>
      <c r="D171" s="5">
        <v>13</v>
      </c>
      <c r="E171" s="7" t="s">
        <v>111</v>
      </c>
      <c r="F171" s="3">
        <v>100</v>
      </c>
      <c r="G171" s="10">
        <v>2689.2</v>
      </c>
      <c r="H171" s="41"/>
      <c r="I171" s="41"/>
    </row>
    <row r="172" spans="1:9" ht="41.25" customHeight="1">
      <c r="A172" s="31" t="s">
        <v>105</v>
      </c>
      <c r="B172" s="5" t="s">
        <v>32</v>
      </c>
      <c r="C172" s="5" t="s">
        <v>15</v>
      </c>
      <c r="D172" s="5">
        <v>13</v>
      </c>
      <c r="E172" s="7" t="s">
        <v>111</v>
      </c>
      <c r="F172" s="3">
        <v>200</v>
      </c>
      <c r="G172" s="10">
        <v>1150</v>
      </c>
      <c r="H172" s="41"/>
      <c r="I172" s="41"/>
    </row>
    <row r="173" spans="1:9" ht="22.5" customHeight="1">
      <c r="A173" s="31" t="s">
        <v>141</v>
      </c>
      <c r="B173" s="5" t="s">
        <v>32</v>
      </c>
      <c r="C173" s="5" t="s">
        <v>15</v>
      </c>
      <c r="D173" s="5" t="s">
        <v>44</v>
      </c>
      <c r="E173" s="27" t="s">
        <v>142</v>
      </c>
      <c r="F173" s="24"/>
      <c r="G173" s="39">
        <f>G174</f>
        <v>660.4</v>
      </c>
      <c r="H173" s="41"/>
      <c r="I173" s="41"/>
    </row>
    <row r="174" spans="1:9" ht="41.25" customHeight="1">
      <c r="A174" s="31" t="s">
        <v>105</v>
      </c>
      <c r="B174" s="5" t="s">
        <v>32</v>
      </c>
      <c r="C174" s="5" t="s">
        <v>15</v>
      </c>
      <c r="D174" s="5" t="s">
        <v>44</v>
      </c>
      <c r="E174" s="27" t="s">
        <v>142</v>
      </c>
      <c r="F174" s="24">
        <v>200</v>
      </c>
      <c r="G174" s="39">
        <v>660.4</v>
      </c>
      <c r="H174" s="41"/>
      <c r="I174" s="41"/>
    </row>
    <row r="175" spans="1:9" ht="27.75" customHeight="1">
      <c r="A175" s="9" t="s">
        <v>45</v>
      </c>
      <c r="B175" s="5" t="s">
        <v>32</v>
      </c>
      <c r="C175" s="5" t="s">
        <v>16</v>
      </c>
      <c r="D175" s="5"/>
      <c r="E175" s="8"/>
      <c r="F175" s="3"/>
      <c r="G175" s="10">
        <f>G176</f>
        <v>814.5</v>
      </c>
      <c r="H175" s="41"/>
      <c r="I175" s="41"/>
    </row>
    <row r="176" spans="1:9" ht="27.75" customHeight="1">
      <c r="A176" s="9" t="s">
        <v>41</v>
      </c>
      <c r="B176" s="5" t="s">
        <v>32</v>
      </c>
      <c r="C176" s="5" t="s">
        <v>16</v>
      </c>
      <c r="D176" s="5" t="s">
        <v>17</v>
      </c>
      <c r="E176" s="8"/>
      <c r="F176" s="3"/>
      <c r="G176" s="10">
        <f>G177</f>
        <v>814.5</v>
      </c>
      <c r="H176" s="41"/>
      <c r="I176" s="41"/>
    </row>
    <row r="177" spans="1:9" ht="51.75" customHeight="1">
      <c r="A177" s="9" t="s">
        <v>231</v>
      </c>
      <c r="B177" s="5" t="s">
        <v>32</v>
      </c>
      <c r="C177" s="5" t="s">
        <v>16</v>
      </c>
      <c r="D177" s="5" t="s">
        <v>17</v>
      </c>
      <c r="E177" s="7" t="s">
        <v>118</v>
      </c>
      <c r="F177" s="3"/>
      <c r="G177" s="10">
        <f>G178</f>
        <v>814.5</v>
      </c>
      <c r="H177" s="41"/>
      <c r="I177" s="41"/>
    </row>
    <row r="178" spans="1:9" ht="15.75" customHeight="1">
      <c r="A178" s="9" t="s">
        <v>48</v>
      </c>
      <c r="B178" s="5" t="s">
        <v>32</v>
      </c>
      <c r="C178" s="5" t="s">
        <v>16</v>
      </c>
      <c r="D178" s="5" t="s">
        <v>17</v>
      </c>
      <c r="E178" s="7" t="s">
        <v>118</v>
      </c>
      <c r="F178" s="3">
        <v>530</v>
      </c>
      <c r="G178" s="10">
        <v>814.5</v>
      </c>
      <c r="H178" s="41"/>
      <c r="I178" s="41"/>
    </row>
    <row r="179" spans="1:9" ht="36" customHeight="1">
      <c r="A179" s="4" t="s">
        <v>34</v>
      </c>
      <c r="B179" s="5" t="s">
        <v>32</v>
      </c>
      <c r="C179" s="5" t="s">
        <v>17</v>
      </c>
      <c r="D179" s="3"/>
      <c r="E179" s="7"/>
      <c r="F179" s="3"/>
      <c r="G179" s="10">
        <f>G180</f>
        <v>600</v>
      </c>
      <c r="H179" s="41"/>
      <c r="I179" s="41"/>
    </row>
    <row r="180" spans="1:9" ht="53.25" customHeight="1">
      <c r="A180" s="4" t="s">
        <v>42</v>
      </c>
      <c r="B180" s="5" t="s">
        <v>32</v>
      </c>
      <c r="C180" s="5" t="s">
        <v>17</v>
      </c>
      <c r="D180" s="5">
        <v>10</v>
      </c>
      <c r="E180" s="7"/>
      <c r="F180" s="3"/>
      <c r="G180" s="10">
        <f>G181</f>
        <v>600</v>
      </c>
      <c r="H180" s="41"/>
      <c r="I180" s="41"/>
    </row>
    <row r="181" spans="1:9" ht="115.5" customHeight="1">
      <c r="A181" s="9" t="s">
        <v>90</v>
      </c>
      <c r="B181" s="5" t="s">
        <v>32</v>
      </c>
      <c r="C181" s="5" t="s">
        <v>17</v>
      </c>
      <c r="D181" s="5">
        <v>10</v>
      </c>
      <c r="E181" s="7" t="s">
        <v>119</v>
      </c>
      <c r="F181" s="3"/>
      <c r="G181" s="10">
        <f>G182</f>
        <v>600</v>
      </c>
      <c r="H181" s="41"/>
      <c r="I181" s="41"/>
    </row>
    <row r="182" spans="1:9" ht="27" customHeight="1">
      <c r="A182" s="28" t="s">
        <v>69</v>
      </c>
      <c r="B182" s="5" t="s">
        <v>32</v>
      </c>
      <c r="C182" s="5" t="s">
        <v>17</v>
      </c>
      <c r="D182" s="5">
        <v>10</v>
      </c>
      <c r="E182" s="47" t="s">
        <v>119</v>
      </c>
      <c r="F182" s="3">
        <v>540</v>
      </c>
      <c r="G182" s="10">
        <v>600</v>
      </c>
      <c r="H182" s="41"/>
      <c r="I182" s="41"/>
    </row>
    <row r="183" spans="1:9" ht="27" customHeight="1">
      <c r="A183" s="4" t="s">
        <v>35</v>
      </c>
      <c r="B183" s="5" t="s">
        <v>32</v>
      </c>
      <c r="C183" s="5" t="s">
        <v>18</v>
      </c>
      <c r="D183" s="5"/>
      <c r="E183" s="7"/>
      <c r="F183" s="3"/>
      <c r="G183" s="10">
        <f>G184</f>
        <v>2300</v>
      </c>
      <c r="H183" s="41"/>
      <c r="I183" s="41"/>
    </row>
    <row r="184" spans="1:9" ht="23.25" customHeight="1">
      <c r="A184" s="4" t="s">
        <v>67</v>
      </c>
      <c r="B184" s="5" t="s">
        <v>32</v>
      </c>
      <c r="C184" s="5" t="s">
        <v>18</v>
      </c>
      <c r="D184" s="5" t="s">
        <v>20</v>
      </c>
      <c r="E184" s="7"/>
      <c r="F184" s="3"/>
      <c r="G184" s="10">
        <f>G185</f>
        <v>2300</v>
      </c>
      <c r="H184" s="41"/>
      <c r="I184" s="41"/>
    </row>
    <row r="185" spans="1:9" ht="115.5" customHeight="1">
      <c r="A185" s="9" t="s">
        <v>90</v>
      </c>
      <c r="B185" s="5" t="s">
        <v>32</v>
      </c>
      <c r="C185" s="5" t="s">
        <v>18</v>
      </c>
      <c r="D185" s="5" t="s">
        <v>20</v>
      </c>
      <c r="E185" s="7" t="s">
        <v>119</v>
      </c>
      <c r="F185" s="3"/>
      <c r="G185" s="10">
        <f>G186</f>
        <v>2300</v>
      </c>
      <c r="H185" s="41"/>
      <c r="I185" s="41"/>
    </row>
    <row r="186" spans="1:9" ht="26.25" customHeight="1">
      <c r="A186" s="28" t="s">
        <v>69</v>
      </c>
      <c r="B186" s="46" t="s">
        <v>32</v>
      </c>
      <c r="C186" s="46" t="s">
        <v>18</v>
      </c>
      <c r="D186" s="46" t="s">
        <v>20</v>
      </c>
      <c r="E186" s="47" t="s">
        <v>119</v>
      </c>
      <c r="F186" s="55">
        <v>540</v>
      </c>
      <c r="G186" s="29">
        <v>2300</v>
      </c>
      <c r="H186" s="52"/>
      <c r="I186" s="41"/>
    </row>
    <row r="187" spans="1:9" ht="23.25" customHeight="1">
      <c r="A187" s="4" t="s">
        <v>158</v>
      </c>
      <c r="B187" s="46" t="s">
        <v>32</v>
      </c>
      <c r="C187" s="5" t="s">
        <v>21</v>
      </c>
      <c r="D187" s="5"/>
      <c r="E187" s="47"/>
      <c r="F187" s="55"/>
      <c r="G187" s="29">
        <f>G188+G191</f>
        <v>1280</v>
      </c>
      <c r="H187" s="52"/>
      <c r="I187" s="41"/>
    </row>
    <row r="188" spans="1:9" ht="27" customHeight="1">
      <c r="A188" s="4" t="s">
        <v>159</v>
      </c>
      <c r="B188" s="46" t="s">
        <v>32</v>
      </c>
      <c r="C188" s="5" t="s">
        <v>21</v>
      </c>
      <c r="D188" s="5" t="s">
        <v>16</v>
      </c>
      <c r="E188" s="47"/>
      <c r="F188" s="55"/>
      <c r="G188" s="29">
        <f>G189</f>
        <v>1000</v>
      </c>
      <c r="H188" s="52"/>
      <c r="I188" s="41"/>
    </row>
    <row r="189" spans="1:9" ht="119.25" customHeight="1">
      <c r="A189" s="9" t="s">
        <v>90</v>
      </c>
      <c r="B189" s="46" t="s">
        <v>32</v>
      </c>
      <c r="C189" s="5" t="s">
        <v>21</v>
      </c>
      <c r="D189" s="5" t="s">
        <v>16</v>
      </c>
      <c r="E189" s="7" t="s">
        <v>119</v>
      </c>
      <c r="F189" s="3"/>
      <c r="G189" s="29">
        <f>G190</f>
        <v>1000</v>
      </c>
      <c r="H189" s="52"/>
      <c r="I189" s="41"/>
    </row>
    <row r="190" spans="1:9" ht="24.75" customHeight="1">
      <c r="A190" s="9" t="s">
        <v>69</v>
      </c>
      <c r="B190" s="46" t="s">
        <v>32</v>
      </c>
      <c r="C190" s="5" t="s">
        <v>21</v>
      </c>
      <c r="D190" s="5" t="s">
        <v>16</v>
      </c>
      <c r="E190" s="47" t="s">
        <v>119</v>
      </c>
      <c r="F190" s="55">
        <v>540</v>
      </c>
      <c r="G190" s="29">
        <v>1000</v>
      </c>
      <c r="H190" s="52"/>
      <c r="I190" s="41"/>
    </row>
    <row r="191" spans="1:9" ht="24" customHeight="1">
      <c r="A191" s="4" t="s">
        <v>157</v>
      </c>
      <c r="B191" s="46" t="s">
        <v>32</v>
      </c>
      <c r="C191" s="5" t="s">
        <v>21</v>
      </c>
      <c r="D191" s="5" t="s">
        <v>17</v>
      </c>
      <c r="E191" s="47"/>
      <c r="F191" s="55"/>
      <c r="G191" s="29">
        <f>G192</f>
        <v>280</v>
      </c>
      <c r="H191" s="52"/>
      <c r="I191" s="41"/>
    </row>
    <row r="192" spans="1:9" ht="117.75" customHeight="1">
      <c r="A192" s="9" t="s">
        <v>90</v>
      </c>
      <c r="B192" s="46" t="s">
        <v>32</v>
      </c>
      <c r="C192" s="5" t="s">
        <v>21</v>
      </c>
      <c r="D192" s="5" t="s">
        <v>17</v>
      </c>
      <c r="E192" s="7" t="s">
        <v>119</v>
      </c>
      <c r="F192" s="3"/>
      <c r="G192" s="29">
        <f>G193</f>
        <v>280</v>
      </c>
      <c r="H192" s="52"/>
      <c r="I192" s="41"/>
    </row>
    <row r="193" spans="1:9" ht="21" customHeight="1">
      <c r="A193" s="9" t="s">
        <v>69</v>
      </c>
      <c r="B193" s="46" t="s">
        <v>32</v>
      </c>
      <c r="C193" s="5" t="s">
        <v>21</v>
      </c>
      <c r="D193" s="5" t="s">
        <v>17</v>
      </c>
      <c r="E193" s="47" t="s">
        <v>119</v>
      </c>
      <c r="F193" s="55">
        <v>540</v>
      </c>
      <c r="G193" s="29">
        <v>280</v>
      </c>
      <c r="H193" s="52"/>
      <c r="I193" s="41"/>
    </row>
    <row r="194" spans="1:9" ht="21" customHeight="1">
      <c r="A194" s="4" t="s">
        <v>78</v>
      </c>
      <c r="B194" s="46" t="s">
        <v>32</v>
      </c>
      <c r="C194" s="46" t="s">
        <v>22</v>
      </c>
      <c r="D194" s="5"/>
      <c r="E194" s="47"/>
      <c r="F194" s="55"/>
      <c r="G194" s="29">
        <f>G195+G198</f>
        <v>5847</v>
      </c>
      <c r="H194" s="52"/>
      <c r="I194" s="41"/>
    </row>
    <row r="195" spans="1:9" ht="19.5" customHeight="1">
      <c r="A195" s="34" t="s">
        <v>10</v>
      </c>
      <c r="B195" s="46" t="s">
        <v>32</v>
      </c>
      <c r="C195" s="46" t="s">
        <v>22</v>
      </c>
      <c r="D195" s="46" t="s">
        <v>15</v>
      </c>
      <c r="E195" s="47"/>
      <c r="F195" s="55"/>
      <c r="G195" s="29">
        <f>G196</f>
        <v>5817</v>
      </c>
      <c r="H195" s="52"/>
      <c r="I195" s="41"/>
    </row>
    <row r="196" spans="1:9" ht="113.25" customHeight="1">
      <c r="A196" s="9" t="s">
        <v>90</v>
      </c>
      <c r="B196" s="5" t="s">
        <v>32</v>
      </c>
      <c r="C196" s="5" t="s">
        <v>22</v>
      </c>
      <c r="D196" s="5" t="s">
        <v>15</v>
      </c>
      <c r="E196" s="7" t="s">
        <v>119</v>
      </c>
      <c r="F196" s="3"/>
      <c r="G196" s="10">
        <f>G197</f>
        <v>5817</v>
      </c>
      <c r="H196" s="41"/>
      <c r="I196" s="41"/>
    </row>
    <row r="197" spans="1:9" ht="35.25" customHeight="1">
      <c r="A197" s="9" t="s">
        <v>69</v>
      </c>
      <c r="B197" s="5" t="s">
        <v>32</v>
      </c>
      <c r="C197" s="5" t="s">
        <v>22</v>
      </c>
      <c r="D197" s="5" t="s">
        <v>15</v>
      </c>
      <c r="E197" s="7" t="s">
        <v>119</v>
      </c>
      <c r="F197" s="3">
        <v>540</v>
      </c>
      <c r="G197" s="10">
        <v>5817</v>
      </c>
      <c r="H197" s="41"/>
      <c r="I197" s="41"/>
    </row>
    <row r="198" spans="1:9" ht="33.75" customHeight="1">
      <c r="A198" s="4" t="s">
        <v>80</v>
      </c>
      <c r="B198" s="5" t="s">
        <v>32</v>
      </c>
      <c r="C198" s="5" t="s">
        <v>22</v>
      </c>
      <c r="D198" s="5" t="s">
        <v>18</v>
      </c>
      <c r="E198" s="7"/>
      <c r="F198" s="3"/>
      <c r="G198" s="10">
        <f>G199</f>
        <v>30</v>
      </c>
      <c r="H198" s="41"/>
      <c r="I198" s="41"/>
    </row>
    <row r="199" spans="1:9" ht="117" customHeight="1">
      <c r="A199" s="9" t="s">
        <v>90</v>
      </c>
      <c r="B199" s="5" t="s">
        <v>32</v>
      </c>
      <c r="C199" s="5" t="s">
        <v>22</v>
      </c>
      <c r="D199" s="5" t="s">
        <v>18</v>
      </c>
      <c r="E199" s="7" t="s">
        <v>119</v>
      </c>
      <c r="F199" s="3"/>
      <c r="G199" s="10">
        <f>G200</f>
        <v>30</v>
      </c>
      <c r="H199" s="41"/>
      <c r="I199" s="41"/>
    </row>
    <row r="200" spans="1:9" ht="21.75" customHeight="1">
      <c r="A200" s="9" t="s">
        <v>69</v>
      </c>
      <c r="B200" s="5" t="s">
        <v>32</v>
      </c>
      <c r="C200" s="5" t="s">
        <v>22</v>
      </c>
      <c r="D200" s="5" t="s">
        <v>18</v>
      </c>
      <c r="E200" s="7" t="s">
        <v>119</v>
      </c>
      <c r="F200" s="3">
        <v>540</v>
      </c>
      <c r="G200" s="10">
        <v>30</v>
      </c>
      <c r="H200" s="41"/>
      <c r="I200" s="41"/>
    </row>
    <row r="201" spans="1:9" ht="36" customHeight="1">
      <c r="A201" s="20" t="s">
        <v>58</v>
      </c>
      <c r="B201" s="5" t="s">
        <v>32</v>
      </c>
      <c r="C201" s="5">
        <v>13</v>
      </c>
      <c r="D201" s="5"/>
      <c r="E201" s="21"/>
      <c r="F201" s="22"/>
      <c r="G201" s="10">
        <f>G203</f>
        <v>358</v>
      </c>
      <c r="H201" s="41"/>
      <c r="I201" s="41"/>
    </row>
    <row r="202" spans="1:9" ht="39.75" customHeight="1">
      <c r="A202" s="20" t="s">
        <v>82</v>
      </c>
      <c r="B202" s="5" t="s">
        <v>32</v>
      </c>
      <c r="C202" s="5">
        <v>13</v>
      </c>
      <c r="D202" s="5" t="s">
        <v>15</v>
      </c>
      <c r="E202" s="21"/>
      <c r="F202" s="22"/>
      <c r="G202" s="10">
        <f>G203</f>
        <v>358</v>
      </c>
      <c r="H202" s="41"/>
      <c r="I202" s="41"/>
    </row>
    <row r="203" spans="1:9" ht="19.5" customHeight="1">
      <c r="A203" s="20" t="s">
        <v>66</v>
      </c>
      <c r="B203" s="5" t="s">
        <v>32</v>
      </c>
      <c r="C203" s="5">
        <v>13</v>
      </c>
      <c r="D203" s="5" t="s">
        <v>15</v>
      </c>
      <c r="E203" s="3" t="s">
        <v>120</v>
      </c>
      <c r="F203" s="22"/>
      <c r="G203" s="10">
        <f>G204</f>
        <v>358</v>
      </c>
      <c r="H203" s="41"/>
      <c r="I203" s="41"/>
    </row>
    <row r="204" spans="1:9" ht="24" customHeight="1">
      <c r="A204" s="20" t="s">
        <v>74</v>
      </c>
      <c r="B204" s="5" t="s">
        <v>32</v>
      </c>
      <c r="C204" s="5">
        <v>13</v>
      </c>
      <c r="D204" s="5" t="s">
        <v>15</v>
      </c>
      <c r="E204" s="3" t="s">
        <v>120</v>
      </c>
      <c r="F204" s="5">
        <v>730</v>
      </c>
      <c r="G204" s="10">
        <v>358</v>
      </c>
      <c r="H204" s="41"/>
      <c r="I204" s="41"/>
    </row>
    <row r="205" spans="1:9" ht="29.25" customHeight="1">
      <c r="A205" s="9" t="s">
        <v>38</v>
      </c>
      <c r="B205" s="5" t="s">
        <v>32</v>
      </c>
      <c r="C205" s="5">
        <v>14</v>
      </c>
      <c r="D205" s="5"/>
      <c r="E205" s="8"/>
      <c r="F205" s="5"/>
      <c r="G205" s="10">
        <f>G206</f>
        <v>2273.6</v>
      </c>
      <c r="H205" s="41"/>
      <c r="I205" s="41"/>
    </row>
    <row r="206" spans="1:9" ht="31.5" customHeight="1">
      <c r="A206" s="9" t="s">
        <v>83</v>
      </c>
      <c r="B206" s="5" t="s">
        <v>32</v>
      </c>
      <c r="C206" s="5">
        <v>14</v>
      </c>
      <c r="D206" s="5" t="s">
        <v>15</v>
      </c>
      <c r="E206" s="8"/>
      <c r="F206" s="3"/>
      <c r="G206" s="10">
        <f>G207+G209</f>
        <v>2273.6</v>
      </c>
      <c r="H206" s="41"/>
      <c r="I206" s="41"/>
    </row>
    <row r="207" spans="1:9" ht="58.5" customHeight="1">
      <c r="A207" s="9" t="s">
        <v>130</v>
      </c>
      <c r="B207" s="7" t="s">
        <v>32</v>
      </c>
      <c r="C207" s="7" t="s">
        <v>55</v>
      </c>
      <c r="D207" s="7" t="s">
        <v>15</v>
      </c>
      <c r="E207" s="7" t="s">
        <v>122</v>
      </c>
      <c r="F207" s="7"/>
      <c r="G207" s="10">
        <f>G208</f>
        <v>1352.6</v>
      </c>
      <c r="H207" s="41"/>
      <c r="I207" s="41"/>
    </row>
    <row r="208" spans="1:9" ht="22.5" customHeight="1">
      <c r="A208" s="9" t="s">
        <v>14</v>
      </c>
      <c r="B208" s="7" t="s">
        <v>32</v>
      </c>
      <c r="C208" s="7" t="s">
        <v>55</v>
      </c>
      <c r="D208" s="7" t="s">
        <v>15</v>
      </c>
      <c r="E208" s="7" t="s">
        <v>122</v>
      </c>
      <c r="F208" s="7" t="s">
        <v>64</v>
      </c>
      <c r="G208" s="10">
        <v>1352.6</v>
      </c>
      <c r="H208" s="41"/>
      <c r="I208" s="41"/>
    </row>
    <row r="209" spans="1:9" ht="54" customHeight="1">
      <c r="A209" s="9" t="s">
        <v>121</v>
      </c>
      <c r="B209" s="5" t="s">
        <v>32</v>
      </c>
      <c r="C209" s="5">
        <v>14</v>
      </c>
      <c r="D209" s="5" t="s">
        <v>15</v>
      </c>
      <c r="E209" s="7" t="s">
        <v>122</v>
      </c>
      <c r="F209" s="5"/>
      <c r="G209" s="10">
        <f>G210</f>
        <v>921</v>
      </c>
      <c r="H209" s="41"/>
      <c r="I209" s="41"/>
    </row>
    <row r="210" spans="1:9" ht="24.75" customHeight="1">
      <c r="A210" s="9" t="s">
        <v>14</v>
      </c>
      <c r="B210" s="5" t="s">
        <v>32</v>
      </c>
      <c r="C210" s="5">
        <v>14</v>
      </c>
      <c r="D210" s="5" t="s">
        <v>15</v>
      </c>
      <c r="E210" s="7" t="s">
        <v>122</v>
      </c>
      <c r="F210" s="5">
        <v>510</v>
      </c>
      <c r="G210" s="10">
        <v>921</v>
      </c>
      <c r="H210" s="41"/>
      <c r="I210" s="41"/>
    </row>
    <row r="211" spans="1:9" ht="53.25" customHeight="1">
      <c r="A211" s="9" t="s">
        <v>189</v>
      </c>
      <c r="B211" s="5">
        <v>167</v>
      </c>
      <c r="C211" s="5"/>
      <c r="D211" s="5"/>
      <c r="E211" s="7"/>
      <c r="F211" s="5"/>
      <c r="G211" s="10">
        <f>G218+G212+G216</f>
        <v>2753.19</v>
      </c>
      <c r="H211" s="10">
        <v>2600</v>
      </c>
      <c r="I211" s="10">
        <v>2600</v>
      </c>
    </row>
    <row r="212" spans="1:9" ht="39.75" customHeight="1">
      <c r="A212" s="9" t="s">
        <v>3</v>
      </c>
      <c r="B212" s="5">
        <v>167</v>
      </c>
      <c r="C212" s="5" t="s">
        <v>15</v>
      </c>
      <c r="D212" s="5" t="s">
        <v>18</v>
      </c>
      <c r="E212" s="7"/>
      <c r="F212" s="5"/>
      <c r="G212" s="10">
        <f>G213</f>
        <v>1530.1</v>
      </c>
      <c r="H212" s="10"/>
      <c r="I212" s="10"/>
    </row>
    <row r="213" spans="1:9" ht="39" customHeight="1">
      <c r="A213" s="9" t="s">
        <v>60</v>
      </c>
      <c r="B213" s="5">
        <v>167</v>
      </c>
      <c r="C213" s="5" t="s">
        <v>15</v>
      </c>
      <c r="D213" s="5" t="s">
        <v>18</v>
      </c>
      <c r="E213" s="7" t="s">
        <v>106</v>
      </c>
      <c r="F213" s="5"/>
      <c r="G213" s="10">
        <f>G214</f>
        <v>1530.1</v>
      </c>
      <c r="H213" s="10"/>
      <c r="I213" s="10"/>
    </row>
    <row r="214" spans="1:9" ht="40.5" customHeight="1">
      <c r="A214" s="9" t="s">
        <v>61</v>
      </c>
      <c r="B214" s="5">
        <v>167</v>
      </c>
      <c r="C214" s="5" t="s">
        <v>15</v>
      </c>
      <c r="D214" s="5" t="s">
        <v>18</v>
      </c>
      <c r="E214" s="7" t="s">
        <v>107</v>
      </c>
      <c r="F214" s="5"/>
      <c r="G214" s="10">
        <f>G215</f>
        <v>1530.1</v>
      </c>
      <c r="H214" s="10"/>
      <c r="I214" s="10"/>
    </row>
    <row r="215" spans="1:9" ht="35.25" customHeight="1">
      <c r="A215" s="31" t="s">
        <v>105</v>
      </c>
      <c r="B215" s="5">
        <v>167</v>
      </c>
      <c r="C215" s="5" t="s">
        <v>15</v>
      </c>
      <c r="D215" s="5" t="s">
        <v>18</v>
      </c>
      <c r="E215" s="7" t="s">
        <v>107</v>
      </c>
      <c r="F215" s="5">
        <v>200</v>
      </c>
      <c r="G215" s="10">
        <v>1530.1</v>
      </c>
      <c r="H215" s="10"/>
      <c r="I215" s="10"/>
    </row>
    <row r="216" spans="1:9" ht="53.25" customHeight="1">
      <c r="A216" s="31" t="s">
        <v>184</v>
      </c>
      <c r="B216" s="5">
        <v>167</v>
      </c>
      <c r="C216" s="5" t="s">
        <v>15</v>
      </c>
      <c r="D216" s="5">
        <v>13</v>
      </c>
      <c r="E216" s="27" t="s">
        <v>185</v>
      </c>
      <c r="F216" s="24"/>
      <c r="G216" s="39">
        <f>G217</f>
        <v>500</v>
      </c>
      <c r="H216" s="10"/>
      <c r="I216" s="10"/>
    </row>
    <row r="217" spans="1:9" ht="53.25" customHeight="1">
      <c r="A217" s="31" t="s">
        <v>105</v>
      </c>
      <c r="B217" s="5">
        <v>167</v>
      </c>
      <c r="C217" s="5" t="s">
        <v>15</v>
      </c>
      <c r="D217" s="5">
        <v>13</v>
      </c>
      <c r="E217" s="27" t="s">
        <v>185</v>
      </c>
      <c r="F217" s="24">
        <v>200</v>
      </c>
      <c r="G217" s="39">
        <v>500</v>
      </c>
      <c r="H217" s="10"/>
      <c r="I217" s="10"/>
    </row>
    <row r="218" spans="1:9" ht="24.75" customHeight="1">
      <c r="A218" s="4" t="s">
        <v>35</v>
      </c>
      <c r="B218" s="5">
        <v>167</v>
      </c>
      <c r="C218" s="5" t="s">
        <v>18</v>
      </c>
      <c r="D218" s="5"/>
      <c r="E218" s="7"/>
      <c r="F218" s="5"/>
      <c r="G218" s="10">
        <f>G219</f>
        <v>723.09</v>
      </c>
      <c r="H218" s="41"/>
      <c r="I218" s="41"/>
    </row>
    <row r="219" spans="1:9" ht="49.5" customHeight="1">
      <c r="A219" s="51" t="s">
        <v>151</v>
      </c>
      <c r="B219" s="5">
        <v>167</v>
      </c>
      <c r="C219" s="48" t="s">
        <v>18</v>
      </c>
      <c r="D219" s="48">
        <v>12</v>
      </c>
      <c r="E219" s="49" t="s">
        <v>152</v>
      </c>
      <c r="F219" s="57"/>
      <c r="G219" s="50">
        <f>G220</f>
        <v>723.09</v>
      </c>
      <c r="H219" s="41"/>
      <c r="I219" s="41"/>
    </row>
    <row r="220" spans="1:9" ht="40.5" customHeight="1">
      <c r="A220" s="51" t="s">
        <v>105</v>
      </c>
      <c r="B220" s="5">
        <v>167</v>
      </c>
      <c r="C220" s="48" t="s">
        <v>18</v>
      </c>
      <c r="D220" s="48">
        <v>12</v>
      </c>
      <c r="E220" s="49" t="s">
        <v>152</v>
      </c>
      <c r="F220" s="57">
        <v>200</v>
      </c>
      <c r="G220" s="50">
        <v>723.09</v>
      </c>
      <c r="H220" s="41"/>
      <c r="I220" s="41"/>
    </row>
    <row r="221" spans="1:9" ht="36.75" customHeight="1">
      <c r="A221" s="31" t="s">
        <v>176</v>
      </c>
      <c r="B221" s="5">
        <v>303</v>
      </c>
      <c r="C221" s="17"/>
      <c r="D221" s="17"/>
      <c r="E221" s="27"/>
      <c r="F221" s="17"/>
      <c r="G221" s="19">
        <f>G222+G248+G302+G261+G280+G292</f>
        <v>66976.944000000003</v>
      </c>
      <c r="H221" s="10">
        <v>33424.699999999997</v>
      </c>
      <c r="I221" s="10">
        <v>32679.7</v>
      </c>
    </row>
    <row r="222" spans="1:9" ht="18" customHeight="1">
      <c r="A222" s="9" t="s">
        <v>33</v>
      </c>
      <c r="B222" s="5">
        <v>303</v>
      </c>
      <c r="C222" s="5" t="s">
        <v>15</v>
      </c>
      <c r="D222" s="5"/>
      <c r="E222" s="7"/>
      <c r="F222" s="5"/>
      <c r="G222" s="10">
        <f>G226+G223+G238+G232+G235</f>
        <v>23416</v>
      </c>
      <c r="H222" s="41"/>
      <c r="I222" s="41"/>
    </row>
    <row r="223" spans="1:9" ht="30" customHeight="1">
      <c r="A223" s="36" t="s">
        <v>148</v>
      </c>
      <c r="B223" s="5">
        <v>303</v>
      </c>
      <c r="C223" s="5" t="s">
        <v>15</v>
      </c>
      <c r="D223" s="5" t="s">
        <v>16</v>
      </c>
      <c r="E223" s="7"/>
      <c r="F223" s="5"/>
      <c r="G223" s="10">
        <f>G224</f>
        <v>1422.2</v>
      </c>
      <c r="H223" s="41"/>
      <c r="I223" s="41"/>
    </row>
    <row r="224" spans="1:9" ht="18" customHeight="1">
      <c r="A224" s="9" t="s">
        <v>149</v>
      </c>
      <c r="B224" s="5">
        <v>303</v>
      </c>
      <c r="C224" s="5" t="s">
        <v>15</v>
      </c>
      <c r="D224" s="5" t="s">
        <v>16</v>
      </c>
      <c r="E224" s="7" t="s">
        <v>150</v>
      </c>
      <c r="F224" s="5"/>
      <c r="G224" s="10">
        <f>G225</f>
        <v>1422.2</v>
      </c>
      <c r="H224" s="41"/>
      <c r="I224" s="41"/>
    </row>
    <row r="225" spans="1:9" ht="76.5" customHeight="1">
      <c r="A225" s="31" t="s">
        <v>70</v>
      </c>
      <c r="B225" s="5">
        <v>303</v>
      </c>
      <c r="C225" s="5" t="s">
        <v>15</v>
      </c>
      <c r="D225" s="5" t="s">
        <v>16</v>
      </c>
      <c r="E225" s="7" t="s">
        <v>150</v>
      </c>
      <c r="F225" s="5">
        <v>100</v>
      </c>
      <c r="G225" s="10">
        <v>1422.2</v>
      </c>
      <c r="H225" s="41"/>
      <c r="I225" s="41"/>
    </row>
    <row r="226" spans="1:9" ht="39.75" customHeight="1">
      <c r="A226" s="9" t="s">
        <v>3</v>
      </c>
      <c r="B226" s="5">
        <v>303</v>
      </c>
      <c r="C226" s="5" t="s">
        <v>15</v>
      </c>
      <c r="D226" s="5" t="s">
        <v>18</v>
      </c>
      <c r="E226" s="7"/>
      <c r="F226" s="5"/>
      <c r="G226" s="10">
        <f>G227</f>
        <v>15436.2</v>
      </c>
      <c r="H226" s="41"/>
      <c r="I226" s="41"/>
    </row>
    <row r="227" spans="1:9" ht="39.75" customHeight="1">
      <c r="A227" s="9" t="s">
        <v>60</v>
      </c>
      <c r="B227" s="5">
        <v>303</v>
      </c>
      <c r="C227" s="5" t="s">
        <v>15</v>
      </c>
      <c r="D227" s="5" t="s">
        <v>18</v>
      </c>
      <c r="E227" s="7" t="s">
        <v>106</v>
      </c>
      <c r="F227" s="5"/>
      <c r="G227" s="10">
        <f>G228</f>
        <v>15436.2</v>
      </c>
      <c r="H227" s="41"/>
      <c r="I227" s="41"/>
    </row>
    <row r="228" spans="1:9" ht="37.5" customHeight="1">
      <c r="A228" s="9" t="s">
        <v>61</v>
      </c>
      <c r="B228" s="5">
        <v>303</v>
      </c>
      <c r="C228" s="5" t="s">
        <v>15</v>
      </c>
      <c r="D228" s="5" t="s">
        <v>18</v>
      </c>
      <c r="E228" s="7" t="s">
        <v>107</v>
      </c>
      <c r="F228" s="5"/>
      <c r="G228" s="10">
        <f>G230+G231+G229</f>
        <v>15436.2</v>
      </c>
      <c r="H228" s="41"/>
      <c r="I228" s="41"/>
    </row>
    <row r="229" spans="1:9" ht="93.75" customHeight="1">
      <c r="A229" s="31" t="s">
        <v>70</v>
      </c>
      <c r="B229" s="5">
        <v>303</v>
      </c>
      <c r="C229" s="5" t="s">
        <v>15</v>
      </c>
      <c r="D229" s="5" t="s">
        <v>18</v>
      </c>
      <c r="E229" s="7" t="s">
        <v>107</v>
      </c>
      <c r="F229" s="5">
        <v>100</v>
      </c>
      <c r="G229" s="10">
        <v>12481.4</v>
      </c>
      <c r="H229" s="41"/>
      <c r="I229" s="41"/>
    </row>
    <row r="230" spans="1:9" ht="32.25" customHeight="1">
      <c r="A230" s="31" t="s">
        <v>105</v>
      </c>
      <c r="B230" s="5">
        <v>303</v>
      </c>
      <c r="C230" s="5" t="s">
        <v>15</v>
      </c>
      <c r="D230" s="5" t="s">
        <v>18</v>
      </c>
      <c r="E230" s="7" t="s">
        <v>107</v>
      </c>
      <c r="F230" s="5">
        <v>200</v>
      </c>
      <c r="G230" s="10">
        <v>2799.5</v>
      </c>
      <c r="H230" s="41"/>
      <c r="I230" s="41"/>
    </row>
    <row r="231" spans="1:9" ht="21" customHeight="1">
      <c r="A231" s="32" t="s">
        <v>62</v>
      </c>
      <c r="B231" s="5">
        <v>303</v>
      </c>
      <c r="C231" s="5" t="s">
        <v>15</v>
      </c>
      <c r="D231" s="5" t="s">
        <v>18</v>
      </c>
      <c r="E231" s="7" t="s">
        <v>107</v>
      </c>
      <c r="F231" s="5">
        <v>850</v>
      </c>
      <c r="G231" s="19">
        <v>155.30000000000001</v>
      </c>
      <c r="H231" s="41"/>
      <c r="I231" s="41"/>
    </row>
    <row r="232" spans="1:9" ht="21" customHeight="1">
      <c r="A232" s="62" t="s">
        <v>146</v>
      </c>
      <c r="B232" s="5">
        <v>303</v>
      </c>
      <c r="C232" s="48" t="s">
        <v>15</v>
      </c>
      <c r="D232" s="48" t="s">
        <v>21</v>
      </c>
      <c r="E232" s="49"/>
      <c r="F232" s="48"/>
      <c r="G232" s="50">
        <f>G233</f>
        <v>52.6</v>
      </c>
      <c r="H232" s="41"/>
      <c r="I232" s="41"/>
    </row>
    <row r="233" spans="1:9" ht="63" customHeight="1">
      <c r="A233" s="63" t="s">
        <v>187</v>
      </c>
      <c r="B233" s="5">
        <v>303</v>
      </c>
      <c r="C233" s="48" t="s">
        <v>15</v>
      </c>
      <c r="D233" s="48" t="s">
        <v>21</v>
      </c>
      <c r="E233" s="49" t="s">
        <v>188</v>
      </c>
      <c r="F233" s="48"/>
      <c r="G233" s="50">
        <f>G234</f>
        <v>52.6</v>
      </c>
      <c r="H233" s="41"/>
      <c r="I233" s="41"/>
    </row>
    <row r="234" spans="1:9" ht="45" customHeight="1">
      <c r="A234" s="51" t="s">
        <v>105</v>
      </c>
      <c r="B234" s="5">
        <v>303</v>
      </c>
      <c r="C234" s="48" t="s">
        <v>15</v>
      </c>
      <c r="D234" s="48" t="s">
        <v>21</v>
      </c>
      <c r="E234" s="49" t="s">
        <v>188</v>
      </c>
      <c r="F234" s="48">
        <v>200</v>
      </c>
      <c r="G234" s="50">
        <v>52.6</v>
      </c>
      <c r="H234" s="41"/>
      <c r="I234" s="41"/>
    </row>
    <row r="235" spans="1:9" ht="45" customHeight="1">
      <c r="A235" s="51" t="s">
        <v>215</v>
      </c>
      <c r="B235" s="5">
        <v>303</v>
      </c>
      <c r="C235" s="48" t="s">
        <v>15</v>
      </c>
      <c r="D235" s="48" t="s">
        <v>23</v>
      </c>
      <c r="E235" s="49"/>
      <c r="F235" s="48"/>
      <c r="G235" s="50">
        <f>G236</f>
        <v>2000</v>
      </c>
      <c r="H235" s="41"/>
      <c r="I235" s="41"/>
    </row>
    <row r="236" spans="1:9" ht="45" customHeight="1">
      <c r="A236" s="51" t="s">
        <v>218</v>
      </c>
      <c r="B236" s="5">
        <v>303</v>
      </c>
      <c r="C236" s="48" t="s">
        <v>15</v>
      </c>
      <c r="D236" s="48" t="s">
        <v>23</v>
      </c>
      <c r="E236" s="49" t="s">
        <v>219</v>
      </c>
      <c r="F236" s="48"/>
      <c r="G236" s="50">
        <f>G237</f>
        <v>2000</v>
      </c>
      <c r="H236" s="41"/>
      <c r="I236" s="41"/>
    </row>
    <row r="237" spans="1:9" ht="45" customHeight="1">
      <c r="A237" s="51" t="s">
        <v>105</v>
      </c>
      <c r="B237" s="5">
        <v>303</v>
      </c>
      <c r="C237" s="48" t="s">
        <v>15</v>
      </c>
      <c r="D237" s="48" t="s">
        <v>23</v>
      </c>
      <c r="E237" s="49" t="s">
        <v>219</v>
      </c>
      <c r="F237" s="48">
        <v>200</v>
      </c>
      <c r="G237" s="50">
        <v>2000</v>
      </c>
      <c r="H237" s="41"/>
      <c r="I237" s="41"/>
    </row>
    <row r="238" spans="1:9" ht="28.5" customHeight="1">
      <c r="A238" s="31" t="s">
        <v>5</v>
      </c>
      <c r="B238" s="5">
        <v>303</v>
      </c>
      <c r="C238" s="5" t="s">
        <v>15</v>
      </c>
      <c r="D238" s="5" t="s">
        <v>44</v>
      </c>
      <c r="E238" s="27"/>
      <c r="F238" s="17"/>
      <c r="G238" s="19">
        <f>G239+G242+G245</f>
        <v>4505</v>
      </c>
      <c r="H238" s="41"/>
      <c r="I238" s="41"/>
    </row>
    <row r="239" spans="1:9" ht="29.25" customHeight="1">
      <c r="A239" s="9" t="s">
        <v>47</v>
      </c>
      <c r="B239" s="5">
        <v>303</v>
      </c>
      <c r="C239" s="5" t="s">
        <v>15</v>
      </c>
      <c r="D239" s="5" t="s">
        <v>44</v>
      </c>
      <c r="E239" s="7" t="s">
        <v>123</v>
      </c>
      <c r="F239" s="5"/>
      <c r="G239" s="10">
        <f>G240+G241</f>
        <v>259</v>
      </c>
      <c r="H239" s="41"/>
      <c r="I239" s="41"/>
    </row>
    <row r="240" spans="1:9" ht="83.25" customHeight="1">
      <c r="A240" s="31" t="s">
        <v>70</v>
      </c>
      <c r="B240" s="5">
        <v>303</v>
      </c>
      <c r="C240" s="5" t="s">
        <v>15</v>
      </c>
      <c r="D240" s="5" t="s">
        <v>44</v>
      </c>
      <c r="E240" s="7" t="s">
        <v>123</v>
      </c>
      <c r="F240" s="5">
        <v>100</v>
      </c>
      <c r="G240" s="29">
        <v>259</v>
      </c>
      <c r="H240" s="41"/>
      <c r="I240" s="41"/>
    </row>
    <row r="241" spans="1:9" ht="36" customHeight="1">
      <c r="A241" s="31" t="s">
        <v>105</v>
      </c>
      <c r="B241" s="5">
        <v>303</v>
      </c>
      <c r="C241" s="5" t="s">
        <v>15</v>
      </c>
      <c r="D241" s="5" t="s">
        <v>44</v>
      </c>
      <c r="E241" s="7" t="s">
        <v>123</v>
      </c>
      <c r="F241" s="5">
        <v>200</v>
      </c>
      <c r="G241" s="29">
        <v>0</v>
      </c>
      <c r="H241" s="41"/>
      <c r="I241" s="41"/>
    </row>
    <row r="242" spans="1:9" ht="39.75" customHeight="1">
      <c r="A242" s="23" t="s">
        <v>140</v>
      </c>
      <c r="B242" s="5">
        <v>303</v>
      </c>
      <c r="C242" s="5" t="s">
        <v>15</v>
      </c>
      <c r="D242" s="5" t="s">
        <v>44</v>
      </c>
      <c r="E242" s="25" t="s">
        <v>139</v>
      </c>
      <c r="F242" s="24"/>
      <c r="G242" s="26">
        <f>G243+G244</f>
        <v>3000</v>
      </c>
      <c r="H242" s="41"/>
      <c r="I242" s="41"/>
    </row>
    <row r="243" spans="1:9" ht="31.5" customHeight="1">
      <c r="A243" s="31" t="s">
        <v>70</v>
      </c>
      <c r="B243" s="5">
        <v>303</v>
      </c>
      <c r="C243" s="5" t="s">
        <v>15</v>
      </c>
      <c r="D243" s="5" t="s">
        <v>44</v>
      </c>
      <c r="E243" s="25" t="s">
        <v>139</v>
      </c>
      <c r="F243" s="24">
        <v>100</v>
      </c>
      <c r="G243" s="39">
        <v>2000</v>
      </c>
      <c r="H243" s="41"/>
      <c r="I243" s="41"/>
    </row>
    <row r="244" spans="1:9" ht="44.25" customHeight="1">
      <c r="A244" s="31" t="s">
        <v>105</v>
      </c>
      <c r="B244" s="5">
        <v>303</v>
      </c>
      <c r="C244" s="5" t="s">
        <v>15</v>
      </c>
      <c r="D244" s="5" t="s">
        <v>44</v>
      </c>
      <c r="E244" s="25" t="s">
        <v>139</v>
      </c>
      <c r="F244" s="24">
        <v>200</v>
      </c>
      <c r="G244" s="39">
        <v>1000</v>
      </c>
      <c r="H244" s="41"/>
      <c r="I244" s="41"/>
    </row>
    <row r="245" spans="1:9" ht="27.75" customHeight="1">
      <c r="A245" s="31" t="s">
        <v>141</v>
      </c>
      <c r="B245" s="5">
        <v>303</v>
      </c>
      <c r="C245" s="5" t="s">
        <v>15</v>
      </c>
      <c r="D245" s="5" t="s">
        <v>44</v>
      </c>
      <c r="E245" s="27" t="s">
        <v>142</v>
      </c>
      <c r="F245" s="24"/>
      <c r="G245" s="39">
        <f>G246+G247</f>
        <v>1246</v>
      </c>
      <c r="H245" s="41"/>
      <c r="I245" s="41"/>
    </row>
    <row r="246" spans="1:9" ht="44.25" customHeight="1">
      <c r="A246" s="31" t="s">
        <v>105</v>
      </c>
      <c r="B246" s="5">
        <v>303</v>
      </c>
      <c r="C246" s="5" t="s">
        <v>15</v>
      </c>
      <c r="D246" s="5" t="s">
        <v>44</v>
      </c>
      <c r="E246" s="27" t="s">
        <v>142</v>
      </c>
      <c r="F246" s="24">
        <v>200</v>
      </c>
      <c r="G246" s="39">
        <v>1000</v>
      </c>
      <c r="H246" s="41"/>
      <c r="I246" s="41"/>
    </row>
    <row r="247" spans="1:9" ht="21" customHeight="1">
      <c r="A247" s="32" t="s">
        <v>62</v>
      </c>
      <c r="B247" s="5">
        <v>303</v>
      </c>
      <c r="C247" s="5" t="s">
        <v>15</v>
      </c>
      <c r="D247" s="5" t="s">
        <v>44</v>
      </c>
      <c r="E247" s="27" t="s">
        <v>142</v>
      </c>
      <c r="F247" s="5">
        <v>850</v>
      </c>
      <c r="G247" s="39">
        <v>246</v>
      </c>
      <c r="H247" s="41"/>
      <c r="I247" s="41"/>
    </row>
    <row r="248" spans="1:9" ht="41.25" customHeight="1">
      <c r="A248" s="4" t="s">
        <v>34</v>
      </c>
      <c r="B248" s="5">
        <v>303</v>
      </c>
      <c r="C248" s="17" t="s">
        <v>17</v>
      </c>
      <c r="D248" s="5"/>
      <c r="E248" s="27"/>
      <c r="F248" s="24"/>
      <c r="G248" s="39">
        <f>G249+G254</f>
        <v>2922.2</v>
      </c>
      <c r="H248" s="41"/>
      <c r="I248" s="41"/>
    </row>
    <row r="249" spans="1:9" ht="55.5" customHeight="1">
      <c r="A249" s="16" t="s">
        <v>178</v>
      </c>
      <c r="B249" s="5">
        <v>303</v>
      </c>
      <c r="C249" s="17" t="s">
        <v>17</v>
      </c>
      <c r="D249" s="17" t="s">
        <v>53</v>
      </c>
      <c r="E249" s="18"/>
      <c r="F249" s="17"/>
      <c r="G249" s="19">
        <f>G250+G252</f>
        <v>2822.2</v>
      </c>
      <c r="H249" s="41"/>
      <c r="I249" s="41"/>
    </row>
    <row r="250" spans="1:9" ht="40.5" customHeight="1">
      <c r="A250" s="9" t="s">
        <v>65</v>
      </c>
      <c r="B250" s="5">
        <v>303</v>
      </c>
      <c r="C250" s="5" t="s">
        <v>17</v>
      </c>
      <c r="D250" s="17" t="s">
        <v>53</v>
      </c>
      <c r="E250" s="7" t="s">
        <v>124</v>
      </c>
      <c r="F250" s="5"/>
      <c r="G250" s="10">
        <f>G251</f>
        <v>1422.2</v>
      </c>
      <c r="H250" s="41"/>
      <c r="I250" s="41"/>
    </row>
    <row r="251" spans="1:9" ht="95.25" customHeight="1">
      <c r="A251" s="31" t="s">
        <v>70</v>
      </c>
      <c r="B251" s="5">
        <v>303</v>
      </c>
      <c r="C251" s="5" t="s">
        <v>17</v>
      </c>
      <c r="D251" s="17" t="s">
        <v>53</v>
      </c>
      <c r="E251" s="7" t="s">
        <v>124</v>
      </c>
      <c r="F251" s="5">
        <v>100</v>
      </c>
      <c r="G251" s="10">
        <v>1422.2</v>
      </c>
      <c r="H251" s="41"/>
      <c r="I251" s="41"/>
    </row>
    <row r="252" spans="1:9" ht="47.25" customHeight="1">
      <c r="A252" s="31" t="s">
        <v>154</v>
      </c>
      <c r="B252" s="5">
        <v>303</v>
      </c>
      <c r="C252" s="5" t="s">
        <v>17</v>
      </c>
      <c r="D252" s="17" t="s">
        <v>53</v>
      </c>
      <c r="E252" s="7" t="s">
        <v>153</v>
      </c>
      <c r="F252" s="5"/>
      <c r="G252" s="50">
        <f>G253</f>
        <v>1400</v>
      </c>
      <c r="H252" s="41"/>
      <c r="I252" s="41"/>
    </row>
    <row r="253" spans="1:9" ht="31.5" customHeight="1">
      <c r="A253" s="31" t="s">
        <v>105</v>
      </c>
      <c r="B253" s="5">
        <v>303</v>
      </c>
      <c r="C253" s="5" t="s">
        <v>17</v>
      </c>
      <c r="D253" s="17" t="s">
        <v>53</v>
      </c>
      <c r="E253" s="7" t="s">
        <v>153</v>
      </c>
      <c r="F253" s="5">
        <v>200</v>
      </c>
      <c r="G253" s="50">
        <v>1400</v>
      </c>
      <c r="H253" s="41"/>
      <c r="I253" s="41"/>
    </row>
    <row r="254" spans="1:9" ht="31.5" customHeight="1">
      <c r="A254" s="31" t="s">
        <v>179</v>
      </c>
      <c r="B254" s="5">
        <v>303</v>
      </c>
      <c r="C254" s="5" t="s">
        <v>17</v>
      </c>
      <c r="D254" s="17">
        <v>14</v>
      </c>
      <c r="E254" s="7"/>
      <c r="F254" s="5"/>
      <c r="G254" s="50">
        <f>G255+G257+G259</f>
        <v>100</v>
      </c>
      <c r="H254" s="41"/>
      <c r="I254" s="41"/>
    </row>
    <row r="255" spans="1:9" ht="52.5" customHeight="1">
      <c r="A255" s="31" t="s">
        <v>211</v>
      </c>
      <c r="B255" s="5">
        <v>303</v>
      </c>
      <c r="C255" s="5" t="s">
        <v>17</v>
      </c>
      <c r="D255" s="17">
        <v>14</v>
      </c>
      <c r="E255" s="7" t="s">
        <v>180</v>
      </c>
      <c r="F255" s="5"/>
      <c r="G255" s="10">
        <f>G256</f>
        <v>25</v>
      </c>
      <c r="H255" s="41"/>
      <c r="I255" s="41"/>
    </row>
    <row r="256" spans="1:9" ht="31.5" customHeight="1">
      <c r="A256" s="45" t="s">
        <v>105</v>
      </c>
      <c r="B256" s="5">
        <v>303</v>
      </c>
      <c r="C256" s="5" t="s">
        <v>17</v>
      </c>
      <c r="D256" s="17">
        <v>14</v>
      </c>
      <c r="E256" s="7" t="s">
        <v>180</v>
      </c>
      <c r="F256" s="5">
        <v>200</v>
      </c>
      <c r="G256" s="10">
        <v>25</v>
      </c>
      <c r="H256" s="41"/>
      <c r="I256" s="41"/>
    </row>
    <row r="257" spans="1:9" ht="51.75" customHeight="1">
      <c r="A257" s="45" t="s">
        <v>212</v>
      </c>
      <c r="B257" s="5">
        <v>303</v>
      </c>
      <c r="C257" s="5" t="s">
        <v>17</v>
      </c>
      <c r="D257" s="17">
        <v>14</v>
      </c>
      <c r="E257" s="47" t="s">
        <v>156</v>
      </c>
      <c r="F257" s="46"/>
      <c r="G257" s="29">
        <f>G258</f>
        <v>50</v>
      </c>
      <c r="H257" s="41"/>
      <c r="I257" s="41"/>
    </row>
    <row r="258" spans="1:9" ht="48.75" customHeight="1">
      <c r="A258" s="45" t="s">
        <v>105</v>
      </c>
      <c r="B258" s="5">
        <v>303</v>
      </c>
      <c r="C258" s="5" t="s">
        <v>17</v>
      </c>
      <c r="D258" s="17">
        <v>14</v>
      </c>
      <c r="E258" s="47" t="s">
        <v>156</v>
      </c>
      <c r="F258" s="46">
        <v>200</v>
      </c>
      <c r="G258" s="29">
        <v>50</v>
      </c>
      <c r="H258" s="41"/>
      <c r="I258" s="41"/>
    </row>
    <row r="259" spans="1:9" ht="81.75" customHeight="1">
      <c r="A259" s="45" t="s">
        <v>213</v>
      </c>
      <c r="B259" s="5">
        <v>303</v>
      </c>
      <c r="C259" s="5" t="s">
        <v>17</v>
      </c>
      <c r="D259" s="17">
        <v>14</v>
      </c>
      <c r="E259" s="47" t="s">
        <v>181</v>
      </c>
      <c r="F259" s="46"/>
      <c r="G259" s="29">
        <f>G260</f>
        <v>25</v>
      </c>
      <c r="H259" s="41"/>
      <c r="I259" s="41"/>
    </row>
    <row r="260" spans="1:9" ht="41.25" customHeight="1">
      <c r="A260" s="45" t="s">
        <v>105</v>
      </c>
      <c r="B260" s="5">
        <v>303</v>
      </c>
      <c r="C260" s="5" t="s">
        <v>17</v>
      </c>
      <c r="D260" s="17">
        <v>14</v>
      </c>
      <c r="E260" s="47" t="s">
        <v>181</v>
      </c>
      <c r="F260" s="46">
        <v>200</v>
      </c>
      <c r="G260" s="29">
        <v>25</v>
      </c>
      <c r="H260" s="41"/>
      <c r="I260" s="41"/>
    </row>
    <row r="261" spans="1:9" ht="22.5" customHeight="1">
      <c r="A261" s="4" t="s">
        <v>35</v>
      </c>
      <c r="B261" s="5">
        <v>303</v>
      </c>
      <c r="C261" s="5" t="s">
        <v>18</v>
      </c>
      <c r="D261" s="5"/>
      <c r="E261" s="7"/>
      <c r="F261" s="3"/>
      <c r="G261" s="29">
        <f>G270+G262+G265+G277</f>
        <v>6939.1670000000004</v>
      </c>
      <c r="H261" s="41"/>
      <c r="I261" s="41"/>
    </row>
    <row r="262" spans="1:9" ht="23.25" customHeight="1">
      <c r="A262" s="4" t="s">
        <v>100</v>
      </c>
      <c r="B262" s="5">
        <v>303</v>
      </c>
      <c r="C262" s="5" t="s">
        <v>18</v>
      </c>
      <c r="D262" s="5" t="s">
        <v>21</v>
      </c>
      <c r="E262" s="7"/>
      <c r="F262" s="3"/>
      <c r="G262" s="10">
        <f>G263</f>
        <v>255.3</v>
      </c>
      <c r="H262" s="41"/>
      <c r="I262" s="41"/>
    </row>
    <row r="263" spans="1:9" ht="46.5" customHeight="1">
      <c r="A263" s="4" t="s">
        <v>170</v>
      </c>
      <c r="B263" s="5">
        <v>303</v>
      </c>
      <c r="C263" s="5" t="s">
        <v>18</v>
      </c>
      <c r="D263" s="5" t="s">
        <v>21</v>
      </c>
      <c r="E263" s="7" t="s">
        <v>136</v>
      </c>
      <c r="F263" s="3"/>
      <c r="G263" s="10">
        <f>G264</f>
        <v>255.3</v>
      </c>
      <c r="H263" s="41"/>
      <c r="I263" s="41"/>
    </row>
    <row r="264" spans="1:9" ht="43.5" customHeight="1">
      <c r="A264" s="4" t="s">
        <v>105</v>
      </c>
      <c r="B264" s="5">
        <v>303</v>
      </c>
      <c r="C264" s="5" t="s">
        <v>18</v>
      </c>
      <c r="D264" s="5" t="s">
        <v>21</v>
      </c>
      <c r="E264" s="7" t="s">
        <v>136</v>
      </c>
      <c r="F264" s="3">
        <v>200</v>
      </c>
      <c r="G264" s="10">
        <v>255.3</v>
      </c>
      <c r="H264" s="41"/>
      <c r="I264" s="41"/>
    </row>
    <row r="265" spans="1:9" ht="18.75" customHeight="1">
      <c r="A265" s="4" t="s">
        <v>216</v>
      </c>
      <c r="B265" s="5">
        <v>303</v>
      </c>
      <c r="C265" s="5" t="s">
        <v>18</v>
      </c>
      <c r="D265" s="5" t="s">
        <v>22</v>
      </c>
      <c r="E265" s="7"/>
      <c r="F265" s="3"/>
      <c r="G265" s="10">
        <f>G266</f>
        <v>800</v>
      </c>
      <c r="H265" s="41"/>
      <c r="I265" s="41"/>
    </row>
    <row r="266" spans="1:9" ht="36.75" customHeight="1">
      <c r="A266" s="4" t="s">
        <v>220</v>
      </c>
      <c r="B266" s="5">
        <v>303</v>
      </c>
      <c r="C266" s="5" t="s">
        <v>18</v>
      </c>
      <c r="D266" s="5" t="s">
        <v>22</v>
      </c>
      <c r="E266" s="7" t="s">
        <v>221</v>
      </c>
      <c r="F266" s="3"/>
      <c r="G266" s="10">
        <f>G267</f>
        <v>800</v>
      </c>
      <c r="H266" s="41"/>
      <c r="I266" s="41"/>
    </row>
    <row r="267" spans="1:9" ht="37.5" customHeight="1">
      <c r="A267" s="4" t="s">
        <v>222</v>
      </c>
      <c r="B267" s="5">
        <v>303</v>
      </c>
      <c r="C267" s="5" t="s">
        <v>18</v>
      </c>
      <c r="D267" s="5" t="s">
        <v>22</v>
      </c>
      <c r="E267" s="7" t="s">
        <v>223</v>
      </c>
      <c r="F267" s="3"/>
      <c r="G267" s="10">
        <f>G268</f>
        <v>800</v>
      </c>
      <c r="H267" s="41"/>
      <c r="I267" s="41"/>
    </row>
    <row r="268" spans="1:9" ht="43.5" customHeight="1">
      <c r="A268" s="4" t="s">
        <v>224</v>
      </c>
      <c r="B268" s="5">
        <v>303</v>
      </c>
      <c r="C268" s="5" t="s">
        <v>18</v>
      </c>
      <c r="D268" s="5" t="s">
        <v>22</v>
      </c>
      <c r="E268" s="7" t="s">
        <v>225</v>
      </c>
      <c r="F268" s="3"/>
      <c r="G268" s="10">
        <f>G269</f>
        <v>800</v>
      </c>
      <c r="H268" s="41"/>
      <c r="I268" s="41"/>
    </row>
    <row r="269" spans="1:9" ht="87.75" customHeight="1">
      <c r="A269" s="4" t="s">
        <v>226</v>
      </c>
      <c r="B269" s="5">
        <v>303</v>
      </c>
      <c r="C269" s="5" t="s">
        <v>18</v>
      </c>
      <c r="D269" s="5" t="s">
        <v>22</v>
      </c>
      <c r="E269" s="7" t="s">
        <v>225</v>
      </c>
      <c r="F269" s="3">
        <v>811</v>
      </c>
      <c r="G269" s="10">
        <v>800</v>
      </c>
      <c r="H269" s="41"/>
      <c r="I269" s="41"/>
    </row>
    <row r="270" spans="1:9" ht="24" customHeight="1">
      <c r="A270" s="4" t="s">
        <v>67</v>
      </c>
      <c r="B270" s="5">
        <v>303</v>
      </c>
      <c r="C270" s="5" t="s">
        <v>18</v>
      </c>
      <c r="D270" s="5" t="s">
        <v>20</v>
      </c>
      <c r="E270" s="47"/>
      <c r="F270" s="46"/>
      <c r="G270" s="29">
        <f>G271+G275+G273</f>
        <v>5875.8670000000002</v>
      </c>
      <c r="H270" s="52"/>
      <c r="I270" s="41"/>
    </row>
    <row r="271" spans="1:9" ht="68.25" customHeight="1">
      <c r="A271" s="45" t="s">
        <v>174</v>
      </c>
      <c r="B271" s="5">
        <v>303</v>
      </c>
      <c r="C271" s="5" t="s">
        <v>18</v>
      </c>
      <c r="D271" s="5" t="s">
        <v>20</v>
      </c>
      <c r="E271" s="47" t="s">
        <v>175</v>
      </c>
      <c r="F271" s="3"/>
      <c r="G271" s="10">
        <f>G272</f>
        <v>1790</v>
      </c>
      <c r="H271" s="52"/>
      <c r="I271" s="41"/>
    </row>
    <row r="272" spans="1:9" ht="40.5" customHeight="1">
      <c r="A272" s="45" t="s">
        <v>105</v>
      </c>
      <c r="B272" s="5">
        <v>303</v>
      </c>
      <c r="C272" s="46" t="s">
        <v>18</v>
      </c>
      <c r="D272" s="46" t="s">
        <v>20</v>
      </c>
      <c r="E272" s="47" t="s">
        <v>175</v>
      </c>
      <c r="F272" s="55">
        <v>200</v>
      </c>
      <c r="G272" s="29">
        <v>1790</v>
      </c>
      <c r="H272" s="52"/>
      <c r="I272" s="41"/>
    </row>
    <row r="273" spans="1:9" ht="77.25" customHeight="1">
      <c r="A273" s="45" t="s">
        <v>233</v>
      </c>
      <c r="B273" s="5">
        <v>303</v>
      </c>
      <c r="C273" s="46" t="s">
        <v>18</v>
      </c>
      <c r="D273" s="46" t="s">
        <v>20</v>
      </c>
      <c r="E273" s="47" t="s">
        <v>175</v>
      </c>
      <c r="F273" s="55"/>
      <c r="G273" s="29">
        <f>G274</f>
        <v>23.9</v>
      </c>
      <c r="H273" s="52"/>
      <c r="I273" s="41"/>
    </row>
    <row r="274" spans="1:9" ht="40.5" customHeight="1">
      <c r="A274" s="45" t="s">
        <v>105</v>
      </c>
      <c r="B274" s="5">
        <v>303</v>
      </c>
      <c r="C274" s="46" t="s">
        <v>18</v>
      </c>
      <c r="D274" s="46" t="s">
        <v>20</v>
      </c>
      <c r="E274" s="47" t="s">
        <v>175</v>
      </c>
      <c r="F274" s="55">
        <v>200</v>
      </c>
      <c r="G274" s="29">
        <v>23.9</v>
      </c>
      <c r="H274" s="52"/>
      <c r="I274" s="41"/>
    </row>
    <row r="275" spans="1:9" ht="54.75" customHeight="1">
      <c r="A275" s="4" t="s">
        <v>68</v>
      </c>
      <c r="B275" s="5">
        <v>303</v>
      </c>
      <c r="C275" s="5" t="s">
        <v>18</v>
      </c>
      <c r="D275" s="5" t="s">
        <v>20</v>
      </c>
      <c r="E275" s="7" t="s">
        <v>125</v>
      </c>
      <c r="F275" s="3"/>
      <c r="G275" s="10">
        <f>G276</f>
        <v>4061.9670000000001</v>
      </c>
      <c r="H275" s="41"/>
      <c r="I275" s="41"/>
    </row>
    <row r="276" spans="1:9" ht="30.75" customHeight="1">
      <c r="A276" s="45" t="s">
        <v>105</v>
      </c>
      <c r="B276" s="5">
        <v>303</v>
      </c>
      <c r="C276" s="46" t="s">
        <v>18</v>
      </c>
      <c r="D276" s="46" t="s">
        <v>20</v>
      </c>
      <c r="E276" s="47" t="s">
        <v>125</v>
      </c>
      <c r="F276" s="55">
        <v>200</v>
      </c>
      <c r="G276" s="29">
        <v>4061.9670000000001</v>
      </c>
      <c r="H276" s="41"/>
      <c r="I276" s="41"/>
    </row>
    <row r="277" spans="1:9" ht="30.75" customHeight="1">
      <c r="A277" s="45" t="s">
        <v>147</v>
      </c>
      <c r="B277" s="5">
        <v>303</v>
      </c>
      <c r="C277" s="48" t="s">
        <v>18</v>
      </c>
      <c r="D277" s="48">
        <v>12</v>
      </c>
      <c r="E277" s="47"/>
      <c r="F277" s="55"/>
      <c r="G277" s="29">
        <f>G278</f>
        <v>8</v>
      </c>
      <c r="H277" s="41"/>
      <c r="I277" s="41"/>
    </row>
    <row r="278" spans="1:9" ht="30.75" customHeight="1">
      <c r="A278" s="51" t="s">
        <v>151</v>
      </c>
      <c r="B278" s="5">
        <v>303</v>
      </c>
      <c r="C278" s="48" t="s">
        <v>18</v>
      </c>
      <c r="D278" s="48">
        <v>12</v>
      </c>
      <c r="E278" s="49" t="s">
        <v>152</v>
      </c>
      <c r="F278" s="57"/>
      <c r="G278" s="50">
        <f>G279</f>
        <v>8</v>
      </c>
      <c r="H278" s="41"/>
      <c r="I278" s="41"/>
    </row>
    <row r="279" spans="1:9" ht="30.75" customHeight="1">
      <c r="A279" s="51" t="s">
        <v>105</v>
      </c>
      <c r="B279" s="5">
        <v>303</v>
      </c>
      <c r="C279" s="48" t="s">
        <v>18</v>
      </c>
      <c r="D279" s="48">
        <v>12</v>
      </c>
      <c r="E279" s="49" t="s">
        <v>152</v>
      </c>
      <c r="F279" s="57">
        <v>200</v>
      </c>
      <c r="G279" s="50">
        <v>8</v>
      </c>
      <c r="H279" s="41"/>
      <c r="I279" s="41"/>
    </row>
    <row r="280" spans="1:9" ht="21.75" customHeight="1">
      <c r="A280" s="31" t="s">
        <v>158</v>
      </c>
      <c r="B280" s="5">
        <v>303</v>
      </c>
      <c r="C280" s="5" t="s">
        <v>21</v>
      </c>
      <c r="D280" s="5"/>
      <c r="E280" s="7"/>
      <c r="F280" s="3"/>
      <c r="G280" s="10">
        <f>G287+G281</f>
        <v>21992.732</v>
      </c>
      <c r="H280" s="41"/>
      <c r="I280" s="41"/>
    </row>
    <row r="281" spans="1:9" ht="21.75" customHeight="1">
      <c r="A281" s="4" t="s">
        <v>159</v>
      </c>
      <c r="B281" s="5">
        <v>303</v>
      </c>
      <c r="C281" s="8" t="s">
        <v>21</v>
      </c>
      <c r="D281" s="8" t="s">
        <v>16</v>
      </c>
      <c r="E281" s="7"/>
      <c r="F281" s="3"/>
      <c r="G281" s="10">
        <f>G282+G284</f>
        <v>19769.732</v>
      </c>
      <c r="H281" s="41"/>
      <c r="I281" s="41"/>
    </row>
    <row r="282" spans="1:9" ht="54" customHeight="1">
      <c r="A282" s="4" t="s">
        <v>203</v>
      </c>
      <c r="B282" s="5">
        <v>303</v>
      </c>
      <c r="C282" s="8" t="s">
        <v>21</v>
      </c>
      <c r="D282" s="8" t="s">
        <v>16</v>
      </c>
      <c r="E282" s="7" t="s">
        <v>204</v>
      </c>
      <c r="F282" s="3"/>
      <c r="G282" s="10">
        <f>G283</f>
        <v>11211.7</v>
      </c>
      <c r="H282" s="41"/>
      <c r="I282" s="41"/>
    </row>
    <row r="283" spans="1:9" ht="34.5" customHeight="1">
      <c r="A283" s="4" t="s">
        <v>205</v>
      </c>
      <c r="B283" s="5">
        <v>303</v>
      </c>
      <c r="C283" s="8" t="s">
        <v>21</v>
      </c>
      <c r="D283" s="8" t="s">
        <v>16</v>
      </c>
      <c r="E283" s="7" t="s">
        <v>204</v>
      </c>
      <c r="F283" s="3">
        <v>400</v>
      </c>
      <c r="G283" s="10">
        <v>11211.7</v>
      </c>
      <c r="H283" s="41"/>
      <c r="I283" s="41"/>
    </row>
    <row r="284" spans="1:9" ht="48.75" customHeight="1">
      <c r="A284" s="4" t="s">
        <v>227</v>
      </c>
      <c r="B284" s="5">
        <v>303</v>
      </c>
      <c r="C284" s="8" t="s">
        <v>21</v>
      </c>
      <c r="D284" s="8" t="s">
        <v>16</v>
      </c>
      <c r="E284" s="7" t="s">
        <v>228</v>
      </c>
      <c r="F284" s="3"/>
      <c r="G284" s="10">
        <f>G286+G285</f>
        <v>8558.0319999999992</v>
      </c>
      <c r="H284" s="41"/>
      <c r="I284" s="41"/>
    </row>
    <row r="285" spans="1:9" ht="48.75" customHeight="1">
      <c r="A285" s="51" t="s">
        <v>105</v>
      </c>
      <c r="B285" s="5">
        <v>303</v>
      </c>
      <c r="C285" s="8" t="s">
        <v>21</v>
      </c>
      <c r="D285" s="8" t="s">
        <v>16</v>
      </c>
      <c r="E285" s="7" t="s">
        <v>228</v>
      </c>
      <c r="F285" s="57">
        <v>200</v>
      </c>
      <c r="G285" s="10">
        <v>860</v>
      </c>
      <c r="H285" s="41"/>
      <c r="I285" s="41"/>
    </row>
    <row r="286" spans="1:9" ht="78" customHeight="1">
      <c r="A286" s="4" t="s">
        <v>239</v>
      </c>
      <c r="B286" s="5">
        <v>305</v>
      </c>
      <c r="C286" s="8" t="s">
        <v>21</v>
      </c>
      <c r="D286" s="8" t="s">
        <v>16</v>
      </c>
      <c r="E286" s="7" t="s">
        <v>228</v>
      </c>
      <c r="F286" s="3">
        <v>810</v>
      </c>
      <c r="G286" s="10">
        <v>7698.0320000000002</v>
      </c>
      <c r="H286" s="41"/>
      <c r="I286" s="41"/>
    </row>
    <row r="287" spans="1:9" ht="22.5" customHeight="1">
      <c r="A287" s="31" t="s">
        <v>157</v>
      </c>
      <c r="B287" s="5">
        <v>303</v>
      </c>
      <c r="C287" s="5" t="s">
        <v>21</v>
      </c>
      <c r="D287" s="5" t="s">
        <v>17</v>
      </c>
      <c r="E287" s="7"/>
      <c r="F287" s="3"/>
      <c r="G287" s="10">
        <f>G288+G290</f>
        <v>2223</v>
      </c>
      <c r="H287" s="41"/>
      <c r="I287" s="41"/>
    </row>
    <row r="288" spans="1:9" ht="22.5" customHeight="1">
      <c r="A288" s="31" t="s">
        <v>182</v>
      </c>
      <c r="B288" s="5">
        <v>303</v>
      </c>
      <c r="C288" s="5" t="s">
        <v>21</v>
      </c>
      <c r="D288" s="5" t="s">
        <v>17</v>
      </c>
      <c r="E288" s="7" t="s">
        <v>183</v>
      </c>
      <c r="F288" s="3"/>
      <c r="G288" s="10">
        <f>G289</f>
        <v>300</v>
      </c>
      <c r="H288" s="41"/>
      <c r="I288" s="41"/>
    </row>
    <row r="289" spans="1:9" ht="39" customHeight="1">
      <c r="A289" s="31" t="s">
        <v>105</v>
      </c>
      <c r="B289" s="5">
        <v>303</v>
      </c>
      <c r="C289" s="5" t="s">
        <v>21</v>
      </c>
      <c r="D289" s="5" t="s">
        <v>17</v>
      </c>
      <c r="E289" s="7" t="s">
        <v>183</v>
      </c>
      <c r="F289" s="3">
        <v>200</v>
      </c>
      <c r="G289" s="10">
        <v>300</v>
      </c>
      <c r="H289" s="41"/>
      <c r="I289" s="41"/>
    </row>
    <row r="290" spans="1:9" ht="30.75" customHeight="1">
      <c r="A290" s="31" t="s">
        <v>236</v>
      </c>
      <c r="B290" s="5">
        <v>303</v>
      </c>
      <c r="C290" s="5" t="s">
        <v>21</v>
      </c>
      <c r="D290" s="5" t="s">
        <v>17</v>
      </c>
      <c r="E290" s="7" t="s">
        <v>237</v>
      </c>
      <c r="F290" s="3"/>
      <c r="G290" s="10">
        <f>G291</f>
        <v>1923</v>
      </c>
      <c r="H290" s="41"/>
      <c r="I290" s="41"/>
    </row>
    <row r="291" spans="1:9" ht="39" customHeight="1">
      <c r="A291" s="31" t="s">
        <v>105</v>
      </c>
      <c r="B291" s="5">
        <v>303</v>
      </c>
      <c r="C291" s="5" t="s">
        <v>21</v>
      </c>
      <c r="D291" s="5" t="s">
        <v>17</v>
      </c>
      <c r="E291" s="7" t="s">
        <v>237</v>
      </c>
      <c r="F291" s="3">
        <v>200</v>
      </c>
      <c r="G291" s="10">
        <v>1923</v>
      </c>
      <c r="H291" s="41"/>
      <c r="I291" s="41"/>
    </row>
    <row r="292" spans="1:9" ht="20.25" customHeight="1">
      <c r="A292" s="9" t="s">
        <v>36</v>
      </c>
      <c r="B292" s="5">
        <v>303</v>
      </c>
      <c r="C292" s="5" t="s">
        <v>23</v>
      </c>
      <c r="D292" s="5"/>
      <c r="E292" s="7"/>
      <c r="F292" s="3"/>
      <c r="G292" s="10">
        <f>G298+G293</f>
        <v>7610.2089999999998</v>
      </c>
      <c r="H292" s="41"/>
      <c r="I292" s="41"/>
    </row>
    <row r="293" spans="1:9" ht="20.25" customHeight="1">
      <c r="A293" s="9" t="s">
        <v>7</v>
      </c>
      <c r="B293" s="5">
        <v>303</v>
      </c>
      <c r="C293" s="5" t="s">
        <v>23</v>
      </c>
      <c r="D293" s="5" t="s">
        <v>16</v>
      </c>
      <c r="E293" s="7"/>
      <c r="F293" s="3"/>
      <c r="G293" s="10">
        <f>G296+G294</f>
        <v>7318.2089999999998</v>
      </c>
      <c r="H293" s="41"/>
      <c r="I293" s="41"/>
    </row>
    <row r="294" spans="1:9" ht="98.25" customHeight="1">
      <c r="A294" s="32" t="s">
        <v>250</v>
      </c>
      <c r="B294" s="5">
        <v>303</v>
      </c>
      <c r="C294" s="5" t="s">
        <v>23</v>
      </c>
      <c r="D294" s="5" t="s">
        <v>16</v>
      </c>
      <c r="E294" s="7" t="s">
        <v>251</v>
      </c>
      <c r="F294" s="5"/>
      <c r="G294" s="10">
        <f>G295</f>
        <v>7273.2</v>
      </c>
      <c r="H294" s="41"/>
      <c r="I294" s="41"/>
    </row>
    <row r="295" spans="1:9" ht="42.75" customHeight="1">
      <c r="A295" s="31" t="s">
        <v>105</v>
      </c>
      <c r="B295" s="5">
        <v>303</v>
      </c>
      <c r="C295" s="5" t="s">
        <v>23</v>
      </c>
      <c r="D295" s="5" t="s">
        <v>16</v>
      </c>
      <c r="E295" s="7" t="s">
        <v>251</v>
      </c>
      <c r="F295" s="5">
        <v>200</v>
      </c>
      <c r="G295" s="10">
        <v>7273.2</v>
      </c>
      <c r="H295" s="41"/>
      <c r="I295" s="41"/>
    </row>
    <row r="296" spans="1:9" ht="66.75" customHeight="1">
      <c r="A296" s="31" t="s">
        <v>234</v>
      </c>
      <c r="B296" s="5">
        <v>303</v>
      </c>
      <c r="C296" s="5" t="s">
        <v>23</v>
      </c>
      <c r="D296" s="5" t="s">
        <v>16</v>
      </c>
      <c r="E296" s="7" t="s">
        <v>235</v>
      </c>
      <c r="F296" s="5"/>
      <c r="G296" s="10">
        <f>G297</f>
        <v>45.009</v>
      </c>
      <c r="H296" s="41"/>
      <c r="I296" s="41"/>
    </row>
    <row r="297" spans="1:9" ht="32.25" customHeight="1">
      <c r="A297" s="31" t="s">
        <v>105</v>
      </c>
      <c r="B297" s="5">
        <v>303</v>
      </c>
      <c r="C297" s="5" t="s">
        <v>23</v>
      </c>
      <c r="D297" s="5" t="s">
        <v>16</v>
      </c>
      <c r="E297" s="7" t="s">
        <v>235</v>
      </c>
      <c r="F297" s="5">
        <v>200</v>
      </c>
      <c r="G297" s="10">
        <v>45.009</v>
      </c>
      <c r="H297" s="41"/>
      <c r="I297" s="41"/>
    </row>
    <row r="298" spans="1:9" ht="22.5" customHeight="1">
      <c r="A298" s="28" t="s">
        <v>9</v>
      </c>
      <c r="B298" s="5">
        <v>303</v>
      </c>
      <c r="C298" s="5" t="s">
        <v>23</v>
      </c>
      <c r="D298" s="5" t="s">
        <v>20</v>
      </c>
      <c r="E298" s="7"/>
      <c r="F298" s="3"/>
      <c r="G298" s="10">
        <f>G299</f>
        <v>292</v>
      </c>
      <c r="H298" s="41"/>
      <c r="I298" s="41"/>
    </row>
    <row r="299" spans="1:9" ht="48.75" customHeight="1">
      <c r="A299" s="9" t="s">
        <v>89</v>
      </c>
      <c r="B299" s="5">
        <v>303</v>
      </c>
      <c r="C299" s="5" t="s">
        <v>23</v>
      </c>
      <c r="D299" s="5" t="s">
        <v>20</v>
      </c>
      <c r="E299" s="7" t="s">
        <v>126</v>
      </c>
      <c r="F299" s="5"/>
      <c r="G299" s="10">
        <f>G300+G301</f>
        <v>292</v>
      </c>
      <c r="H299" s="41"/>
      <c r="I299" s="41"/>
    </row>
    <row r="300" spans="1:9" ht="85.5" customHeight="1">
      <c r="A300" s="31" t="s">
        <v>70</v>
      </c>
      <c r="B300" s="5">
        <v>303</v>
      </c>
      <c r="C300" s="24" t="s">
        <v>23</v>
      </c>
      <c r="D300" s="24" t="s">
        <v>20</v>
      </c>
      <c r="E300" s="7" t="s">
        <v>126</v>
      </c>
      <c r="F300" s="24">
        <v>100</v>
      </c>
      <c r="G300" s="39">
        <v>266</v>
      </c>
      <c r="H300" s="41"/>
      <c r="I300" s="41"/>
    </row>
    <row r="301" spans="1:9" ht="36" customHeight="1">
      <c r="A301" s="31" t="s">
        <v>105</v>
      </c>
      <c r="B301" s="5">
        <v>303</v>
      </c>
      <c r="C301" s="24" t="s">
        <v>23</v>
      </c>
      <c r="D301" s="24" t="s">
        <v>20</v>
      </c>
      <c r="E301" s="7" t="s">
        <v>126</v>
      </c>
      <c r="F301" s="24">
        <v>200</v>
      </c>
      <c r="G301" s="39">
        <v>26</v>
      </c>
      <c r="H301" s="41"/>
      <c r="I301" s="41"/>
    </row>
    <row r="302" spans="1:9">
      <c r="A302" s="9" t="s">
        <v>37</v>
      </c>
      <c r="B302" s="5">
        <v>303</v>
      </c>
      <c r="C302" s="5">
        <v>10</v>
      </c>
      <c r="D302" s="5"/>
      <c r="E302" s="8"/>
      <c r="F302" s="3"/>
      <c r="G302" s="10">
        <f>G303+G306</f>
        <v>4096.6359999999995</v>
      </c>
      <c r="H302" s="41"/>
      <c r="I302" s="41"/>
    </row>
    <row r="303" spans="1:9">
      <c r="A303" s="4" t="s">
        <v>12</v>
      </c>
      <c r="B303" s="5">
        <v>303</v>
      </c>
      <c r="C303" s="5">
        <v>10</v>
      </c>
      <c r="D303" s="5" t="s">
        <v>15</v>
      </c>
      <c r="E303" s="8"/>
      <c r="F303" s="3"/>
      <c r="G303" s="10">
        <f>G304</f>
        <v>700</v>
      </c>
      <c r="H303" s="41"/>
      <c r="I303" s="41"/>
    </row>
    <row r="304" spans="1:9">
      <c r="A304" s="9" t="s">
        <v>75</v>
      </c>
      <c r="B304" s="5">
        <v>303</v>
      </c>
      <c r="C304" s="5">
        <v>10</v>
      </c>
      <c r="D304" s="5" t="s">
        <v>15</v>
      </c>
      <c r="E304" s="7" t="s">
        <v>127</v>
      </c>
      <c r="F304" s="3"/>
      <c r="G304" s="10">
        <f>G305</f>
        <v>700</v>
      </c>
      <c r="H304" s="41"/>
      <c r="I304" s="41"/>
    </row>
    <row r="305" spans="1:9" ht="31.5">
      <c r="A305" s="9" t="s">
        <v>56</v>
      </c>
      <c r="B305" s="5">
        <v>303</v>
      </c>
      <c r="C305" s="5">
        <v>10</v>
      </c>
      <c r="D305" s="5" t="s">
        <v>15</v>
      </c>
      <c r="E305" s="7" t="s">
        <v>127</v>
      </c>
      <c r="F305" s="3">
        <v>300</v>
      </c>
      <c r="G305" s="10">
        <v>700</v>
      </c>
      <c r="H305" s="41"/>
      <c r="I305" s="41"/>
    </row>
    <row r="306" spans="1:9">
      <c r="A306" s="4" t="s">
        <v>40</v>
      </c>
      <c r="B306" s="5">
        <v>303</v>
      </c>
      <c r="C306" s="5">
        <v>10</v>
      </c>
      <c r="D306" s="5" t="s">
        <v>17</v>
      </c>
      <c r="E306" s="7"/>
      <c r="F306" s="3"/>
      <c r="G306" s="10">
        <f>G309+G307</f>
        <v>3396.6359999999995</v>
      </c>
      <c r="H306" s="41"/>
      <c r="I306" s="41"/>
    </row>
    <row r="307" spans="1:9" ht="126">
      <c r="A307" s="4" t="s">
        <v>247</v>
      </c>
      <c r="B307" s="5">
        <v>303</v>
      </c>
      <c r="C307" s="5">
        <v>10</v>
      </c>
      <c r="D307" s="5" t="s">
        <v>17</v>
      </c>
      <c r="E307" s="7" t="s">
        <v>248</v>
      </c>
      <c r="F307" s="3"/>
      <c r="G307" s="10">
        <f>G308</f>
        <v>2262.0239999999999</v>
      </c>
      <c r="H307" s="41"/>
      <c r="I307" s="41"/>
    </row>
    <row r="308" spans="1:9" ht="28.5" customHeight="1">
      <c r="A308" s="4" t="s">
        <v>56</v>
      </c>
      <c r="B308" s="5">
        <v>303</v>
      </c>
      <c r="C308" s="5">
        <v>10</v>
      </c>
      <c r="D308" s="5" t="s">
        <v>17</v>
      </c>
      <c r="E308" s="7" t="s">
        <v>249</v>
      </c>
      <c r="F308" s="3">
        <v>300</v>
      </c>
      <c r="G308" s="10">
        <v>2262.0239999999999</v>
      </c>
      <c r="H308" s="41"/>
      <c r="I308" s="41"/>
    </row>
    <row r="309" spans="1:9" ht="63">
      <c r="A309" s="9" t="s">
        <v>168</v>
      </c>
      <c r="B309" s="5">
        <v>303</v>
      </c>
      <c r="C309" s="5">
        <v>10</v>
      </c>
      <c r="D309" s="5" t="s">
        <v>17</v>
      </c>
      <c r="E309" s="7" t="s">
        <v>169</v>
      </c>
      <c r="F309" s="3"/>
      <c r="G309" s="10">
        <f>G310+G311</f>
        <v>1134.6119999999999</v>
      </c>
      <c r="H309" s="41"/>
      <c r="I309" s="41"/>
    </row>
    <row r="310" spans="1:9" ht="31.5">
      <c r="A310" s="9" t="s">
        <v>105</v>
      </c>
      <c r="B310" s="5">
        <v>303</v>
      </c>
      <c r="C310" s="5" t="s">
        <v>53</v>
      </c>
      <c r="D310" s="5" t="s">
        <v>17</v>
      </c>
      <c r="E310" s="7" t="s">
        <v>169</v>
      </c>
      <c r="F310" s="5">
        <v>200</v>
      </c>
      <c r="G310" s="10">
        <v>3.6</v>
      </c>
      <c r="H310" s="41"/>
      <c r="I310" s="41"/>
    </row>
    <row r="311" spans="1:9" ht="30" customHeight="1">
      <c r="A311" s="9" t="s">
        <v>56</v>
      </c>
      <c r="B311" s="5">
        <v>303</v>
      </c>
      <c r="C311" s="5" t="s">
        <v>53</v>
      </c>
      <c r="D311" s="5" t="s">
        <v>17</v>
      </c>
      <c r="E311" s="7" t="s">
        <v>169</v>
      </c>
      <c r="F311" s="5">
        <v>300</v>
      </c>
      <c r="G311" s="10">
        <v>1131.0119999999999</v>
      </c>
      <c r="H311" s="41"/>
      <c r="I311" s="41"/>
    </row>
    <row r="312" spans="1:9" ht="31.5">
      <c r="A312" s="9" t="s">
        <v>177</v>
      </c>
      <c r="B312" s="5">
        <v>305</v>
      </c>
      <c r="C312" s="5"/>
      <c r="D312" s="5"/>
      <c r="E312" s="7"/>
      <c r="F312" s="3"/>
      <c r="G312" s="10">
        <f>G313+G328+G366+G362+G351+G336+G332+G340</f>
        <v>1085.2</v>
      </c>
      <c r="H312" s="10">
        <v>1085.2</v>
      </c>
      <c r="I312" s="10">
        <v>1085.2</v>
      </c>
    </row>
    <row r="313" spans="1:9">
      <c r="A313" s="9" t="s">
        <v>33</v>
      </c>
      <c r="B313" s="5">
        <v>305</v>
      </c>
      <c r="C313" s="5" t="s">
        <v>15</v>
      </c>
      <c r="D313" s="5"/>
      <c r="E313" s="8"/>
      <c r="F313" s="3"/>
      <c r="G313" s="10">
        <f>G314+G323+G320</f>
        <v>1085.2</v>
      </c>
      <c r="H313" s="41"/>
      <c r="I313" s="41"/>
    </row>
    <row r="314" spans="1:9">
      <c r="A314" s="9" t="s">
        <v>4</v>
      </c>
      <c r="B314" s="5">
        <v>305</v>
      </c>
      <c r="C314" s="5" t="s">
        <v>15</v>
      </c>
      <c r="D314" s="5" t="s">
        <v>19</v>
      </c>
      <c r="E314" s="8"/>
      <c r="F314" s="3"/>
      <c r="G314" s="10">
        <f>G315</f>
        <v>1085.2</v>
      </c>
      <c r="H314" s="41"/>
      <c r="I314" s="41"/>
    </row>
    <row r="315" spans="1:9" ht="31.5">
      <c r="A315" s="9" t="s">
        <v>60</v>
      </c>
      <c r="B315" s="5">
        <v>305</v>
      </c>
      <c r="C315" s="5" t="s">
        <v>15</v>
      </c>
      <c r="D315" s="5" t="s">
        <v>19</v>
      </c>
      <c r="E315" s="7" t="s">
        <v>106</v>
      </c>
      <c r="F315" s="3"/>
      <c r="G315" s="10">
        <f>G316</f>
        <v>1085.2</v>
      </c>
      <c r="H315" s="10"/>
      <c r="I315" s="10"/>
    </row>
    <row r="316" spans="1:9" ht="31.5">
      <c r="A316" s="9" t="s">
        <v>186</v>
      </c>
      <c r="B316" s="5">
        <v>305</v>
      </c>
      <c r="C316" s="5" t="s">
        <v>15</v>
      </c>
      <c r="D316" s="5" t="s">
        <v>19</v>
      </c>
      <c r="E316" s="7" t="s">
        <v>206</v>
      </c>
      <c r="F316" s="3"/>
      <c r="G316" s="10">
        <f>G317+G318</f>
        <v>1085.2</v>
      </c>
      <c r="H316" s="41"/>
      <c r="I316" s="41"/>
    </row>
    <row r="317" spans="1:9" ht="78.75">
      <c r="A317" s="31" t="s">
        <v>70</v>
      </c>
      <c r="B317" s="5">
        <v>305</v>
      </c>
      <c r="C317" s="5" t="s">
        <v>15</v>
      </c>
      <c r="D317" s="5" t="s">
        <v>19</v>
      </c>
      <c r="E317" s="7" t="s">
        <v>206</v>
      </c>
      <c r="F317" s="3">
        <v>100</v>
      </c>
      <c r="G317" s="10">
        <v>920.2</v>
      </c>
      <c r="H317" s="41"/>
      <c r="I317" s="41"/>
    </row>
    <row r="318" spans="1:9" ht="31.5">
      <c r="A318" s="31" t="s">
        <v>105</v>
      </c>
      <c r="B318" s="5">
        <v>305</v>
      </c>
      <c r="C318" s="5" t="s">
        <v>15</v>
      </c>
      <c r="D318" s="5" t="s">
        <v>19</v>
      </c>
      <c r="E318" s="7" t="s">
        <v>206</v>
      </c>
      <c r="F318" s="3">
        <v>200</v>
      </c>
      <c r="G318" s="10">
        <v>165</v>
      </c>
      <c r="H318" s="41"/>
      <c r="I318" s="41"/>
    </row>
    <row r="319" spans="1:9">
      <c r="A319" s="9" t="s">
        <v>50</v>
      </c>
      <c r="B319" s="4"/>
      <c r="C319" s="4"/>
      <c r="D319" s="4"/>
      <c r="E319" s="4"/>
      <c r="F319" s="4"/>
      <c r="G319" s="10">
        <f>G11+G35+G73+G158+G221+G312+G211</f>
        <v>479913.83300000004</v>
      </c>
      <c r="H319" s="10">
        <f>H11+H35+H73+H158+H221+H312+H211</f>
        <v>400847.60000000003</v>
      </c>
      <c r="I319" s="10">
        <f>I11+I35+I73+I158+I221+I312+I211</f>
        <v>401468.60000000009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6"/>
  <sheetViews>
    <sheetView tabSelected="1" topLeftCell="A139" workbookViewId="0">
      <selection activeCell="F227" sqref="F22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129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214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171</v>
      </c>
      <c r="H9" s="3" t="s">
        <v>207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38354</v>
      </c>
      <c r="G11" s="10">
        <f>Лист1!E11</f>
        <v>33966.1</v>
      </c>
      <c r="H11" s="10">
        <f>Лист1!F11</f>
        <v>33710.5</v>
      </c>
    </row>
    <row r="12" spans="1:8" ht="33" customHeight="1">
      <c r="A12" s="4" t="str">
        <f>Лист2!A223</f>
        <v>Функционирование высшего должностного лица муниципального образования</v>
      </c>
      <c r="B12" s="5" t="str">
        <f>Лист2!C223</f>
        <v>01</v>
      </c>
      <c r="C12" s="5" t="str">
        <f>Лист2!D223</f>
        <v>02</v>
      </c>
      <c r="D12" s="5"/>
      <c r="E12" s="5"/>
      <c r="F12" s="42">
        <f>F13</f>
        <v>1422.2</v>
      </c>
      <c r="G12" s="10"/>
      <c r="H12" s="10"/>
    </row>
    <row r="13" spans="1:8" ht="24.75" customHeight="1">
      <c r="A13" s="4" t="str">
        <f>Лист2!A224</f>
        <v>Глава муниципального образования</v>
      </c>
      <c r="B13" s="5" t="str">
        <f>Лист2!C224</f>
        <v>01</v>
      </c>
      <c r="C13" s="5" t="str">
        <f>Лист2!D224</f>
        <v>02</v>
      </c>
      <c r="D13" s="8" t="str">
        <f>Лист2!E224</f>
        <v>01 2 00 10120</v>
      </c>
      <c r="E13" s="5"/>
      <c r="F13" s="42">
        <f>F14</f>
        <v>1422.2</v>
      </c>
      <c r="G13" s="10"/>
      <c r="H13" s="10"/>
    </row>
    <row r="14" spans="1:8" ht="93.75" customHeight="1">
      <c r="A14" s="4" t="str">
        <f>Лист2!A225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Лист2!C225</f>
        <v>01</v>
      </c>
      <c r="C14" s="5" t="str">
        <f>Лист2!D225</f>
        <v>02</v>
      </c>
      <c r="D14" s="8" t="str">
        <f>Лист2!E225</f>
        <v>01 2 00 10120</v>
      </c>
      <c r="E14" s="8">
        <f>Лист2!F225</f>
        <v>100</v>
      </c>
      <c r="F14" s="42">
        <f>Лист2!G225</f>
        <v>1422.2</v>
      </c>
      <c r="G14" s="10"/>
      <c r="H14" s="10"/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16966.3</v>
      </c>
      <c r="G15" s="41"/>
      <c r="H15" s="41"/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106</v>
      </c>
      <c r="E16" s="3"/>
      <c r="F16" s="10">
        <f>F17</f>
        <v>16966.3</v>
      </c>
      <c r="G16" s="41"/>
      <c r="H16" s="41"/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16966.3</v>
      </c>
      <c r="G17" s="41"/>
      <c r="H17" s="41"/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Лист2!G229</f>
        <v>12481.4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Лист2!G230+Лист2!G215</f>
        <v>4329.6000000000004</v>
      </c>
      <c r="G19" s="41"/>
      <c r="H19" s="41"/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Лист2!G231</f>
        <v>155.30000000000001</v>
      </c>
      <c r="G20" s="41"/>
      <c r="H20" s="41"/>
    </row>
    <row r="21" spans="1:8" ht="21.75" customHeight="1">
      <c r="A21" s="32" t="str">
        <f>Лист2!A232</f>
        <v>Судебная система</v>
      </c>
      <c r="B21" s="5" t="str">
        <f>Лист2!C232</f>
        <v>01</v>
      </c>
      <c r="C21" s="5" t="str">
        <f>Лист2!D232</f>
        <v>05</v>
      </c>
      <c r="D21" s="5"/>
      <c r="E21" s="5"/>
      <c r="F21" s="5">
        <f>Лист2!G232</f>
        <v>52.6</v>
      </c>
      <c r="G21" s="41"/>
      <c r="H21" s="41"/>
    </row>
    <row r="22" spans="1:8" ht="65.25" customHeight="1">
      <c r="A22" s="32" t="str">
        <f>Лист2!A233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Лист2!C233</f>
        <v>01</v>
      </c>
      <c r="C22" s="5" t="str">
        <f>Лист2!D233</f>
        <v>05</v>
      </c>
      <c r="D22" s="5" t="str">
        <f>Лист2!E233</f>
        <v>01 4 00 51200</v>
      </c>
      <c r="E22" s="5"/>
      <c r="F22" s="5">
        <f>Лист2!G233</f>
        <v>52.6</v>
      </c>
      <c r="G22" s="41"/>
      <c r="H22" s="41"/>
    </row>
    <row r="23" spans="1:8" ht="34.5" customHeight="1">
      <c r="A23" s="32" t="str">
        <f>Лист2!A234</f>
        <v>Закупка товаров, работ и услуг для обеспечения государственных (муниципальных) нужд</v>
      </c>
      <c r="B23" s="5" t="str">
        <f>Лист2!C234</f>
        <v>01</v>
      </c>
      <c r="C23" s="5" t="str">
        <f>Лист2!D234</f>
        <v>05</v>
      </c>
      <c r="D23" s="5" t="str">
        <f>Лист2!E234</f>
        <v>01 4 00 51200</v>
      </c>
      <c r="E23" s="5">
        <f>Лист2!F234</f>
        <v>200</v>
      </c>
      <c r="F23" s="5">
        <f>Лист2!G234</f>
        <v>52.6</v>
      </c>
      <c r="G23" s="41"/>
      <c r="H23" s="41"/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6208.2999999999993</v>
      </c>
      <c r="G24" s="41"/>
      <c r="H24" s="41"/>
    </row>
    <row r="25" spans="1:8" ht="31.5">
      <c r="A25" s="9" t="s">
        <v>60</v>
      </c>
      <c r="B25" s="5" t="s">
        <v>15</v>
      </c>
      <c r="C25" s="5" t="s">
        <v>19</v>
      </c>
      <c r="D25" s="7" t="s">
        <v>106</v>
      </c>
      <c r="E25" s="3"/>
      <c r="F25" s="10">
        <f>F26</f>
        <v>5123.0999999999995</v>
      </c>
      <c r="G25" s="41"/>
      <c r="H25" s="41"/>
    </row>
    <row r="26" spans="1:8" ht="31.5">
      <c r="A26" s="9" t="s">
        <v>61</v>
      </c>
      <c r="B26" s="5" t="s">
        <v>15</v>
      </c>
      <c r="C26" s="5" t="s">
        <v>19</v>
      </c>
      <c r="D26" s="7" t="s">
        <v>107</v>
      </c>
      <c r="E26" s="3"/>
      <c r="F26" s="10">
        <f>F27+F28+F29</f>
        <v>5123.0999999999995</v>
      </c>
      <c r="G26" s="41"/>
      <c r="H26" s="41"/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107</v>
      </c>
      <c r="E27" s="3">
        <v>100</v>
      </c>
      <c r="F27" s="10">
        <f>Лист2!G163</f>
        <v>4353.7</v>
      </c>
      <c r="G27" s="41"/>
      <c r="H27" s="41"/>
    </row>
    <row r="28" spans="1:8" ht="33" customHeight="1">
      <c r="A28" s="31" t="s">
        <v>105</v>
      </c>
      <c r="B28" s="5" t="s">
        <v>15</v>
      </c>
      <c r="C28" s="5" t="s">
        <v>19</v>
      </c>
      <c r="D28" s="7" t="s">
        <v>107</v>
      </c>
      <c r="E28" s="3">
        <v>200</v>
      </c>
      <c r="F28" s="10">
        <f>Лист2!G164</f>
        <v>769.4</v>
      </c>
      <c r="G28" s="41"/>
      <c r="H28" s="41"/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107</v>
      </c>
      <c r="E29" s="3">
        <v>850</v>
      </c>
      <c r="F29" s="10">
        <f>Лист2!G165</f>
        <v>0</v>
      </c>
      <c r="G29" s="41"/>
      <c r="H29" s="41"/>
    </row>
    <row r="30" spans="1:8" ht="40.5" customHeight="1">
      <c r="A30" s="32" t="str">
        <f>Лист2!A316</f>
        <v>Руководитель контрольно-счетной палаты муниципального образования и его заместители</v>
      </c>
      <c r="B30" s="5" t="str">
        <f>Лист2!C316</f>
        <v>01</v>
      </c>
      <c r="C30" s="5" t="str">
        <f>Лист2!D316</f>
        <v>06</v>
      </c>
      <c r="D30" s="5" t="str">
        <f>Лист2!E316</f>
        <v>01 2 00 10160</v>
      </c>
      <c r="E30" s="5"/>
      <c r="F30" s="43">
        <f>Лист2!G316</f>
        <v>1085.2</v>
      </c>
      <c r="G30" s="41"/>
      <c r="H30" s="41"/>
    </row>
    <row r="31" spans="1:8" ht="88.5" customHeight="1">
      <c r="A31" s="32" t="str">
        <f>Лист2!A317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Лист2!C317</f>
        <v>01</v>
      </c>
      <c r="C31" s="5" t="str">
        <f>Лист2!D317</f>
        <v>06</v>
      </c>
      <c r="D31" s="5" t="str">
        <f>Лист2!E317</f>
        <v>01 2 00 10160</v>
      </c>
      <c r="E31" s="5">
        <f>Лист2!F317</f>
        <v>100</v>
      </c>
      <c r="F31" s="43">
        <f>Лист2!G317</f>
        <v>920.2</v>
      </c>
      <c r="G31" s="41"/>
      <c r="H31" s="41"/>
    </row>
    <row r="32" spans="1:8" ht="41.25" customHeight="1">
      <c r="A32" s="32" t="str">
        <f>Лист2!A318</f>
        <v>Закупка товаров, работ и услуг для обеспечения государственных (муниципальных) нужд</v>
      </c>
      <c r="B32" s="5" t="str">
        <f>Лист2!C318</f>
        <v>01</v>
      </c>
      <c r="C32" s="5" t="str">
        <f>Лист2!D318</f>
        <v>06</v>
      </c>
      <c r="D32" s="5" t="str">
        <f>Лист2!E318</f>
        <v>01 2 00 10160</v>
      </c>
      <c r="E32" s="5">
        <f>Лист2!F318</f>
        <v>200</v>
      </c>
      <c r="F32" s="43">
        <f>Лист2!G318</f>
        <v>165</v>
      </c>
      <c r="G32" s="41"/>
      <c r="H32" s="41"/>
    </row>
    <row r="33" spans="1:8" ht="25.5" customHeight="1">
      <c r="A33" s="32" t="str">
        <f>Лист2!A235</f>
        <v>Обеспечение проведения выборов и референдумов</v>
      </c>
      <c r="B33" s="5" t="str">
        <f>Лист2!C235</f>
        <v>01</v>
      </c>
      <c r="C33" s="5" t="str">
        <f>Лист2!D235</f>
        <v>07</v>
      </c>
      <c r="D33" s="5"/>
      <c r="E33" s="5"/>
      <c r="F33" s="42">
        <f>Лист2!G235</f>
        <v>2000</v>
      </c>
      <c r="G33" s="41"/>
      <c r="H33" s="41"/>
    </row>
    <row r="34" spans="1:8" ht="41.25" customHeight="1">
      <c r="A34" s="32" t="str">
        <f>Лист2!A236</f>
        <v>Проведение выборов в представительные органы муниципального образования</v>
      </c>
      <c r="B34" s="5" t="str">
        <f>Лист2!C236</f>
        <v>01</v>
      </c>
      <c r="C34" s="5" t="str">
        <f>Лист2!D236</f>
        <v>07</v>
      </c>
      <c r="D34" s="5" t="str">
        <f>Лист2!E236</f>
        <v>01 3 00 10240</v>
      </c>
      <c r="E34" s="5"/>
      <c r="F34" s="42">
        <f>Лист2!G236</f>
        <v>2000</v>
      </c>
      <c r="G34" s="41"/>
      <c r="H34" s="41"/>
    </row>
    <row r="35" spans="1:8" ht="41.25" customHeight="1">
      <c r="A35" s="32" t="str">
        <f>Лист2!A237</f>
        <v>Закупка товаров, работ и услуг для обеспечения государственных (муниципальных) нужд</v>
      </c>
      <c r="B35" s="5" t="str">
        <f>Лист2!C237</f>
        <v>01</v>
      </c>
      <c r="C35" s="5" t="str">
        <f>Лист2!D237</f>
        <v>07</v>
      </c>
      <c r="D35" s="5" t="str">
        <f>Лист2!E237</f>
        <v>01 3 00 10240</v>
      </c>
      <c r="E35" s="5">
        <f>Лист2!F237</f>
        <v>200</v>
      </c>
      <c r="F35" s="42">
        <f>Лист2!G237</f>
        <v>2000</v>
      </c>
      <c r="G35" s="41"/>
      <c r="H35" s="41"/>
    </row>
    <row r="36" spans="1:8" ht="16.5" customHeight="1">
      <c r="A36" s="4" t="s">
        <v>132</v>
      </c>
      <c r="B36" s="5" t="s">
        <v>15</v>
      </c>
      <c r="C36" s="5">
        <v>11</v>
      </c>
      <c r="D36" s="7"/>
      <c r="E36" s="3"/>
      <c r="F36" s="10">
        <f>F37</f>
        <v>2200</v>
      </c>
      <c r="G36" s="41"/>
      <c r="H36" s="41"/>
    </row>
    <row r="37" spans="1:8" ht="19.5" customHeight="1">
      <c r="A37" s="4" t="s">
        <v>133</v>
      </c>
      <c r="B37" s="5" t="s">
        <v>15</v>
      </c>
      <c r="C37" s="5">
        <v>11</v>
      </c>
      <c r="D37" s="7" t="s">
        <v>135</v>
      </c>
      <c r="E37" s="3"/>
      <c r="F37" s="10">
        <f>F38</f>
        <v>2200</v>
      </c>
      <c r="G37" s="41"/>
      <c r="H37" s="41"/>
    </row>
    <row r="38" spans="1:8" ht="17.25" customHeight="1">
      <c r="A38" s="30" t="s">
        <v>134</v>
      </c>
      <c r="B38" s="5" t="s">
        <v>15</v>
      </c>
      <c r="C38" s="5">
        <v>11</v>
      </c>
      <c r="D38" s="7" t="s">
        <v>135</v>
      </c>
      <c r="E38" s="3">
        <v>870</v>
      </c>
      <c r="F38" s="10">
        <f>Лист2!G168</f>
        <v>2200</v>
      </c>
      <c r="G38" s="41"/>
      <c r="H38" s="41"/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F40+F44+F47+F50+F53</f>
        <v>9504.6</v>
      </c>
      <c r="G39" s="41"/>
      <c r="H39" s="41"/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123</v>
      </c>
      <c r="E40" s="3"/>
      <c r="F40" s="10">
        <f>F41</f>
        <v>259</v>
      </c>
      <c r="G40" s="41"/>
      <c r="H40" s="41"/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123</v>
      </c>
      <c r="E41" s="5"/>
      <c r="F41" s="10">
        <f>F42+F43</f>
        <v>259</v>
      </c>
      <c r="G41" s="41"/>
      <c r="H41" s="41"/>
    </row>
    <row r="42" spans="1:8" ht="36.75" customHeight="1">
      <c r="A42" s="31" t="s">
        <v>105</v>
      </c>
      <c r="B42" s="5" t="s">
        <v>15</v>
      </c>
      <c r="C42" s="5">
        <v>13</v>
      </c>
      <c r="D42" s="7" t="s">
        <v>123</v>
      </c>
      <c r="E42" s="5">
        <v>100</v>
      </c>
      <c r="F42" s="29">
        <f>Лист2!G240</f>
        <v>259</v>
      </c>
      <c r="G42" s="41"/>
      <c r="H42" s="41"/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123</v>
      </c>
      <c r="E43" s="5">
        <v>200</v>
      </c>
      <c r="F43" s="29">
        <f>Лист2!G241</f>
        <v>0</v>
      </c>
      <c r="G43" s="41"/>
      <c r="H43" s="41"/>
    </row>
    <row r="44" spans="1:8" ht="33.75" customHeight="1">
      <c r="A44" s="32" t="str">
        <f>Лист2!A242</f>
        <v>Учреждения по обеспечению хозяйственного обслуживания</v>
      </c>
      <c r="B44" s="5" t="str">
        <f>Лист2!C242</f>
        <v>01</v>
      </c>
      <c r="C44" s="5" t="str">
        <f>Лист2!D242</f>
        <v>13</v>
      </c>
      <c r="D44" s="5" t="str">
        <f>Лист2!E242</f>
        <v>02 5 00 10810</v>
      </c>
      <c r="E44" s="5"/>
      <c r="F44" s="42">
        <f>Лист2!G242</f>
        <v>3000</v>
      </c>
      <c r="G44" s="41"/>
      <c r="H44" s="41"/>
    </row>
    <row r="45" spans="1:8" ht="86.25" customHeight="1">
      <c r="A45" s="32" t="str">
        <f>Лист2!A243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Лист2!C243</f>
        <v>01</v>
      </c>
      <c r="C45" s="5" t="str">
        <f>Лист2!D243</f>
        <v>13</v>
      </c>
      <c r="D45" s="5" t="str">
        <f>Лист2!E243</f>
        <v>02 5 00 10810</v>
      </c>
      <c r="E45" s="5">
        <f>Лист2!F243</f>
        <v>100</v>
      </c>
      <c r="F45" s="42">
        <f>Лист2!G243</f>
        <v>2000</v>
      </c>
      <c r="G45" s="41"/>
      <c r="H45" s="41"/>
    </row>
    <row r="46" spans="1:8" ht="43.5" customHeight="1">
      <c r="A46" s="32" t="str">
        <f>Лист2!A244</f>
        <v>Закупка товаров, работ и услуг для обеспечения государственных (муниципальных) нужд</v>
      </c>
      <c r="B46" s="5" t="str">
        <f>Лист2!C244</f>
        <v>01</v>
      </c>
      <c r="C46" s="5" t="str">
        <f>Лист2!D244</f>
        <v>13</v>
      </c>
      <c r="D46" s="5" t="str">
        <f>Лист2!E244</f>
        <v>02 5 00 10810</v>
      </c>
      <c r="E46" s="5">
        <f>Лист2!F244</f>
        <v>200</v>
      </c>
      <c r="F46" s="42">
        <f>Лист2!G244</f>
        <v>1000</v>
      </c>
      <c r="G46" s="41"/>
      <c r="H46" s="41"/>
    </row>
    <row r="47" spans="1:8" ht="99" customHeight="1">
      <c r="A47" s="32" t="str">
        <f>Лист2!A170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111</v>
      </c>
      <c r="E47" s="3"/>
      <c r="F47" s="10">
        <f>F48+F49</f>
        <v>3839.2</v>
      </c>
      <c r="G47" s="41"/>
      <c r="H47" s="41"/>
    </row>
    <row r="48" spans="1:8" ht="87.75" customHeight="1">
      <c r="A48" s="32" t="str">
        <f>Лист2!A171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111</v>
      </c>
      <c r="E48" s="3">
        <v>100</v>
      </c>
      <c r="F48" s="10">
        <f>Лист2!G171</f>
        <v>2689.2</v>
      </c>
      <c r="G48" s="41"/>
      <c r="H48" s="41"/>
    </row>
    <row r="49" spans="1:8" ht="42.75" customHeight="1">
      <c r="A49" s="32" t="str">
        <f>Лист2!A172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111</v>
      </c>
      <c r="E49" s="3">
        <v>200</v>
      </c>
      <c r="F49" s="10">
        <f>Лист2!G172</f>
        <v>1150</v>
      </c>
      <c r="G49" s="41"/>
      <c r="H49" s="41"/>
    </row>
    <row r="50" spans="1:8" ht="19.5" customHeight="1">
      <c r="A50" s="32" t="str">
        <f>Лист2!A245</f>
        <v>Прочие выплаты по обязательствам государства</v>
      </c>
      <c r="B50" s="5" t="str">
        <f>Лист2!C245</f>
        <v>01</v>
      </c>
      <c r="C50" s="5" t="str">
        <f>Лист2!D245</f>
        <v>13</v>
      </c>
      <c r="D50" s="5" t="str">
        <f>Лист2!E245</f>
        <v>99 9 00 14710</v>
      </c>
      <c r="E50" s="5"/>
      <c r="F50" s="42">
        <f>F51+F52</f>
        <v>1906.4</v>
      </c>
      <c r="G50" s="41"/>
      <c r="H50" s="41"/>
    </row>
    <row r="51" spans="1:8" ht="42" customHeight="1">
      <c r="A51" s="32" t="str">
        <f>Лист2!A246</f>
        <v>Закупка товаров, работ и услуг для обеспечения государственных (муниципальных) нужд</v>
      </c>
      <c r="B51" s="5" t="str">
        <f>Лист2!C246</f>
        <v>01</v>
      </c>
      <c r="C51" s="5" t="str">
        <f>Лист2!D246</f>
        <v>13</v>
      </c>
      <c r="D51" s="5" t="str">
        <f>Лист2!E246</f>
        <v>99 9 00 14710</v>
      </c>
      <c r="E51" s="5">
        <f>Лист2!F246</f>
        <v>200</v>
      </c>
      <c r="F51" s="42">
        <f>Лист2!G246+Лист2!G174</f>
        <v>1660.4</v>
      </c>
      <c r="G51" s="41"/>
      <c r="H51" s="41"/>
    </row>
    <row r="52" spans="1:8" ht="26.25" customHeight="1">
      <c r="A52" s="32" t="str">
        <f>Лист2!A247</f>
        <v>Уплата налогов, сборов и иных платежей</v>
      </c>
      <c r="B52" s="5" t="str">
        <f>Лист2!C247</f>
        <v>01</v>
      </c>
      <c r="C52" s="5" t="str">
        <f>Лист2!D247</f>
        <v>13</v>
      </c>
      <c r="D52" s="5" t="str">
        <f>Лист2!E247</f>
        <v>99 9 00 14710</v>
      </c>
      <c r="E52" s="5">
        <f>Лист2!F247</f>
        <v>850</v>
      </c>
      <c r="F52" s="42">
        <f>Лист2!G247</f>
        <v>246</v>
      </c>
      <c r="G52" s="41"/>
      <c r="H52" s="41"/>
    </row>
    <row r="53" spans="1:8" ht="39.75" customHeight="1">
      <c r="A53" s="32" t="str">
        <f>Лист2!A216</f>
        <v>Информационные услуги в части размещения печатных материалов в газете "Наши вести"</v>
      </c>
      <c r="B53" s="5" t="str">
        <f>Лист2!C216</f>
        <v>01</v>
      </c>
      <c r="C53" s="5">
        <f>Лист2!D216</f>
        <v>13</v>
      </c>
      <c r="D53" s="5" t="str">
        <f>Лист2!E216</f>
        <v>99 9 00 98710</v>
      </c>
      <c r="E53" s="5"/>
      <c r="F53" s="43">
        <f>Лист2!G216</f>
        <v>500</v>
      </c>
      <c r="G53" s="41"/>
      <c r="H53" s="41"/>
    </row>
    <row r="54" spans="1:8" ht="36.75" customHeight="1">
      <c r="A54" s="32" t="str">
        <f>Лист2!A217</f>
        <v>Закупка товаров, работ и услуг для обеспечения государственных (муниципальных) нужд</v>
      </c>
      <c r="B54" s="5" t="str">
        <f>Лист2!C217</f>
        <v>01</v>
      </c>
      <c r="C54" s="5">
        <f>Лист2!D217</f>
        <v>13</v>
      </c>
      <c r="D54" s="5" t="str">
        <f>Лист2!E217</f>
        <v>99 9 00 98710</v>
      </c>
      <c r="E54" s="5">
        <f>Лист2!F217</f>
        <v>200</v>
      </c>
      <c r="F54" s="43">
        <f>Лист2!G217</f>
        <v>500</v>
      </c>
      <c r="G54" s="41"/>
      <c r="H54" s="41"/>
    </row>
    <row r="55" spans="1:8" ht="23.25" customHeight="1">
      <c r="A55" s="4" t="str">
        <f>Лист1!A19</f>
        <v>Национальная оборона</v>
      </c>
      <c r="B55" s="3" t="str">
        <f>Лист1!B19</f>
        <v>02</v>
      </c>
      <c r="C55" s="5"/>
      <c r="D55" s="5"/>
      <c r="E55" s="5"/>
      <c r="F55" s="42">
        <f>F56</f>
        <v>814.5</v>
      </c>
      <c r="G55" s="43">
        <f>Лист1!E19</f>
        <v>842</v>
      </c>
      <c r="H55" s="43">
        <f>Лист1!F19</f>
        <v>871.9</v>
      </c>
    </row>
    <row r="56" spans="1:8" ht="21" customHeight="1">
      <c r="A56" s="4" t="s">
        <v>41</v>
      </c>
      <c r="B56" s="5" t="s">
        <v>16</v>
      </c>
      <c r="C56" s="5" t="s">
        <v>17</v>
      </c>
      <c r="D56" s="5"/>
      <c r="E56" s="5"/>
      <c r="F56" s="10">
        <f>F57</f>
        <v>814.5</v>
      </c>
      <c r="G56" s="41"/>
      <c r="H56" s="41"/>
    </row>
    <row r="57" spans="1:8" ht="47.25">
      <c r="A57" s="4" t="str">
        <f>Лист2!A177</f>
        <v>Осуществление первичного воинского учета органами местного самоуправления поселений, муниципальных и городских округов</v>
      </c>
      <c r="B57" s="5" t="s">
        <v>16</v>
      </c>
      <c r="C57" s="5" t="s">
        <v>17</v>
      </c>
      <c r="D57" s="7" t="s">
        <v>118</v>
      </c>
      <c r="E57" s="5"/>
      <c r="F57" s="10">
        <f>F58</f>
        <v>814.5</v>
      </c>
      <c r="G57" s="41"/>
      <c r="H57" s="41"/>
    </row>
    <row r="58" spans="1:8" ht="22.5" customHeight="1">
      <c r="A58" s="4" t="s">
        <v>48</v>
      </c>
      <c r="B58" s="7" t="s">
        <v>16</v>
      </c>
      <c r="C58" s="7" t="s">
        <v>17</v>
      </c>
      <c r="D58" s="7" t="s">
        <v>118</v>
      </c>
      <c r="E58" s="3">
        <v>530</v>
      </c>
      <c r="F58" s="10">
        <f>Лист2!G178</f>
        <v>814.5</v>
      </c>
      <c r="G58" s="41"/>
      <c r="H58" s="41"/>
    </row>
    <row r="59" spans="1:8" ht="31.5">
      <c r="A59" s="4" t="s">
        <v>34</v>
      </c>
      <c r="B59" s="5" t="s">
        <v>17</v>
      </c>
      <c r="C59" s="3"/>
      <c r="D59" s="3"/>
      <c r="E59" s="3"/>
      <c r="F59" s="10">
        <f>F60+F67</f>
        <v>3522.2</v>
      </c>
      <c r="G59" s="10">
        <f>Лист1!E21</f>
        <v>1940</v>
      </c>
      <c r="H59" s="10">
        <f>Лист1!F21</f>
        <v>1940</v>
      </c>
    </row>
    <row r="60" spans="1:8" ht="48.75" customHeight="1">
      <c r="A60" s="4" t="str">
        <f>Лист2!A249</f>
        <v>Защита населения и территории от чрезвычайных ситуаций природного и техногенного характера, пожарная безопасность</v>
      </c>
      <c r="B60" s="5" t="str">
        <f>Лист2!C249</f>
        <v>03</v>
      </c>
      <c r="C60" s="5" t="str">
        <f>Лист2!D249</f>
        <v>10</v>
      </c>
      <c r="D60" s="5"/>
      <c r="E60" s="5"/>
      <c r="F60" s="42">
        <f>F61+F63+F65</f>
        <v>3422.2</v>
      </c>
      <c r="G60" s="41"/>
      <c r="H60" s="41"/>
    </row>
    <row r="61" spans="1:8" ht="36" customHeight="1">
      <c r="A61" s="4" t="str">
        <f>Лист2!A250</f>
        <v>Учреждения по обеспечению национальной безопасности и правоохранительной деятельности</v>
      </c>
      <c r="B61" s="5" t="str">
        <f>Лист2!C250</f>
        <v>03</v>
      </c>
      <c r="C61" s="5" t="str">
        <f>Лист2!D250</f>
        <v>10</v>
      </c>
      <c r="D61" s="5" t="str">
        <f>Лист2!E250</f>
        <v>02 5 00 10860</v>
      </c>
      <c r="E61" s="5"/>
      <c r="F61" s="42">
        <f>Лист2!G250</f>
        <v>1422.2</v>
      </c>
      <c r="G61" s="41"/>
      <c r="H61" s="41"/>
    </row>
    <row r="62" spans="1:8" ht="83.25" customHeight="1">
      <c r="A62" s="4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2" s="5" t="str">
        <f>Лист2!C251</f>
        <v>03</v>
      </c>
      <c r="C62" s="5" t="str">
        <f>Лист2!D251</f>
        <v>10</v>
      </c>
      <c r="D62" s="5" t="str">
        <f>Лист2!E251</f>
        <v>02 5 00 10860</v>
      </c>
      <c r="E62" s="5">
        <f>Лист2!F251</f>
        <v>100</v>
      </c>
      <c r="F62" s="42">
        <f>Лист2!G251</f>
        <v>1422.2</v>
      </c>
      <c r="G62" s="41"/>
      <c r="H62" s="41"/>
    </row>
    <row r="63" spans="1:8" ht="30" customHeight="1">
      <c r="A63" s="4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10</v>
      </c>
      <c r="D63" s="5" t="str">
        <f>Лист2!E252</f>
        <v>94 2 00 12010</v>
      </c>
      <c r="E63" s="5"/>
      <c r="F63" s="42">
        <f>Лист2!G252</f>
        <v>1400</v>
      </c>
      <c r="G63" s="41"/>
      <c r="H63" s="41"/>
    </row>
    <row r="64" spans="1:8" ht="44.25" customHeight="1">
      <c r="A64" s="4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10</v>
      </c>
      <c r="D64" s="5" t="str">
        <f>Лист2!E253</f>
        <v>94 2 00 12010</v>
      </c>
      <c r="E64" s="5">
        <f>Лист2!F253</f>
        <v>200</v>
      </c>
      <c r="F64" s="42">
        <f>Лист2!G253</f>
        <v>1400</v>
      </c>
      <c r="G64" s="41"/>
      <c r="H64" s="41"/>
    </row>
    <row r="65" spans="1:8" ht="51" customHeight="1">
      <c r="A65" s="4" t="str">
        <f>Лист2!A180</f>
        <v>Защита населения и территорий от чрезвычайных ситуаций природного и техногенного характера, гражданская оборона</v>
      </c>
      <c r="B65" s="5" t="str">
        <f>Лист2!C181</f>
        <v>03</v>
      </c>
      <c r="C65" s="5">
        <f>Лист2!D181</f>
        <v>10</v>
      </c>
      <c r="D65" s="5" t="str">
        <f>Лист2!E181</f>
        <v>98 5 00 60510</v>
      </c>
      <c r="E65" s="5"/>
      <c r="F65" s="42">
        <f>Лист2!G181</f>
        <v>600</v>
      </c>
      <c r="G65" s="41"/>
      <c r="H65" s="41"/>
    </row>
    <row r="66" spans="1:8" ht="108.75" customHeight="1">
      <c r="A66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6" s="5" t="str">
        <f>Лист2!C182</f>
        <v>03</v>
      </c>
      <c r="C66" s="5">
        <f>Лист2!D182</f>
        <v>10</v>
      </c>
      <c r="D66" s="5" t="str">
        <f>Лист2!E182</f>
        <v>98 5 00 60510</v>
      </c>
      <c r="E66" s="5">
        <f>Лист2!F182</f>
        <v>540</v>
      </c>
      <c r="F66" s="42">
        <f>Лист2!G182</f>
        <v>600</v>
      </c>
      <c r="G66" s="41"/>
      <c r="H66" s="41"/>
    </row>
    <row r="67" spans="1:8" ht="30" customHeight="1">
      <c r="A67" s="4" t="str">
        <f>Лист2!A254</f>
        <v>Другие вопросы в области национальной безопасности и правоохранительной деятельности</v>
      </c>
      <c r="B67" s="5" t="str">
        <f>Лист2!C254</f>
        <v>03</v>
      </c>
      <c r="C67" s="5">
        <f>Лист2!D254</f>
        <v>14</v>
      </c>
      <c r="D67" s="5"/>
      <c r="E67" s="5"/>
      <c r="F67" s="42">
        <f>Лист2!G254</f>
        <v>100</v>
      </c>
      <c r="G67" s="41"/>
      <c r="H67" s="41"/>
    </row>
    <row r="68" spans="1:8" ht="55.5" customHeight="1">
      <c r="A68" s="4" t="str">
        <f>Лист2!A255</f>
        <v>МП "Профилактика преступлений и иных правонарушений в Волчихинском районе Алтайского ркая на 2022-2024 годы"</v>
      </c>
      <c r="B68" s="5" t="str">
        <f>Лист2!C255</f>
        <v>03</v>
      </c>
      <c r="C68" s="5">
        <f>Лист2!D255</f>
        <v>14</v>
      </c>
      <c r="D68" s="5" t="str">
        <f>Лист2!E255</f>
        <v>10 0 00 60990</v>
      </c>
      <c r="E68" s="5"/>
      <c r="F68" s="42">
        <f>Лист2!G255</f>
        <v>25</v>
      </c>
      <c r="G68" s="41"/>
      <c r="H68" s="41"/>
    </row>
    <row r="69" spans="1:8" ht="30" customHeight="1">
      <c r="A69" s="4" t="str">
        <f>Лист2!A256</f>
        <v>Закупка товаров, работ и услуг для обеспечения государственных (муниципальных) нужд</v>
      </c>
      <c r="B69" s="5" t="str">
        <f>Лист2!C256</f>
        <v>03</v>
      </c>
      <c r="C69" s="5">
        <f>Лист2!D256</f>
        <v>14</v>
      </c>
      <c r="D69" s="5" t="str">
        <f>Лист2!E256</f>
        <v>10 0 00 60990</v>
      </c>
      <c r="E69" s="5">
        <f>Лист2!F256</f>
        <v>200</v>
      </c>
      <c r="F69" s="42">
        <f>Лист2!G256</f>
        <v>25</v>
      </c>
      <c r="G69" s="41"/>
      <c r="H69" s="41"/>
    </row>
    <row r="70" spans="1:8" ht="54" customHeight="1">
      <c r="A70" s="4" t="str">
        <f>Лист2!A257</f>
        <v>МП "Профилактика терроризма и экстремизма на территории муниципального образования Волчихинский район на 2022-2024 годы"</v>
      </c>
      <c r="B70" s="5" t="str">
        <f>Лист2!C257</f>
        <v>03</v>
      </c>
      <c r="C70" s="5">
        <f>Лист2!D257</f>
        <v>14</v>
      </c>
      <c r="D70" s="5" t="str">
        <f>Лист2!E257</f>
        <v>40 0 00 60990</v>
      </c>
      <c r="E70" s="5"/>
      <c r="F70" s="43">
        <f>Лист2!G257</f>
        <v>50</v>
      </c>
      <c r="G70" s="41"/>
      <c r="H70" s="41"/>
    </row>
    <row r="71" spans="1:8" ht="30" customHeight="1">
      <c r="A71" s="4" t="str">
        <f>Лист2!A258</f>
        <v>Закупка товаров, работ и услуг для обеспечения государственных (муниципальных) нужд</v>
      </c>
      <c r="B71" s="5" t="str">
        <f>Лист2!C258</f>
        <v>03</v>
      </c>
      <c r="C71" s="5">
        <f>Лист2!D258</f>
        <v>14</v>
      </c>
      <c r="D71" s="5" t="str">
        <f>Лист2!E258</f>
        <v>40 0 00 60990</v>
      </c>
      <c r="E71" s="5">
        <f>Лист2!F258</f>
        <v>200</v>
      </c>
      <c r="F71" s="43">
        <f>Лист2!G258</f>
        <v>50</v>
      </c>
      <c r="G71" s="41"/>
      <c r="H71" s="41"/>
    </row>
    <row r="72" spans="1:8" ht="78.75" customHeight="1">
      <c r="A72" s="4" t="str">
        <f>Лист2!A259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2" s="5" t="str">
        <f>Лист2!C259</f>
        <v>03</v>
      </c>
      <c r="C72" s="5">
        <f>Лист2!D259</f>
        <v>14</v>
      </c>
      <c r="D72" s="5" t="str">
        <f>Лист2!E259</f>
        <v>67 0 00 60990</v>
      </c>
      <c r="E72" s="5"/>
      <c r="F72" s="43">
        <f>Лист2!G259</f>
        <v>25</v>
      </c>
      <c r="G72" s="41"/>
      <c r="H72" s="41"/>
    </row>
    <row r="73" spans="1:8" ht="30" customHeight="1">
      <c r="A73" s="4" t="str">
        <f>Лист2!A260</f>
        <v>Закупка товаров, работ и услуг для обеспечения государственных (муниципальных) нужд</v>
      </c>
      <c r="B73" s="5" t="str">
        <f>Лист2!C260</f>
        <v>03</v>
      </c>
      <c r="C73" s="5">
        <f>Лист2!D260</f>
        <v>14</v>
      </c>
      <c r="D73" s="5" t="str">
        <f>Лист2!E260</f>
        <v>67 0 00 60990</v>
      </c>
      <c r="E73" s="5">
        <f>Лист2!F260</f>
        <v>200</v>
      </c>
      <c r="F73" s="43">
        <f>Лист2!G260</f>
        <v>25</v>
      </c>
      <c r="G73" s="41"/>
      <c r="H73" s="41"/>
    </row>
    <row r="74" spans="1:8" ht="22.5" customHeight="1">
      <c r="A74" s="4" t="s">
        <v>35</v>
      </c>
      <c r="B74" s="5" t="s">
        <v>18</v>
      </c>
      <c r="C74" s="5"/>
      <c r="D74" s="3"/>
      <c r="E74" s="5"/>
      <c r="F74" s="10">
        <f>F86+F78+F95+F81+F75</f>
        <v>10102.257</v>
      </c>
      <c r="G74" s="10">
        <f>Лист1!E24</f>
        <v>9583</v>
      </c>
      <c r="H74" s="10">
        <f>Лист1!F24</f>
        <v>9646</v>
      </c>
    </row>
    <row r="75" spans="1:8" ht="22.5" customHeight="1">
      <c r="A75" s="4" t="str">
        <f>Лист2!A75</f>
        <v>Общеэкономические вопросы</v>
      </c>
      <c r="B75" s="5" t="str">
        <f>Лист2!C75</f>
        <v>04</v>
      </c>
      <c r="C75" s="5" t="str">
        <f>Лист2!D75</f>
        <v>01</v>
      </c>
      <c r="D75" s="5"/>
      <c r="E75" s="5"/>
      <c r="F75" s="43">
        <f>Лист2!G75</f>
        <v>140</v>
      </c>
      <c r="G75" s="10"/>
      <c r="H75" s="10"/>
    </row>
    <row r="76" spans="1:8" ht="22.5" customHeight="1">
      <c r="A76" s="4" t="str">
        <f>Лист2!A76</f>
        <v>Содействие занятости населения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/>
      <c r="F76" s="43">
        <f>Лист2!G76</f>
        <v>140</v>
      </c>
      <c r="G76" s="10"/>
      <c r="H76" s="10"/>
    </row>
    <row r="77" spans="1:8" ht="42" customHeight="1">
      <c r="A77" s="4" t="str">
        <f>Лист2!A77</f>
        <v>Закупка товаров, работ и услуг для государственных (муниципальных) нужд</v>
      </c>
      <c r="B77" s="5" t="str">
        <f>Лист2!C77</f>
        <v>04</v>
      </c>
      <c r="C77" s="5" t="str">
        <f>Лист2!D77</f>
        <v>01</v>
      </c>
      <c r="D77" s="5" t="str">
        <f>Лист2!E77</f>
        <v>90 4 00 16820</v>
      </c>
      <c r="E77" s="5">
        <f>Лист2!F77</f>
        <v>200</v>
      </c>
      <c r="F77" s="43">
        <f>Лист2!G77</f>
        <v>140</v>
      </c>
      <c r="G77" s="10"/>
      <c r="H77" s="10"/>
    </row>
    <row r="78" spans="1:8" ht="22.5" customHeight="1">
      <c r="A78" s="4" t="str">
        <f>Лист2!A262</f>
        <v>Сельское хозяйство и рыболовство</v>
      </c>
      <c r="B78" s="5" t="str">
        <f>Лист2!C262</f>
        <v>04</v>
      </c>
      <c r="C78" s="5" t="str">
        <f>Лист2!D262</f>
        <v>05</v>
      </c>
      <c r="D78" s="5"/>
      <c r="E78" s="5"/>
      <c r="F78" s="42">
        <f>Лист2!G262</f>
        <v>255.3</v>
      </c>
      <c r="G78" s="41"/>
      <c r="H78" s="41"/>
    </row>
    <row r="79" spans="1:8" ht="52.5" customHeight="1">
      <c r="A79" s="4" t="str">
        <f>Лист2!A263</f>
        <v>Субвенция на исполнение государственных полномочий по обращению с животными без владельцев</v>
      </c>
      <c r="B79" s="5" t="str">
        <f>Лист2!C263</f>
        <v>04</v>
      </c>
      <c r="C79" s="5" t="str">
        <f>Лист2!D263</f>
        <v>05</v>
      </c>
      <c r="D79" s="5" t="str">
        <f>Лист2!E263</f>
        <v>91 4 00 70400</v>
      </c>
      <c r="E79" s="5"/>
      <c r="F79" s="42">
        <f>Лист2!G263</f>
        <v>255.3</v>
      </c>
      <c r="G79" s="41"/>
      <c r="H79" s="41"/>
    </row>
    <row r="80" spans="1:8" ht="33" customHeight="1">
      <c r="A80" s="4" t="str">
        <f>Лист2!A264</f>
        <v>Закупка товаров, работ и услуг для обеспечения государственных (муниципальных) нужд</v>
      </c>
      <c r="B80" s="5" t="str">
        <f>Лист2!C264</f>
        <v>04</v>
      </c>
      <c r="C80" s="5" t="str">
        <f>Лист2!D264</f>
        <v>05</v>
      </c>
      <c r="D80" s="5" t="str">
        <f>Лист2!E264</f>
        <v>91 4 00 70400</v>
      </c>
      <c r="E80" s="5">
        <f>Лист2!F264</f>
        <v>200</v>
      </c>
      <c r="F80" s="42">
        <f>Лист2!G264</f>
        <v>255.3</v>
      </c>
      <c r="G80" s="41"/>
      <c r="H80" s="41"/>
    </row>
    <row r="81" spans="1:8" ht="20.25" customHeight="1">
      <c r="A81" s="4" t="str">
        <f>Лист2!A265</f>
        <v>Транспорт</v>
      </c>
      <c r="B81" s="5" t="str">
        <f>Лист2!C265</f>
        <v>04</v>
      </c>
      <c r="C81" s="5" t="str">
        <f>Лист2!D265</f>
        <v>08</v>
      </c>
      <c r="D81" s="5"/>
      <c r="E81" s="5"/>
      <c r="F81" s="43">
        <f>Лист2!G265</f>
        <v>800</v>
      </c>
      <c r="G81" s="41"/>
      <c r="H81" s="41"/>
    </row>
    <row r="82" spans="1:8" ht="24.75" customHeight="1">
      <c r="A82" s="4" t="str">
        <f>Лист2!A266</f>
        <v>Иные вопросы в области национальной экономики</v>
      </c>
      <c r="B82" s="5" t="str">
        <f>Лист2!C266</f>
        <v>04</v>
      </c>
      <c r="C82" s="5" t="str">
        <f>Лист2!D266</f>
        <v>08</v>
      </c>
      <c r="D82" s="5" t="str">
        <f>Лист2!E266</f>
        <v>91 0 00 00000</v>
      </c>
      <c r="E82" s="5"/>
      <c r="F82" s="43">
        <f>Лист2!G266</f>
        <v>800</v>
      </c>
      <c r="G82" s="41"/>
      <c r="H82" s="41"/>
    </row>
    <row r="83" spans="1:8" ht="33" customHeight="1">
      <c r="A83" s="4" t="str">
        <f>Лист2!A267</f>
        <v>Мероприятия в сфере транспорта и дорожного хозяйства</v>
      </c>
      <c r="B83" s="5" t="str">
        <f>Лист2!C267</f>
        <v>04</v>
      </c>
      <c r="C83" s="5" t="str">
        <f>Лист2!D267</f>
        <v>08</v>
      </c>
      <c r="D83" s="5" t="str">
        <f>Лист2!E267</f>
        <v>91 2 00 00000</v>
      </c>
      <c r="E83" s="5"/>
      <c r="F83" s="43">
        <f>Лист2!G267</f>
        <v>800</v>
      </c>
      <c r="G83" s="41"/>
      <c r="H83" s="41"/>
    </row>
    <row r="84" spans="1:8" ht="39.75" customHeight="1">
      <c r="A84" s="4" t="str">
        <f>Лист2!A268</f>
        <v>Расходы на осуществление маршрутов регулярных перевозок на территории Волчихинского района</v>
      </c>
      <c r="B84" s="5" t="str">
        <f>Лист2!C268</f>
        <v>04</v>
      </c>
      <c r="C84" s="5" t="str">
        <f>Лист2!D268</f>
        <v>08</v>
      </c>
      <c r="D84" s="5" t="str">
        <f>Лист2!E268</f>
        <v>91 2 00 60990</v>
      </c>
      <c r="E84" s="5"/>
      <c r="F84" s="43">
        <f>Лист2!G268</f>
        <v>800</v>
      </c>
      <c r="G84" s="41"/>
      <c r="H84" s="41"/>
    </row>
    <row r="85" spans="1:8" ht="70.5" customHeight="1">
      <c r="A85" s="4" t="str">
        <f>Лист2!A269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5" s="5" t="str">
        <f>Лист2!C269</f>
        <v>04</v>
      </c>
      <c r="C85" s="5" t="str">
        <f>Лист2!D269</f>
        <v>08</v>
      </c>
      <c r="D85" s="5" t="str">
        <f>Лист2!E269</f>
        <v>91 2 00 60990</v>
      </c>
      <c r="E85" s="5">
        <f>Лист2!F269</f>
        <v>811</v>
      </c>
      <c r="F85" s="43">
        <f>Лист2!G269</f>
        <v>800</v>
      </c>
      <c r="G85" s="41"/>
      <c r="H85" s="41"/>
    </row>
    <row r="86" spans="1:8" ht="30" customHeight="1">
      <c r="A86" s="4" t="str">
        <f>Лист2!A270</f>
        <v>Дорожное хозяйство (дорожные фонды)</v>
      </c>
      <c r="B86" s="5" t="str">
        <f>Лист2!C270</f>
        <v>04</v>
      </c>
      <c r="C86" s="5" t="str">
        <f>Лист2!D270</f>
        <v>09</v>
      </c>
      <c r="D86" s="5"/>
      <c r="E86" s="5"/>
      <c r="F86" s="42">
        <f>Лист2!G270+F93</f>
        <v>8175.8670000000002</v>
      </c>
      <c r="G86" s="41"/>
      <c r="H86" s="41"/>
    </row>
    <row r="87" spans="1:8" ht="68.25" customHeight="1">
      <c r="A87" s="4" t="str">
        <f>Лист2!A271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7" s="5" t="str">
        <f>Лист2!C271</f>
        <v>04</v>
      </c>
      <c r="C87" s="5" t="str">
        <f>Лист2!D271</f>
        <v>09</v>
      </c>
      <c r="D87" s="5" t="str">
        <f>Лист2!E271</f>
        <v>91 2 00 S1030</v>
      </c>
      <c r="E87" s="5"/>
      <c r="F87" s="42">
        <f>Лист2!G271</f>
        <v>1790</v>
      </c>
      <c r="G87" s="41"/>
      <c r="H87" s="41"/>
    </row>
    <row r="88" spans="1:8" ht="33" customHeight="1">
      <c r="A88" s="4" t="str">
        <f>Лист2!A272</f>
        <v>Закупка товаров, работ и услуг для обеспечения государственных (муниципальных) нужд</v>
      </c>
      <c r="B88" s="5" t="str">
        <f>Лист2!C272</f>
        <v>04</v>
      </c>
      <c r="C88" s="5" t="str">
        <f>Лист2!D272</f>
        <v>09</v>
      </c>
      <c r="D88" s="5" t="str">
        <f>Лист2!E272</f>
        <v>91 2 00 S1030</v>
      </c>
      <c r="E88" s="5">
        <f>Лист2!F272</f>
        <v>200</v>
      </c>
      <c r="F88" s="42">
        <f>Лист2!G272</f>
        <v>1790</v>
      </c>
      <c r="G88" s="41"/>
      <c r="H88" s="41"/>
    </row>
    <row r="89" spans="1:8" ht="60.75" customHeight="1">
      <c r="A89" s="4" t="str">
        <f>Лист2!A273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9" s="5" t="str">
        <f>Лист2!C273</f>
        <v>04</v>
      </c>
      <c r="C89" s="5" t="str">
        <f>Лист2!D273</f>
        <v>09</v>
      </c>
      <c r="D89" s="5" t="str">
        <f>Лист2!E273</f>
        <v>91 2 00 S1030</v>
      </c>
      <c r="E89" s="5"/>
      <c r="F89" s="42">
        <f>Лист2!G273</f>
        <v>23.9</v>
      </c>
      <c r="G89" s="41"/>
      <c r="H89" s="41"/>
    </row>
    <row r="90" spans="1:8" ht="33" customHeight="1">
      <c r="A90" s="4" t="str">
        <f>Лист2!A274</f>
        <v>Закупка товаров, работ и услуг для обеспечения государственных (муниципальных) нужд</v>
      </c>
      <c r="B90" s="5" t="str">
        <f>Лист2!C274</f>
        <v>04</v>
      </c>
      <c r="C90" s="5" t="str">
        <f>Лист2!D274</f>
        <v>09</v>
      </c>
      <c r="D90" s="5" t="str">
        <f>Лист2!E274</f>
        <v>91 2 00 S1030</v>
      </c>
      <c r="E90" s="5">
        <f>Лист2!F274</f>
        <v>200</v>
      </c>
      <c r="F90" s="42">
        <f>Лист2!G274</f>
        <v>23.9</v>
      </c>
      <c r="G90" s="41"/>
      <c r="H90" s="41"/>
    </row>
    <row r="91" spans="1:8" ht="51.75" customHeight="1">
      <c r="A91" s="4" t="str">
        <f>Лист2!A275</f>
        <v>Содержание, ремонт, реконструкция и строительство автомобильных дорог, являющихся муниципальной собственностью</v>
      </c>
      <c r="B91" s="5" t="str">
        <f>Лист2!C275</f>
        <v>04</v>
      </c>
      <c r="C91" s="5" t="str">
        <f>Лист2!D275</f>
        <v>09</v>
      </c>
      <c r="D91" s="5" t="str">
        <f>Лист2!E275</f>
        <v>91 2 00 67270</v>
      </c>
      <c r="E91" s="5"/>
      <c r="F91" s="42">
        <f>Лист2!G275</f>
        <v>4061.9670000000001</v>
      </c>
      <c r="G91" s="41"/>
      <c r="H91" s="41"/>
    </row>
    <row r="92" spans="1:8" ht="35.25" customHeight="1">
      <c r="A92" s="4" t="str">
        <f>Лист2!A276</f>
        <v>Закупка товаров, работ и услуг для обеспечения государственных (муниципальных) нужд</v>
      </c>
      <c r="B92" s="5" t="str">
        <f>Лист2!C276</f>
        <v>04</v>
      </c>
      <c r="C92" s="5" t="str">
        <f>Лист2!D276</f>
        <v>09</v>
      </c>
      <c r="D92" s="5" t="str">
        <f>Лист2!E276</f>
        <v>91 2 00 67270</v>
      </c>
      <c r="E92" s="5">
        <f>Лист2!F276</f>
        <v>200</v>
      </c>
      <c r="F92" s="42">
        <f>Лист2!G276</f>
        <v>4061.9670000000001</v>
      </c>
      <c r="G92" s="41"/>
      <c r="H92" s="41"/>
    </row>
    <row r="93" spans="1:8" ht="110.25" customHeight="1">
      <c r="A93" s="58" t="str">
        <f>Лист2!A185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48" t="str">
        <f>Лист2!C185</f>
        <v>04</v>
      </c>
      <c r="C93" s="48" t="str">
        <f>Лист2!D185</f>
        <v>09</v>
      </c>
      <c r="D93" s="48" t="str">
        <f>Лист2!E185</f>
        <v>98 5 00 60510</v>
      </c>
      <c r="E93" s="48"/>
      <c r="F93" s="59">
        <f>Лист2!G185</f>
        <v>2300</v>
      </c>
      <c r="G93" s="41"/>
      <c r="H93" s="41"/>
    </row>
    <row r="94" spans="1:8" ht="24" customHeight="1">
      <c r="A94" s="58" t="str">
        <f>Лист2!A186</f>
        <v>Иные межбюджетные трансферты</v>
      </c>
      <c r="B94" s="48" t="str">
        <f>Лист2!C186</f>
        <v>04</v>
      </c>
      <c r="C94" s="48" t="str">
        <f>Лист2!D186</f>
        <v>09</v>
      </c>
      <c r="D94" s="48" t="str">
        <f>Лист2!E186</f>
        <v>98 5 00 60510</v>
      </c>
      <c r="E94" s="48">
        <f>Лист2!F186</f>
        <v>540</v>
      </c>
      <c r="F94" s="59">
        <f>Лист2!G186</f>
        <v>2300</v>
      </c>
      <c r="G94" s="41"/>
      <c r="H94" s="41"/>
    </row>
    <row r="95" spans="1:8" ht="33.75" customHeight="1">
      <c r="A95" s="58" t="s">
        <v>147</v>
      </c>
      <c r="B95" s="48" t="str">
        <f>Лист2!C218</f>
        <v>04</v>
      </c>
      <c r="C95" s="48">
        <v>12</v>
      </c>
      <c r="D95" s="48"/>
      <c r="E95" s="48"/>
      <c r="F95" s="59">
        <f>F96</f>
        <v>731.09</v>
      </c>
      <c r="G95" s="41"/>
      <c r="H95" s="41"/>
    </row>
    <row r="96" spans="1:8" ht="53.25" customHeight="1">
      <c r="A96" s="58" t="str">
        <f>Лист2!A219</f>
        <v>Оценка недвижимости, признание прав и регулирование отношений по государственной собственности</v>
      </c>
      <c r="B96" s="48" t="str">
        <f>Лист2!C219</f>
        <v>04</v>
      </c>
      <c r="C96" s="48">
        <f>Лист2!D219</f>
        <v>12</v>
      </c>
      <c r="D96" s="48" t="str">
        <f>Лист2!E219</f>
        <v>91 1 00 17380</v>
      </c>
      <c r="E96" s="48"/>
      <c r="F96" s="59">
        <f>F97</f>
        <v>731.09</v>
      </c>
      <c r="G96" s="41"/>
      <c r="H96" s="41"/>
    </row>
    <row r="97" spans="1:8" ht="34.5" customHeight="1">
      <c r="A97" s="58" t="str">
        <f>Лист2!A220</f>
        <v>Закупка товаров, работ и услуг для обеспечения государственных (муниципальных) нужд</v>
      </c>
      <c r="B97" s="48" t="str">
        <f>Лист2!C220</f>
        <v>04</v>
      </c>
      <c r="C97" s="48">
        <f>Лист2!D220</f>
        <v>12</v>
      </c>
      <c r="D97" s="48" t="str">
        <f>Лист2!E220</f>
        <v>91 1 00 17380</v>
      </c>
      <c r="E97" s="48">
        <f>Лист2!F220</f>
        <v>200</v>
      </c>
      <c r="F97" s="59">
        <f>Лист2!G220+Лист2!G279</f>
        <v>731.09</v>
      </c>
      <c r="G97" s="41"/>
      <c r="H97" s="41"/>
    </row>
    <row r="98" spans="1:8" ht="21.75" customHeight="1">
      <c r="A98" s="4" t="str">
        <f>Лист2!A280</f>
        <v>Жилищно-коммунальное хозяйство</v>
      </c>
      <c r="B98" s="5" t="str">
        <f>Лист2!C280</f>
        <v>05</v>
      </c>
      <c r="C98" s="5"/>
      <c r="D98" s="5"/>
      <c r="E98" s="5"/>
      <c r="F98" s="42">
        <f>F107+F99</f>
        <v>23272.732</v>
      </c>
      <c r="G98" s="42">
        <f>Лист1!E30</f>
        <v>3930</v>
      </c>
      <c r="H98" s="42">
        <f>Лист1!F30</f>
        <v>3930</v>
      </c>
    </row>
    <row r="99" spans="1:8" ht="21.75" customHeight="1">
      <c r="A99" s="4" t="str">
        <f>Лист2!A188</f>
        <v>Коммунальное хозяйство</v>
      </c>
      <c r="B99" s="5" t="str">
        <f>Лист2!C188</f>
        <v>05</v>
      </c>
      <c r="C99" s="5" t="str">
        <f>Лист2!D188</f>
        <v>02</v>
      </c>
      <c r="D99" s="5"/>
      <c r="E99" s="5"/>
      <c r="F99" s="42">
        <f>Лист2!G188+F100+F102</f>
        <v>20769.732</v>
      </c>
      <c r="G99" s="60"/>
      <c r="H99" s="41"/>
    </row>
    <row r="100" spans="1:8" ht="47.25" customHeight="1">
      <c r="A100" s="4" t="str">
        <f>Лист2!A282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Лист2!C282</f>
        <v>05</v>
      </c>
      <c r="C100" s="8" t="str">
        <f>Лист2!D282</f>
        <v>02</v>
      </c>
      <c r="D100" s="8" t="str">
        <f>Лист2!E282</f>
        <v>43 1 00 S3020</v>
      </c>
      <c r="E100" s="8"/>
      <c r="F100" s="42">
        <f>Лист2!G282</f>
        <v>11211.7</v>
      </c>
      <c r="G100" s="60"/>
      <c r="H100" s="41"/>
    </row>
    <row r="101" spans="1:8" ht="37.5" customHeight="1">
      <c r="A101" s="4" t="str">
        <f>Лист2!A283</f>
        <v>Капитальные вложения в объекты государственной (муниципальной) собственности</v>
      </c>
      <c r="B101" s="8" t="str">
        <f>Лист2!C283</f>
        <v>05</v>
      </c>
      <c r="C101" s="8" t="str">
        <f>Лист2!D283</f>
        <v>02</v>
      </c>
      <c r="D101" s="8" t="str">
        <f>Лист2!E283</f>
        <v>43 1 00 S3020</v>
      </c>
      <c r="E101" s="8">
        <f>Лист2!F283</f>
        <v>400</v>
      </c>
      <c r="F101" s="42">
        <f>Лист2!G283</f>
        <v>11211.7</v>
      </c>
      <c r="G101" s="60"/>
      <c r="H101" s="41"/>
    </row>
    <row r="102" spans="1:8" ht="57" customHeight="1">
      <c r="A102" s="4" t="str">
        <f>Лист2!A284</f>
        <v>МП"Комплексное развитие системы коммунальной инфраструктуры Волчихинского района" на 2017-2025 годы</v>
      </c>
      <c r="B102" s="8" t="str">
        <f>Лист2!C284</f>
        <v>05</v>
      </c>
      <c r="C102" s="8" t="str">
        <f>Лист2!D284</f>
        <v>02</v>
      </c>
      <c r="D102" s="8" t="str">
        <f>Лист2!E284</f>
        <v>43 0 00 60010</v>
      </c>
      <c r="E102" s="8"/>
      <c r="F102" s="42">
        <f>Лист2!G284</f>
        <v>8558.0319999999992</v>
      </c>
      <c r="G102" s="60"/>
      <c r="H102" s="41"/>
    </row>
    <row r="103" spans="1:8" ht="33.75" customHeight="1">
      <c r="A103" s="4" t="str">
        <f>Лист2!A285</f>
        <v>Закупка товаров, работ и услуг для обеспечения государственных (муниципальных) нужд</v>
      </c>
      <c r="B103" s="8" t="str">
        <f>Лист2!C285</f>
        <v>05</v>
      </c>
      <c r="C103" s="8" t="str">
        <f>Лист2!D285</f>
        <v>02</v>
      </c>
      <c r="D103" s="8" t="str">
        <f>Лист2!E285</f>
        <v>43 0 00 60010</v>
      </c>
      <c r="E103" s="8" t="s">
        <v>246</v>
      </c>
      <c r="F103" s="42">
        <v>860</v>
      </c>
      <c r="G103" s="60"/>
      <c r="H103" s="41"/>
    </row>
    <row r="104" spans="1:8" ht="84" customHeight="1">
      <c r="A104" s="4" t="str">
        <f>Лист2!A286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4" s="8" t="str">
        <f>Лист2!C286</f>
        <v>05</v>
      </c>
      <c r="C104" s="8" t="str">
        <f>Лист2!D286</f>
        <v>02</v>
      </c>
      <c r="D104" s="8" t="str">
        <f>Лист2!E286</f>
        <v>43 0 00 60010</v>
      </c>
      <c r="E104" s="8">
        <f>Лист2!F286</f>
        <v>810</v>
      </c>
      <c r="F104" s="42">
        <f>Лист2!G286</f>
        <v>7698.0320000000002</v>
      </c>
      <c r="G104" s="60"/>
      <c r="H104" s="41"/>
    </row>
    <row r="105" spans="1:8" ht="116.25" customHeight="1">
      <c r="A105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5" s="5" t="str">
        <f>Лист2!C189</f>
        <v>05</v>
      </c>
      <c r="C105" s="5" t="str">
        <f>Лист2!D189</f>
        <v>02</v>
      </c>
      <c r="D105" s="5" t="str">
        <f>Лист2!E189</f>
        <v>98 5 00 60510</v>
      </c>
      <c r="E105" s="5"/>
      <c r="F105" s="42">
        <f>Лист2!G189</f>
        <v>1000</v>
      </c>
      <c r="G105" s="60"/>
      <c r="H105" s="41"/>
    </row>
    <row r="106" spans="1:8" ht="21.75" customHeight="1">
      <c r="A106" s="4" t="str">
        <f>Лист2!A190</f>
        <v>Иные межбюджетные трансферты</v>
      </c>
      <c r="B106" s="5" t="str">
        <f>Лист2!C190</f>
        <v>05</v>
      </c>
      <c r="C106" s="5" t="str">
        <f>Лист2!D190</f>
        <v>02</v>
      </c>
      <c r="D106" s="5" t="str">
        <f>Лист2!E190</f>
        <v>98 5 00 60510</v>
      </c>
      <c r="E106" s="5">
        <f>Лист2!F190</f>
        <v>540</v>
      </c>
      <c r="F106" s="42">
        <f>Лист2!G190</f>
        <v>1000</v>
      </c>
      <c r="G106" s="60"/>
      <c r="H106" s="41"/>
    </row>
    <row r="107" spans="1:8" ht="22.5" customHeight="1">
      <c r="A107" s="4" t="str">
        <f>Лист2!A287</f>
        <v>Благоустройство</v>
      </c>
      <c r="B107" s="5" t="str">
        <f>Лист2!C287</f>
        <v>05</v>
      </c>
      <c r="C107" s="5" t="str">
        <f>Лист2!D287</f>
        <v>03</v>
      </c>
      <c r="D107" s="5"/>
      <c r="E107" s="5"/>
      <c r="F107" s="42">
        <f>F108+F112+F110</f>
        <v>2503</v>
      </c>
      <c r="G107" s="41"/>
      <c r="H107" s="41"/>
    </row>
    <row r="108" spans="1:8" ht="21.75" customHeight="1">
      <c r="A108" s="4" t="str">
        <f>Лист2!A288</f>
        <v>Организация и содержание мест захоронения</v>
      </c>
      <c r="B108" s="5" t="str">
        <f>Лист2!C288</f>
        <v>05</v>
      </c>
      <c r="C108" s="5" t="str">
        <f>Лист2!D288</f>
        <v>03</v>
      </c>
      <c r="D108" s="5" t="str">
        <f>Лист2!E288</f>
        <v>92 9 00 18070</v>
      </c>
      <c r="E108" s="5"/>
      <c r="F108" s="42">
        <f>Лист2!G288</f>
        <v>300</v>
      </c>
      <c r="G108" s="41"/>
      <c r="H108" s="41"/>
    </row>
    <row r="109" spans="1:8" ht="42.75" customHeight="1">
      <c r="A109" s="4" t="str">
        <f>Лист2!A289</f>
        <v>Закупка товаров, работ и услуг для обеспечения государственных (муниципальных) нужд</v>
      </c>
      <c r="B109" s="5" t="str">
        <f>Лист2!C289</f>
        <v>05</v>
      </c>
      <c r="C109" s="5" t="str">
        <f>Лист2!D289</f>
        <v>03</v>
      </c>
      <c r="D109" s="5" t="str">
        <f>Лист2!E289</f>
        <v>92 9 00 18070</v>
      </c>
      <c r="E109" s="5">
        <f>Лист2!F289</f>
        <v>200</v>
      </c>
      <c r="F109" s="42">
        <f>Лист2!G289</f>
        <v>300</v>
      </c>
      <c r="G109" s="41"/>
      <c r="H109" s="41"/>
    </row>
    <row r="110" spans="1:8" ht="27.75" customHeight="1">
      <c r="A110" s="4" t="str">
        <f>Лист2!A290</f>
        <v>Сбор и удаление твердых отходов</v>
      </c>
      <c r="B110" s="5" t="str">
        <f>Лист2!C290</f>
        <v>05</v>
      </c>
      <c r="C110" s="5" t="str">
        <f>Лист2!D290</f>
        <v>03</v>
      </c>
      <c r="D110" s="5" t="str">
        <f>Лист2!E290</f>
        <v>92 9 00 18090</v>
      </c>
      <c r="E110" s="5"/>
      <c r="F110" s="42">
        <f>Лист2!G290</f>
        <v>1923</v>
      </c>
      <c r="G110" s="41"/>
      <c r="H110" s="41"/>
    </row>
    <row r="111" spans="1:8" ht="42.75" customHeight="1">
      <c r="A111" s="4" t="str">
        <f>Лист2!A291</f>
        <v>Закупка товаров, работ и услуг для обеспечения государственных (муниципальных) нужд</v>
      </c>
      <c r="B111" s="5" t="str">
        <f>Лист2!C291</f>
        <v>05</v>
      </c>
      <c r="C111" s="5" t="str">
        <f>Лист2!D291</f>
        <v>03</v>
      </c>
      <c r="D111" s="5" t="str">
        <f>Лист2!E291</f>
        <v>92 9 00 18090</v>
      </c>
      <c r="E111" s="5">
        <f>Лист2!F291</f>
        <v>200</v>
      </c>
      <c r="F111" s="42">
        <f>Лист2!G291</f>
        <v>1923</v>
      </c>
      <c r="G111" s="41"/>
      <c r="H111" s="41"/>
    </row>
    <row r="112" spans="1:8" ht="60.75" customHeight="1">
      <c r="A11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2" s="5" t="str">
        <f>Лист2!C192</f>
        <v>05</v>
      </c>
      <c r="C112" s="5" t="str">
        <f>Лист2!D192</f>
        <v>03</v>
      </c>
      <c r="D112" s="5" t="str">
        <f>Лист2!E192</f>
        <v>98 5 00 60510</v>
      </c>
      <c r="E112" s="5"/>
      <c r="F112" s="43">
        <f>Лист2!G192</f>
        <v>280</v>
      </c>
      <c r="G112" s="41"/>
      <c r="H112" s="41"/>
    </row>
    <row r="113" spans="1:8" ht="21.75" customHeight="1">
      <c r="A113" s="4" t="str">
        <f>Лист2!A193</f>
        <v>Иные межбюджетные трансферты</v>
      </c>
      <c r="B113" s="5" t="str">
        <f>Лист2!C193</f>
        <v>05</v>
      </c>
      <c r="C113" s="5" t="str">
        <f>Лист2!D193</f>
        <v>03</v>
      </c>
      <c r="D113" s="5" t="str">
        <f>Лист2!E193</f>
        <v>98 5 00 60510</v>
      </c>
      <c r="E113" s="5">
        <f>Лист2!F193</f>
        <v>540</v>
      </c>
      <c r="F113" s="43">
        <f>Лист2!G193</f>
        <v>280</v>
      </c>
      <c r="G113" s="41"/>
      <c r="H113" s="41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F115+F127+F154+F163+F173</f>
        <v>346201.00799999997</v>
      </c>
      <c r="G114" s="10">
        <v>300440.40000000002</v>
      </c>
      <c r="H114" s="10">
        <v>301794.5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F116+F123</f>
        <v>62002.6</v>
      </c>
      <c r="G115" s="41"/>
      <c r="H115" s="41"/>
    </row>
    <row r="116" spans="1:8" ht="47.25">
      <c r="A116" s="9" t="s">
        <v>77</v>
      </c>
      <c r="B116" s="5" t="s">
        <v>23</v>
      </c>
      <c r="C116" s="5" t="s">
        <v>15</v>
      </c>
      <c r="D116" s="7" t="s">
        <v>104</v>
      </c>
      <c r="E116" s="5"/>
      <c r="F116" s="10">
        <f>F117+F121</f>
        <v>25020.6</v>
      </c>
      <c r="G116" s="41"/>
      <c r="H116" s="41"/>
    </row>
    <row r="117" spans="1:8" ht="33.75" customHeight="1">
      <c r="A117" s="9" t="s">
        <v>92</v>
      </c>
      <c r="B117" s="5" t="s">
        <v>23</v>
      </c>
      <c r="C117" s="5" t="s">
        <v>15</v>
      </c>
      <c r="D117" s="7" t="s">
        <v>112</v>
      </c>
      <c r="E117" s="5"/>
      <c r="F117" s="10">
        <f>F118+F119+F120</f>
        <v>20679</v>
      </c>
      <c r="G117" s="41"/>
      <c r="H117" s="41"/>
    </row>
    <row r="118" spans="1:8" ht="81.75" customHeight="1">
      <c r="A118" s="30" t="s">
        <v>70</v>
      </c>
      <c r="B118" s="5" t="s">
        <v>23</v>
      </c>
      <c r="C118" s="5" t="s">
        <v>15</v>
      </c>
      <c r="D118" s="7" t="s">
        <v>112</v>
      </c>
      <c r="E118" s="5">
        <v>100</v>
      </c>
      <c r="F118" s="10">
        <f>Лист2!G82</f>
        <v>9700</v>
      </c>
      <c r="G118" s="41"/>
      <c r="H118" s="41"/>
    </row>
    <row r="119" spans="1:8" ht="34.5" customHeight="1">
      <c r="A119" s="31" t="s">
        <v>105</v>
      </c>
      <c r="B119" s="5" t="s">
        <v>23</v>
      </c>
      <c r="C119" s="5" t="s">
        <v>15</v>
      </c>
      <c r="D119" s="7" t="s">
        <v>112</v>
      </c>
      <c r="E119" s="5">
        <v>200</v>
      </c>
      <c r="F119" s="10">
        <f>Лист2!G83</f>
        <v>9579</v>
      </c>
      <c r="G119" s="41"/>
      <c r="H119" s="41"/>
    </row>
    <row r="120" spans="1:8" ht="21.75" customHeight="1">
      <c r="A120" s="32" t="s">
        <v>62</v>
      </c>
      <c r="B120" s="5" t="s">
        <v>23</v>
      </c>
      <c r="C120" s="5" t="s">
        <v>15</v>
      </c>
      <c r="D120" s="7" t="s">
        <v>112</v>
      </c>
      <c r="E120" s="5">
        <v>850</v>
      </c>
      <c r="F120" s="10">
        <f>Лист2!G84</f>
        <v>1400</v>
      </c>
      <c r="G120" s="41"/>
      <c r="H120" s="41"/>
    </row>
    <row r="121" spans="1:8" ht="59.25" customHeight="1">
      <c r="A121" s="32" t="str">
        <f>Лист2!A85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Лист2!C85</f>
        <v>07</v>
      </c>
      <c r="C121" s="5" t="str">
        <f>Лист2!D85</f>
        <v>01</v>
      </c>
      <c r="D121" s="5" t="str">
        <f>Лист2!E85</f>
        <v>02 1 00 S0430</v>
      </c>
      <c r="E121" s="5"/>
      <c r="F121" s="42">
        <f>Лист2!G85</f>
        <v>4341.6000000000004</v>
      </c>
      <c r="G121" s="41"/>
      <c r="H121" s="41"/>
    </row>
    <row r="122" spans="1:8" ht="88.5" customHeight="1">
      <c r="A122" s="32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Лист2!C86</f>
        <v>07</v>
      </c>
      <c r="C122" s="5" t="str">
        <f>Лист2!D86</f>
        <v>01</v>
      </c>
      <c r="D122" s="5" t="str">
        <f>Лист2!E86</f>
        <v>02 1 00 S0430</v>
      </c>
      <c r="E122" s="5">
        <f>Лист2!F86</f>
        <v>100</v>
      </c>
      <c r="F122" s="42">
        <f>Лист2!G86</f>
        <v>4341.6000000000004</v>
      </c>
      <c r="G122" s="41"/>
      <c r="H122" s="41"/>
    </row>
    <row r="123" spans="1:8" ht="67.5" customHeight="1">
      <c r="A123" s="9" t="s">
        <v>71</v>
      </c>
      <c r="B123" s="5" t="s">
        <v>23</v>
      </c>
      <c r="C123" s="5" t="s">
        <v>15</v>
      </c>
      <c r="D123" s="7" t="s">
        <v>113</v>
      </c>
      <c r="E123" s="5"/>
      <c r="F123" s="10">
        <f>F124+F125+F126</f>
        <v>36982</v>
      </c>
      <c r="G123" s="41"/>
      <c r="H123" s="41"/>
    </row>
    <row r="124" spans="1:8" ht="84.75" customHeight="1">
      <c r="A124" s="30" t="s">
        <v>70</v>
      </c>
      <c r="B124" s="5" t="s">
        <v>23</v>
      </c>
      <c r="C124" s="5" t="s">
        <v>15</v>
      </c>
      <c r="D124" s="7" t="s">
        <v>113</v>
      </c>
      <c r="E124" s="5">
        <v>100</v>
      </c>
      <c r="F124" s="10">
        <f>Лист2!G88</f>
        <v>36361</v>
      </c>
      <c r="G124" s="41"/>
      <c r="H124" s="41"/>
    </row>
    <row r="125" spans="1:8" ht="31.5" customHeight="1">
      <c r="A125" s="31" t="s">
        <v>105</v>
      </c>
      <c r="B125" s="5" t="s">
        <v>23</v>
      </c>
      <c r="C125" s="5" t="s">
        <v>15</v>
      </c>
      <c r="D125" s="7" t="s">
        <v>113</v>
      </c>
      <c r="E125" s="5">
        <v>200</v>
      </c>
      <c r="F125" s="10">
        <f>Лист2!G89</f>
        <v>541</v>
      </c>
      <c r="G125" s="41"/>
      <c r="H125" s="41"/>
    </row>
    <row r="126" spans="1:8" ht="31.5" customHeight="1">
      <c r="A126" s="9" t="s">
        <v>56</v>
      </c>
      <c r="B126" s="5" t="s">
        <v>23</v>
      </c>
      <c r="C126" s="5" t="s">
        <v>15</v>
      </c>
      <c r="D126" s="7" t="s">
        <v>113</v>
      </c>
      <c r="E126" s="5">
        <v>300</v>
      </c>
      <c r="F126" s="10">
        <f>Лист2!G90</f>
        <v>80</v>
      </c>
      <c r="G126" s="41"/>
      <c r="H126" s="41"/>
    </row>
    <row r="127" spans="1:8" ht="18" customHeight="1">
      <c r="A127" s="4" t="s">
        <v>7</v>
      </c>
      <c r="B127" s="5" t="s">
        <v>23</v>
      </c>
      <c r="C127" s="5" t="s">
        <v>16</v>
      </c>
      <c r="D127" s="3"/>
      <c r="E127" s="5"/>
      <c r="F127" s="10">
        <f>F128+F137+F142+F152+F134+F145+F148+F150</f>
        <v>251216.09700000001</v>
      </c>
      <c r="G127" s="41"/>
      <c r="H127" s="41"/>
    </row>
    <row r="128" spans="1:8" ht="48" customHeight="1">
      <c r="A128" s="9" t="s">
        <v>77</v>
      </c>
      <c r="B128" s="5" t="s">
        <v>23</v>
      </c>
      <c r="C128" s="5" t="s">
        <v>16</v>
      </c>
      <c r="D128" s="7" t="s">
        <v>104</v>
      </c>
      <c r="E128" s="5"/>
      <c r="F128" s="10">
        <f>F129</f>
        <v>31175.298999999999</v>
      </c>
      <c r="G128" s="41"/>
      <c r="H128" s="41"/>
    </row>
    <row r="129" spans="1:8" ht="34.5" customHeight="1">
      <c r="A129" s="9" t="s">
        <v>93</v>
      </c>
      <c r="B129" s="5" t="s">
        <v>23</v>
      </c>
      <c r="C129" s="5" t="s">
        <v>16</v>
      </c>
      <c r="D129" s="7" t="s">
        <v>114</v>
      </c>
      <c r="E129" s="5"/>
      <c r="F129" s="10">
        <f>F130+F131+F133+F132</f>
        <v>31175.298999999999</v>
      </c>
      <c r="G129" s="41"/>
      <c r="H129" s="41"/>
    </row>
    <row r="130" spans="1:8" ht="78" customHeight="1">
      <c r="A130" s="30" t="s">
        <v>70</v>
      </c>
      <c r="B130" s="5" t="s">
        <v>23</v>
      </c>
      <c r="C130" s="5" t="s">
        <v>16</v>
      </c>
      <c r="D130" s="7" t="s">
        <v>114</v>
      </c>
      <c r="E130" s="5">
        <v>100</v>
      </c>
      <c r="F130" s="10">
        <f>Лист2!G94</f>
        <v>3530</v>
      </c>
      <c r="G130" s="41"/>
      <c r="H130" s="41"/>
    </row>
    <row r="131" spans="1:8" ht="33.75" customHeight="1">
      <c r="A131" s="31" t="s">
        <v>105</v>
      </c>
      <c r="B131" s="5" t="s">
        <v>23</v>
      </c>
      <c r="C131" s="5" t="s">
        <v>16</v>
      </c>
      <c r="D131" s="7" t="s">
        <v>114</v>
      </c>
      <c r="E131" s="5">
        <v>200</v>
      </c>
      <c r="F131" s="10">
        <f>Лист2!G95</f>
        <v>23879.794999999998</v>
      </c>
      <c r="G131" s="41"/>
      <c r="H131" s="41"/>
    </row>
    <row r="132" spans="1:8" ht="81.75" customHeight="1">
      <c r="A132" s="31" t="str">
        <f>Лист2!A96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2" s="5" t="str">
        <f>Лист2!C96</f>
        <v>07</v>
      </c>
      <c r="C132" s="5" t="str">
        <f>Лист2!D96</f>
        <v>02</v>
      </c>
      <c r="D132" s="5" t="str">
        <f>Лист2!E96</f>
        <v>02 1 00 10400</v>
      </c>
      <c r="E132" s="5">
        <f>Лист2!F96</f>
        <v>611</v>
      </c>
      <c r="F132" s="42">
        <f>Лист2!G96</f>
        <v>2240.107</v>
      </c>
      <c r="G132" s="41"/>
      <c r="H132" s="41"/>
    </row>
    <row r="133" spans="1:8" ht="20.25" customHeight="1">
      <c r="A133" s="32" t="s">
        <v>62</v>
      </c>
      <c r="B133" s="5" t="s">
        <v>23</v>
      </c>
      <c r="C133" s="5" t="s">
        <v>16</v>
      </c>
      <c r="D133" s="7" t="s">
        <v>114</v>
      </c>
      <c r="E133" s="5">
        <v>850</v>
      </c>
      <c r="F133" s="10">
        <f>Лист2!G97</f>
        <v>1525.3969999999999</v>
      </c>
      <c r="G133" s="41"/>
      <c r="H133" s="41"/>
    </row>
    <row r="134" spans="1:8" ht="109.5" customHeight="1">
      <c r="A134" s="32" t="str">
        <f>Лист2!A98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4" s="5" t="str">
        <f>Лист2!C98</f>
        <v>07</v>
      </c>
      <c r="C134" s="5" t="str">
        <f>Лист2!D98</f>
        <v>02</v>
      </c>
      <c r="D134" s="5" t="str">
        <f>Лист2!E98</f>
        <v>90 1 00 53032</v>
      </c>
      <c r="E134" s="5"/>
      <c r="F134" s="10">
        <f>Лист2!G98</f>
        <v>16210</v>
      </c>
      <c r="G134" s="41"/>
      <c r="H134" s="41"/>
    </row>
    <row r="135" spans="1:8" ht="83.25" customHeight="1">
      <c r="A135" s="32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Лист2!C99</f>
        <v>07</v>
      </c>
      <c r="C135" s="5" t="str">
        <f>Лист2!D99</f>
        <v>02</v>
      </c>
      <c r="D135" s="5" t="str">
        <f>Лист2!E99</f>
        <v>90 1 00 53032</v>
      </c>
      <c r="E135" s="5">
        <f>Лист2!F99</f>
        <v>100</v>
      </c>
      <c r="F135" s="10">
        <f>Лист2!G99</f>
        <v>15103.5</v>
      </c>
      <c r="G135" s="41"/>
      <c r="H135" s="41"/>
    </row>
    <row r="136" spans="1:8" ht="20.25" customHeight="1">
      <c r="A136" s="32" t="str">
        <f>Лист2!A100</f>
        <v>Субсидии бюджетным учреждениям на иные цели</v>
      </c>
      <c r="B136" s="5" t="s">
        <v>23</v>
      </c>
      <c r="C136" s="5" t="s">
        <v>16</v>
      </c>
      <c r="D136" s="7" t="s">
        <v>114</v>
      </c>
      <c r="E136" s="5">
        <v>850</v>
      </c>
      <c r="F136" s="10">
        <f>Лист2!G100</f>
        <v>1106.5</v>
      </c>
      <c r="G136" s="41"/>
      <c r="H136" s="41"/>
    </row>
    <row r="137" spans="1:8" ht="113.25" customHeight="1">
      <c r="A137" s="9" t="s">
        <v>72</v>
      </c>
      <c r="B137" s="5" t="s">
        <v>23</v>
      </c>
      <c r="C137" s="5" t="s">
        <v>16</v>
      </c>
      <c r="D137" s="7" t="s">
        <v>115</v>
      </c>
      <c r="E137" s="3"/>
      <c r="F137" s="10">
        <f>Лист2!G101</f>
        <v>174778</v>
      </c>
      <c r="G137" s="41"/>
      <c r="H137" s="41"/>
    </row>
    <row r="138" spans="1:8" ht="80.25" customHeight="1">
      <c r="A138" s="30" t="s">
        <v>70</v>
      </c>
      <c r="B138" s="5" t="s">
        <v>23</v>
      </c>
      <c r="C138" s="5" t="s">
        <v>16</v>
      </c>
      <c r="D138" s="7" t="s">
        <v>115</v>
      </c>
      <c r="E138" s="3">
        <v>100</v>
      </c>
      <c r="F138" s="10">
        <f>Лист2!G102</f>
        <v>160325.5</v>
      </c>
      <c r="G138" s="41"/>
      <c r="H138" s="41"/>
    </row>
    <row r="139" spans="1:8" ht="33" customHeight="1">
      <c r="A139" s="31" t="s">
        <v>105</v>
      </c>
      <c r="B139" s="5" t="s">
        <v>23</v>
      </c>
      <c r="C139" s="5" t="s">
        <v>16</v>
      </c>
      <c r="D139" s="7" t="s">
        <v>115</v>
      </c>
      <c r="E139" s="5">
        <v>200</v>
      </c>
      <c r="F139" s="10">
        <f>Лист2!G103</f>
        <v>3628.1</v>
      </c>
      <c r="G139" s="41"/>
      <c r="H139" s="41"/>
    </row>
    <row r="140" spans="1:8" ht="33" customHeight="1">
      <c r="A140" s="31" t="str">
        <f>Лист2!A104</f>
        <v>Социальное обеспечение и иные выплаты населению</v>
      </c>
      <c r="B140" s="5" t="str">
        <f>Лист2!C104</f>
        <v>07</v>
      </c>
      <c r="C140" s="5" t="str">
        <f>Лист2!D104</f>
        <v>02</v>
      </c>
      <c r="D140" s="5" t="str">
        <f>Лист2!E104</f>
        <v>90 1 00 70910</v>
      </c>
      <c r="E140" s="5">
        <f>Лист2!F104</f>
        <v>300</v>
      </c>
      <c r="F140" s="10">
        <f>Лист2!G104</f>
        <v>137</v>
      </c>
      <c r="G140" s="41"/>
      <c r="H140" s="41"/>
    </row>
    <row r="141" spans="1:8" ht="76.5" customHeight="1">
      <c r="A141" s="31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1" s="5" t="str">
        <f>Лист2!C105</f>
        <v>07</v>
      </c>
      <c r="C141" s="5" t="str">
        <f>Лист2!D105</f>
        <v>02</v>
      </c>
      <c r="D141" s="5" t="str">
        <f>Лист2!E105</f>
        <v>90 1 00 70910</v>
      </c>
      <c r="E141" s="5">
        <f>Лист2!F105</f>
        <v>611</v>
      </c>
      <c r="F141" s="10">
        <f>Лист2!G105</f>
        <v>10687.4</v>
      </c>
      <c r="G141" s="41"/>
      <c r="H141" s="41"/>
    </row>
    <row r="142" spans="1:8" ht="75.75" customHeight="1">
      <c r="A142" s="31" t="str">
        <f>Лист2!A106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42" s="5" t="s">
        <v>23</v>
      </c>
      <c r="C142" s="5" t="s">
        <v>16</v>
      </c>
      <c r="D142" s="7" t="s">
        <v>137</v>
      </c>
      <c r="E142" s="5"/>
      <c r="F142" s="10">
        <f>Лист2!G106</f>
        <v>1118</v>
      </c>
      <c r="G142" s="41"/>
      <c r="H142" s="41"/>
    </row>
    <row r="143" spans="1:8" ht="31.5" customHeight="1">
      <c r="A143" s="31" t="s">
        <v>105</v>
      </c>
      <c r="B143" s="5" t="s">
        <v>23</v>
      </c>
      <c r="C143" s="5" t="s">
        <v>16</v>
      </c>
      <c r="D143" s="7" t="s">
        <v>137</v>
      </c>
      <c r="E143" s="5">
        <v>200</v>
      </c>
      <c r="F143" s="10">
        <f>Лист2!G107</f>
        <v>1061.5999999999999</v>
      </c>
      <c r="G143" s="41"/>
      <c r="H143" s="41"/>
    </row>
    <row r="144" spans="1:8" ht="31.5" customHeight="1">
      <c r="A144" s="31" t="str">
        <f>Лист2!A108</f>
        <v>Субсидии бюджетным учреждениям на иные цели</v>
      </c>
      <c r="B144" s="5" t="str">
        <f>Лист2!C108</f>
        <v>07</v>
      </c>
      <c r="C144" s="5" t="str">
        <f>Лист2!D108</f>
        <v>02</v>
      </c>
      <c r="D144" s="5" t="str">
        <f>Лист2!E108</f>
        <v>91 1 00 70930</v>
      </c>
      <c r="E144" s="5">
        <f>Лист2!F108</f>
        <v>612</v>
      </c>
      <c r="F144" s="43">
        <f>Лист2!G108</f>
        <v>56.4</v>
      </c>
      <c r="G144" s="41"/>
      <c r="H144" s="41"/>
    </row>
    <row r="145" spans="1:8" ht="66.75" customHeight="1">
      <c r="A145" s="31" t="str">
        <f>Лист2!A109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45" s="5" t="str">
        <f>Лист2!C109</f>
        <v>07</v>
      </c>
      <c r="C145" s="5" t="str">
        <f>Лист2!D109</f>
        <v>02</v>
      </c>
      <c r="D145" s="5" t="str">
        <f>Лист2!E109</f>
        <v>90 1 00 L3042</v>
      </c>
      <c r="E145" s="5"/>
      <c r="F145" s="42">
        <f>Лист2!G109</f>
        <v>9820.4000000000015</v>
      </c>
      <c r="G145" s="41"/>
      <c r="H145" s="41"/>
    </row>
    <row r="146" spans="1:8" ht="33.75" customHeight="1">
      <c r="A146" s="31" t="str">
        <f>Лист2!A110</f>
        <v>Закупка товаров, работ и услуг для обеспечения государственных (муниципальных) нужд</v>
      </c>
      <c r="B146" s="5" t="str">
        <f>Лист2!C110</f>
        <v>07</v>
      </c>
      <c r="C146" s="5" t="str">
        <f>Лист2!D110</f>
        <v>02</v>
      </c>
      <c r="D146" s="5" t="str">
        <f>Лист2!E110</f>
        <v>90 1 00 L3042</v>
      </c>
      <c r="E146" s="5">
        <f>Лист2!F110</f>
        <v>200</v>
      </c>
      <c r="F146" s="42">
        <f>Лист2!G110</f>
        <v>9266.2000000000007</v>
      </c>
      <c r="G146" s="41"/>
      <c r="H146" s="41"/>
    </row>
    <row r="147" spans="1:8" ht="33.75" customHeight="1">
      <c r="A147" s="31" t="str">
        <f>Лист2!A111</f>
        <v>Субсидии бюджетным учреждениям на иные цели</v>
      </c>
      <c r="B147" s="5" t="str">
        <f>Лист2!C111</f>
        <v>07</v>
      </c>
      <c r="C147" s="5" t="str">
        <f>Лист2!D111</f>
        <v>02</v>
      </c>
      <c r="D147" s="5" t="str">
        <f>Лист2!E111</f>
        <v>90 1 00 L3042</v>
      </c>
      <c r="E147" s="5">
        <f>Лист2!F111</f>
        <v>612</v>
      </c>
      <c r="F147" s="42">
        <f>Лист2!G111</f>
        <v>554.20000000000005</v>
      </c>
      <c r="G147" s="41"/>
      <c r="H147" s="41"/>
    </row>
    <row r="148" spans="1:8" ht="92.25" customHeight="1">
      <c r="A148" s="31" t="str">
        <f>Лист2!A294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48" s="5" t="str">
        <f>Лист2!C294</f>
        <v>07</v>
      </c>
      <c r="C148" s="5" t="str">
        <f>Лист2!D294</f>
        <v>02</v>
      </c>
      <c r="D148" s="5" t="str">
        <f>Лист2!E294</f>
        <v>90 1 00 S2992</v>
      </c>
      <c r="E148" s="5"/>
      <c r="F148" s="42">
        <f>Лист2!G294</f>
        <v>7273.2</v>
      </c>
      <c r="G148" s="41"/>
      <c r="H148" s="41"/>
    </row>
    <row r="149" spans="1:8" ht="33.75" customHeight="1">
      <c r="A149" s="31" t="str">
        <f>Лист2!A295</f>
        <v>Закупка товаров, работ и услуг для обеспечения государственных (муниципальных) нужд</v>
      </c>
      <c r="B149" s="5" t="str">
        <f>Лист2!C295</f>
        <v>07</v>
      </c>
      <c r="C149" s="5" t="str">
        <f>Лист2!D295</f>
        <v>02</v>
      </c>
      <c r="D149" s="5" t="str">
        <f>Лист2!E295</f>
        <v>90 1 00 S2992</v>
      </c>
      <c r="E149" s="5">
        <f>Лист2!F295</f>
        <v>200</v>
      </c>
      <c r="F149" s="42">
        <f>Лист2!G295</f>
        <v>7273.2</v>
      </c>
      <c r="G149" s="41"/>
      <c r="H149" s="41"/>
    </row>
    <row r="150" spans="1:8" ht="73.5" customHeight="1">
      <c r="A150" s="31" t="str">
        <f>Лист2!A296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0" s="5" t="str">
        <f>Лист2!C296</f>
        <v>07</v>
      </c>
      <c r="C150" s="5" t="str">
        <f>Лист2!D296</f>
        <v>02</v>
      </c>
      <c r="D150" s="5" t="str">
        <f>Лист2!E296</f>
        <v>90 1 00 50970</v>
      </c>
      <c r="E150" s="5"/>
      <c r="F150" s="42">
        <f>Лист2!G296</f>
        <v>45.009</v>
      </c>
      <c r="G150" s="41"/>
      <c r="H150" s="41"/>
    </row>
    <row r="151" spans="1:8" ht="33.75" customHeight="1">
      <c r="A151" s="31" t="str">
        <f>Лист2!A297</f>
        <v>Закупка товаров, работ и услуг для обеспечения государственных (муниципальных) нужд</v>
      </c>
      <c r="B151" s="5" t="str">
        <f>Лист2!C297</f>
        <v>07</v>
      </c>
      <c r="C151" s="5" t="str">
        <f>Лист2!D297</f>
        <v>02</v>
      </c>
      <c r="D151" s="5" t="str">
        <f>Лист2!E297</f>
        <v>90 1 00 50970</v>
      </c>
      <c r="E151" s="5">
        <f>Лист2!F297</f>
        <v>200</v>
      </c>
      <c r="F151" s="42">
        <f>Лист2!G297</f>
        <v>45.009</v>
      </c>
      <c r="G151" s="41"/>
      <c r="H151" s="41"/>
    </row>
    <row r="152" spans="1:8" ht="46.5" customHeight="1">
      <c r="A152" s="31" t="str">
        <f>Лист2!A112</f>
        <v>Обеспечение расчетов за топливно-энергетические ресурсы, потребляемые муниципальными учреждениями</v>
      </c>
      <c r="B152" s="5" t="str">
        <f>Лист2!C112</f>
        <v>07</v>
      </c>
      <c r="C152" s="5" t="str">
        <f>Лист2!D112</f>
        <v>02</v>
      </c>
      <c r="D152" s="5" t="str">
        <f>Лист2!E112</f>
        <v>92 9 00 S1190</v>
      </c>
      <c r="E152" s="5"/>
      <c r="F152" s="42">
        <f>Лист2!G112</f>
        <v>10796.189</v>
      </c>
      <c r="G152" s="41"/>
      <c r="H152" s="41"/>
    </row>
    <row r="153" spans="1:8" ht="33.75" customHeight="1">
      <c r="A153" s="31" t="str">
        <f>Лист2!A113</f>
        <v>Закупка товаров, работ и услуг для обеспечения государственных (муниципальных) нужд</v>
      </c>
      <c r="B153" s="5" t="str">
        <f>Лист2!C113</f>
        <v>07</v>
      </c>
      <c r="C153" s="5" t="str">
        <f>Лист2!D113</f>
        <v>02</v>
      </c>
      <c r="D153" s="5" t="str">
        <f>Лист2!E113</f>
        <v>92 9 00 S1190</v>
      </c>
      <c r="E153" s="5">
        <f>Лист2!F113</f>
        <v>200</v>
      </c>
      <c r="F153" s="42">
        <f>Лист2!G113</f>
        <v>10796.189</v>
      </c>
      <c r="G153" s="41"/>
      <c r="H153" s="41"/>
    </row>
    <row r="154" spans="1:8" ht="27.75" customHeight="1">
      <c r="A154" s="31" t="str">
        <f>Лист2!A114</f>
        <v>Дополнительное образование детей</v>
      </c>
      <c r="B154" s="5" t="str">
        <f>Лист2!C114</f>
        <v>07</v>
      </c>
      <c r="C154" s="5" t="str">
        <f>Лист2!D114</f>
        <v>03</v>
      </c>
      <c r="D154" s="7"/>
      <c r="E154" s="5"/>
      <c r="F154" s="10">
        <f>F155+F159+F161</f>
        <v>20455.3</v>
      </c>
      <c r="G154" s="41"/>
      <c r="H154" s="41"/>
    </row>
    <row r="155" spans="1:8" ht="37.5" customHeight="1">
      <c r="A155" s="31" t="str">
        <f>Лист2!A115</f>
        <v>Обеспечение деятельности организаций (учреждений) дополнительного образования детей</v>
      </c>
      <c r="B155" s="5" t="str">
        <f>Лист2!C115</f>
        <v>07</v>
      </c>
      <c r="C155" s="5" t="str">
        <f>Лист2!D115</f>
        <v>03</v>
      </c>
      <c r="D155" s="5" t="str">
        <f>Лист2!E115</f>
        <v>02 1 00 10420</v>
      </c>
      <c r="E155" s="5"/>
      <c r="F155" s="42">
        <f>F156+F157+F158</f>
        <v>10439.5</v>
      </c>
      <c r="G155" s="41"/>
      <c r="H155" s="41"/>
    </row>
    <row r="156" spans="1:8" ht="92.25" customHeight="1">
      <c r="A156" s="31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Лист2!C116</f>
        <v>07</v>
      </c>
      <c r="C156" s="5" t="str">
        <f>Лист2!D116</f>
        <v>03</v>
      </c>
      <c r="D156" s="5" t="str">
        <f>Лист2!E116</f>
        <v>02 1 00 10420</v>
      </c>
      <c r="E156" s="5">
        <f>Лист2!F116</f>
        <v>100</v>
      </c>
      <c r="F156" s="42">
        <f>Лист2!G16+Лист2!G40+Лист2!G116</f>
        <v>8411.5</v>
      </c>
      <c r="G156" s="41"/>
      <c r="H156" s="41"/>
    </row>
    <row r="157" spans="1:8" ht="48" customHeight="1">
      <c r="A157" s="31" t="str">
        <f>Лист2!A117</f>
        <v>Закупка товаров, работ и услуг для обеспечения государственных (муниципальных) нужд</v>
      </c>
      <c r="B157" s="5" t="str">
        <f>Лист2!C117</f>
        <v>07</v>
      </c>
      <c r="C157" s="5" t="str">
        <f>Лист2!D117</f>
        <v>03</v>
      </c>
      <c r="D157" s="5" t="str">
        <f>Лист2!E117</f>
        <v>02 1 00 10420</v>
      </c>
      <c r="E157" s="5">
        <f>Лист2!F117</f>
        <v>200</v>
      </c>
      <c r="F157" s="42">
        <f>Лист2!G17+Лист2!G41+Лист2!G117</f>
        <v>1978</v>
      </c>
      <c r="G157" s="41"/>
      <c r="H157" s="41"/>
    </row>
    <row r="158" spans="1:8" ht="23.25" customHeight="1">
      <c r="A158" s="31" t="str">
        <f>Лист2!A118</f>
        <v>Уплата налогов, сборов и иных платежей</v>
      </c>
      <c r="B158" s="5" t="str">
        <f>Лист2!C118</f>
        <v>07</v>
      </c>
      <c r="C158" s="5" t="str">
        <f>Лист2!D118</f>
        <v>03</v>
      </c>
      <c r="D158" s="5" t="str">
        <f>Лист2!E118</f>
        <v>02 1 00 10420</v>
      </c>
      <c r="E158" s="5">
        <f>Лист2!F118</f>
        <v>850</v>
      </c>
      <c r="F158" s="42">
        <f>Лист2!G18+Лист2!G42+Лист2!G118</f>
        <v>50</v>
      </c>
      <c r="G158" s="41"/>
      <c r="H158" s="41"/>
    </row>
    <row r="159" spans="1:8" ht="46.5" customHeight="1">
      <c r="A159" s="31" t="str">
        <f>Лист2!A43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Лист2!C43</f>
        <v>07</v>
      </c>
      <c r="C159" s="5" t="str">
        <f>Лист2!D43</f>
        <v>03</v>
      </c>
      <c r="D159" s="5" t="str">
        <f>Лист2!E43</f>
        <v>02 1 00 S0430</v>
      </c>
      <c r="E159" s="5"/>
      <c r="F159" s="42">
        <f>F160</f>
        <v>5187.6000000000004</v>
      </c>
      <c r="G159" s="41"/>
      <c r="H159" s="41"/>
    </row>
    <row r="160" spans="1:8" ht="84.75" customHeight="1">
      <c r="A160" s="31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Лист2!C44</f>
        <v>07</v>
      </c>
      <c r="C160" s="5" t="str">
        <f>Лист2!D44</f>
        <v>03</v>
      </c>
      <c r="D160" s="5" t="str">
        <f>Лист2!E44</f>
        <v>02 1 00 S0430</v>
      </c>
      <c r="E160" s="5">
        <f>Лист2!F44</f>
        <v>100</v>
      </c>
      <c r="F160" s="42">
        <f>Лист2!G44+Лист2!G20</f>
        <v>5187.6000000000004</v>
      </c>
      <c r="G160" s="41"/>
      <c r="H160" s="41"/>
    </row>
    <row r="161" spans="1:8" ht="112.5" customHeight="1">
      <c r="A161" s="31" t="str">
        <f>Лист2!A45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61" s="5" t="str">
        <f>Лист2!C45</f>
        <v>07</v>
      </c>
      <c r="C161" s="5" t="str">
        <f>Лист2!D45</f>
        <v>03</v>
      </c>
      <c r="D161" s="5" t="str">
        <f>Лист2!E45</f>
        <v>44 0 А1 55194</v>
      </c>
      <c r="E161" s="5"/>
      <c r="F161" s="42">
        <f>Лист2!G45</f>
        <v>4828.2</v>
      </c>
      <c r="G161" s="41"/>
      <c r="H161" s="41"/>
    </row>
    <row r="162" spans="1:8" ht="39" customHeight="1">
      <c r="A162" s="31" t="str">
        <f>Лист2!A46</f>
        <v>Закупка товаров, работ и услуг для обеспечения государственных (муниципальных) нужд</v>
      </c>
      <c r="B162" s="5" t="str">
        <f>Лист2!C46</f>
        <v>07</v>
      </c>
      <c r="C162" s="5" t="str">
        <f>Лист2!D46</f>
        <v>03</v>
      </c>
      <c r="D162" s="5" t="str">
        <f>Лист2!E46</f>
        <v>44 0 А1 55194</v>
      </c>
      <c r="E162" s="5">
        <f>Лист2!F46</f>
        <v>200</v>
      </c>
      <c r="F162" s="42">
        <f>Лист2!G46</f>
        <v>4828.2</v>
      </c>
      <c r="G162" s="41"/>
      <c r="H162" s="41"/>
    </row>
    <row r="163" spans="1:8" ht="19.5" customHeight="1">
      <c r="A163" s="9" t="s">
        <v>49</v>
      </c>
      <c r="B163" s="5" t="s">
        <v>23</v>
      </c>
      <c r="C163" s="5" t="s">
        <v>23</v>
      </c>
      <c r="D163" s="7"/>
      <c r="E163" s="3"/>
      <c r="F163" s="10">
        <f>F164+F169+F171</f>
        <v>3050.2</v>
      </c>
      <c r="G163" s="41"/>
      <c r="H163" s="41"/>
    </row>
    <row r="164" spans="1:8" ht="47.25">
      <c r="A164" s="9" t="s">
        <v>77</v>
      </c>
      <c r="B164" s="7" t="s">
        <v>23</v>
      </c>
      <c r="C164" s="7" t="s">
        <v>23</v>
      </c>
      <c r="D164" s="7" t="s">
        <v>104</v>
      </c>
      <c r="E164" s="3"/>
      <c r="F164" s="10">
        <f>F165</f>
        <v>1936</v>
      </c>
      <c r="G164" s="41"/>
      <c r="H164" s="41"/>
    </row>
    <row r="165" spans="1:8" ht="36.75" customHeight="1">
      <c r="A165" s="9" t="s">
        <v>94</v>
      </c>
      <c r="B165" s="5" t="s">
        <v>23</v>
      </c>
      <c r="C165" s="5" t="s">
        <v>23</v>
      </c>
      <c r="D165" s="7" t="s">
        <v>116</v>
      </c>
      <c r="E165" s="3"/>
      <c r="F165" s="10">
        <f>F166+F167</f>
        <v>1936</v>
      </c>
      <c r="G165" s="41"/>
      <c r="H165" s="41"/>
    </row>
    <row r="166" spans="1:8" ht="82.5" customHeight="1">
      <c r="A166" s="30" t="s">
        <v>70</v>
      </c>
      <c r="B166" s="5" t="s">
        <v>23</v>
      </c>
      <c r="C166" s="5" t="s">
        <v>23</v>
      </c>
      <c r="D166" s="7" t="s">
        <v>116</v>
      </c>
      <c r="E166" s="3">
        <v>100</v>
      </c>
      <c r="F166" s="10">
        <f>Лист2!G122</f>
        <v>1550</v>
      </c>
      <c r="G166" s="41"/>
      <c r="H166" s="41"/>
    </row>
    <row r="167" spans="1:8" ht="32.25" customHeight="1">
      <c r="A167" s="31" t="s">
        <v>105</v>
      </c>
      <c r="B167" s="5" t="s">
        <v>23</v>
      </c>
      <c r="C167" s="5" t="s">
        <v>23</v>
      </c>
      <c r="D167" s="7" t="s">
        <v>116</v>
      </c>
      <c r="E167" s="3">
        <v>200</v>
      </c>
      <c r="F167" s="10">
        <f>Лист2!G123</f>
        <v>386</v>
      </c>
      <c r="G167" s="41"/>
      <c r="H167" s="41"/>
    </row>
    <row r="168" spans="1:8" ht="23.25" customHeight="1">
      <c r="A168" s="32" t="s">
        <v>62</v>
      </c>
      <c r="B168" s="5" t="s">
        <v>23</v>
      </c>
      <c r="C168" s="5" t="s">
        <v>23</v>
      </c>
      <c r="D168" s="7" t="s">
        <v>116</v>
      </c>
      <c r="E168" s="3">
        <v>850</v>
      </c>
      <c r="F168" s="10">
        <f>Лист2!G124</f>
        <v>0</v>
      </c>
      <c r="G168" s="41"/>
      <c r="H168" s="41"/>
    </row>
    <row r="169" spans="1:8" ht="34.5" customHeight="1">
      <c r="A169" s="32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S3210</v>
      </c>
      <c r="E169" s="5"/>
      <c r="F169" s="5">
        <f>Лист2!G125</f>
        <v>854.2</v>
      </c>
      <c r="G169" s="41"/>
      <c r="H169" s="41"/>
    </row>
    <row r="170" spans="1:8" ht="37.5" customHeight="1">
      <c r="A170" s="32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S3210</v>
      </c>
      <c r="E170" s="5">
        <f>Лист2!F126</f>
        <v>200</v>
      </c>
      <c r="F170" s="5">
        <f>Лист2!G126</f>
        <v>854.2</v>
      </c>
      <c r="G170" s="41"/>
      <c r="H170" s="41"/>
    </row>
    <row r="171" spans="1:8" ht="37.5" customHeight="1">
      <c r="A171" s="32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3">
        <f>Лист2!G127</f>
        <v>260</v>
      </c>
      <c r="G171" s="41"/>
      <c r="H171" s="41"/>
    </row>
    <row r="172" spans="1:8" ht="90.75" customHeight="1">
      <c r="A172" s="32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3">
        <f>Лист2!G128</f>
        <v>260</v>
      </c>
      <c r="G172" s="41"/>
      <c r="H172" s="41"/>
    </row>
    <row r="173" spans="1:8" ht="26.25" customHeight="1">
      <c r="A173" s="34" t="s">
        <v>9</v>
      </c>
      <c r="B173" s="5" t="s">
        <v>23</v>
      </c>
      <c r="C173" s="5" t="s">
        <v>20</v>
      </c>
      <c r="D173" s="5"/>
      <c r="E173" s="3"/>
      <c r="F173" s="10">
        <f>F174+F179+F182+F187+F189</f>
        <v>9476.8109999999997</v>
      </c>
      <c r="G173" s="41"/>
      <c r="H173" s="41"/>
    </row>
    <row r="174" spans="1:8" ht="31.5">
      <c r="A174" s="9" t="s">
        <v>60</v>
      </c>
      <c r="B174" s="5" t="s">
        <v>23</v>
      </c>
      <c r="C174" s="5" t="s">
        <v>20</v>
      </c>
      <c r="D174" s="7" t="s">
        <v>106</v>
      </c>
      <c r="E174" s="5"/>
      <c r="F174" s="10">
        <f>F175</f>
        <v>2700</v>
      </c>
      <c r="G174" s="41"/>
      <c r="H174" s="41"/>
    </row>
    <row r="175" spans="1:8" ht="31.5">
      <c r="A175" s="9" t="s">
        <v>61</v>
      </c>
      <c r="B175" s="5" t="s">
        <v>23</v>
      </c>
      <c r="C175" s="5" t="s">
        <v>20</v>
      </c>
      <c r="D175" s="7" t="s">
        <v>107</v>
      </c>
      <c r="E175" s="5"/>
      <c r="F175" s="10">
        <f>F176+F177+F178</f>
        <v>2700</v>
      </c>
      <c r="G175" s="41"/>
      <c r="H175" s="41"/>
    </row>
    <row r="176" spans="1:8" ht="77.25" customHeight="1">
      <c r="A176" s="30" t="s">
        <v>70</v>
      </c>
      <c r="B176" s="5" t="s">
        <v>23</v>
      </c>
      <c r="C176" s="5" t="s">
        <v>20</v>
      </c>
      <c r="D176" s="7" t="s">
        <v>107</v>
      </c>
      <c r="E176" s="5">
        <v>100</v>
      </c>
      <c r="F176" s="10">
        <f>Лист2!G132</f>
        <v>2450</v>
      </c>
      <c r="G176" s="41"/>
      <c r="H176" s="41"/>
    </row>
    <row r="177" spans="1:8" ht="36" customHeight="1">
      <c r="A177" s="31" t="s">
        <v>105</v>
      </c>
      <c r="B177" s="5" t="s">
        <v>23</v>
      </c>
      <c r="C177" s="5" t="s">
        <v>20</v>
      </c>
      <c r="D177" s="7" t="s">
        <v>107</v>
      </c>
      <c r="E177" s="5">
        <v>200</v>
      </c>
      <c r="F177" s="10">
        <f>Лист2!G133</f>
        <v>250</v>
      </c>
      <c r="G177" s="41"/>
      <c r="H177" s="41"/>
    </row>
    <row r="178" spans="1:8" ht="20.25" customHeight="1">
      <c r="A178" s="32" t="s">
        <v>62</v>
      </c>
      <c r="B178" s="5" t="s">
        <v>23</v>
      </c>
      <c r="C178" s="5" t="s">
        <v>20</v>
      </c>
      <c r="D178" s="7" t="s">
        <v>107</v>
      </c>
      <c r="E178" s="5">
        <v>850</v>
      </c>
      <c r="F178" s="10">
        <f>Лист2!G134</f>
        <v>0</v>
      </c>
      <c r="G178" s="41"/>
      <c r="H178" s="41"/>
    </row>
    <row r="179" spans="1:8" ht="51" customHeight="1">
      <c r="A179" s="9" t="s">
        <v>89</v>
      </c>
      <c r="B179" s="5" t="s">
        <v>23</v>
      </c>
      <c r="C179" s="5" t="s">
        <v>20</v>
      </c>
      <c r="D179" s="7" t="s">
        <v>126</v>
      </c>
      <c r="E179" s="5"/>
      <c r="F179" s="10">
        <f>F180+F181</f>
        <v>1012</v>
      </c>
      <c r="G179" s="41"/>
      <c r="H179" s="41"/>
    </row>
    <row r="180" spans="1:8" ht="85.5" customHeight="1">
      <c r="A180" s="30" t="s">
        <v>70</v>
      </c>
      <c r="B180" s="5" t="s">
        <v>23</v>
      </c>
      <c r="C180" s="5" t="s">
        <v>20</v>
      </c>
      <c r="D180" s="7" t="s">
        <v>126</v>
      </c>
      <c r="E180" s="5">
        <v>100</v>
      </c>
      <c r="F180" s="10">
        <f>Лист2!G136+Лист2!G300</f>
        <v>852</v>
      </c>
      <c r="G180" s="41"/>
      <c r="H180" s="41"/>
    </row>
    <row r="181" spans="1:8" ht="31.5" customHeight="1">
      <c r="A181" s="31" t="s">
        <v>105</v>
      </c>
      <c r="B181" s="5" t="s">
        <v>23</v>
      </c>
      <c r="C181" s="5" t="s">
        <v>20</v>
      </c>
      <c r="D181" s="7" t="s">
        <v>126</v>
      </c>
      <c r="E181" s="5">
        <v>200</v>
      </c>
      <c r="F181" s="10">
        <f>Лист2!G137+Лист2!G301</f>
        <v>160</v>
      </c>
      <c r="G181" s="41"/>
      <c r="H181" s="41"/>
    </row>
    <row r="182" spans="1:8" ht="34.5" customHeight="1">
      <c r="A182" s="32" t="s">
        <v>81</v>
      </c>
      <c r="B182" s="5" t="s">
        <v>23</v>
      </c>
      <c r="C182" s="5" t="s">
        <v>20</v>
      </c>
      <c r="D182" s="7" t="s">
        <v>110</v>
      </c>
      <c r="E182" s="5"/>
      <c r="F182" s="10">
        <f>Лист2!G138</f>
        <v>3726</v>
      </c>
      <c r="G182" s="41"/>
      <c r="H182" s="41"/>
    </row>
    <row r="183" spans="1:8" ht="93" customHeight="1">
      <c r="A183" s="33" t="s">
        <v>59</v>
      </c>
      <c r="B183" s="5" t="s">
        <v>23</v>
      </c>
      <c r="C183" s="5" t="s">
        <v>20</v>
      </c>
      <c r="D183" s="7" t="s">
        <v>111</v>
      </c>
      <c r="E183" s="5"/>
      <c r="F183" s="10">
        <f>Лист2!G139</f>
        <v>3726</v>
      </c>
      <c r="G183" s="41"/>
      <c r="H183" s="41"/>
    </row>
    <row r="184" spans="1:8" ht="77.25" customHeight="1">
      <c r="A184" s="30" t="s">
        <v>70</v>
      </c>
      <c r="B184" s="5" t="s">
        <v>23</v>
      </c>
      <c r="C184" s="5" t="s">
        <v>20</v>
      </c>
      <c r="D184" s="7" t="s">
        <v>111</v>
      </c>
      <c r="E184" s="5">
        <v>100</v>
      </c>
      <c r="F184" s="10">
        <f>Лист2!G140</f>
        <v>3396</v>
      </c>
      <c r="G184" s="41"/>
      <c r="H184" s="41"/>
    </row>
    <row r="185" spans="1:8" ht="32.25" customHeight="1">
      <c r="A185" s="31" t="s">
        <v>105</v>
      </c>
      <c r="B185" s="5" t="s">
        <v>23</v>
      </c>
      <c r="C185" s="5" t="s">
        <v>20</v>
      </c>
      <c r="D185" s="7" t="s">
        <v>111</v>
      </c>
      <c r="E185" s="5">
        <v>200</v>
      </c>
      <c r="F185" s="10">
        <f>Лист2!G141</f>
        <v>330</v>
      </c>
      <c r="G185" s="41"/>
      <c r="H185" s="41"/>
    </row>
    <row r="186" spans="1:8" ht="19.5" customHeight="1">
      <c r="A186" s="32" t="s">
        <v>62</v>
      </c>
      <c r="B186" s="5" t="s">
        <v>23</v>
      </c>
      <c r="C186" s="5" t="s">
        <v>20</v>
      </c>
      <c r="D186" s="7" t="s">
        <v>111</v>
      </c>
      <c r="E186" s="5">
        <v>850</v>
      </c>
      <c r="F186" s="10">
        <f>Лист2!G142</f>
        <v>0</v>
      </c>
      <c r="G186" s="41"/>
      <c r="H186" s="41"/>
    </row>
    <row r="187" spans="1:8" ht="112.5" customHeight="1">
      <c r="A187" s="32" t="str">
        <f>Лист2!A143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7" s="5" t="str">
        <f>Лист2!C143</f>
        <v>07</v>
      </c>
      <c r="C187" s="5" t="str">
        <f>Лист2!D143</f>
        <v>09</v>
      </c>
      <c r="D187" s="5" t="str">
        <f>Лист2!E143</f>
        <v>90 1 01 S0990</v>
      </c>
      <c r="E187" s="5"/>
      <c r="F187" s="42">
        <f>Лист2!G143</f>
        <v>48</v>
      </c>
      <c r="G187" s="41"/>
      <c r="H187" s="41"/>
    </row>
    <row r="188" spans="1:8" ht="33.75" customHeight="1">
      <c r="A188" s="32" t="str">
        <f>Лист2!A144</f>
        <v>Социальное обеспечение и иные выплаты населению</v>
      </c>
      <c r="B188" s="5" t="str">
        <f>Лист2!C144</f>
        <v>07</v>
      </c>
      <c r="C188" s="5" t="str">
        <f>Лист2!D144</f>
        <v>09</v>
      </c>
      <c r="D188" s="5" t="str">
        <f>Лист2!E144</f>
        <v>90 1 01 S0990</v>
      </c>
      <c r="E188" s="5">
        <f>Лист2!F144</f>
        <v>300</v>
      </c>
      <c r="F188" s="42">
        <f>Лист2!G144</f>
        <v>48</v>
      </c>
      <c r="G188" s="41"/>
      <c r="H188" s="41"/>
    </row>
    <row r="189" spans="1:8" ht="55.5" customHeight="1">
      <c r="A189" s="32" t="str">
        <f>Лист2!A145</f>
        <v>Обеспечение расчетов за топливно-энергетические ресурсы, потребляемые муниципальными учреждениями</v>
      </c>
      <c r="B189" s="5" t="str">
        <f>Лист2!C145</f>
        <v>07</v>
      </c>
      <c r="C189" s="5" t="str">
        <f>Лист2!D145</f>
        <v>09</v>
      </c>
      <c r="D189" s="5" t="str">
        <f>Лист2!E145</f>
        <v>92 9 00 S1190</v>
      </c>
      <c r="E189" s="5"/>
      <c r="F189" s="42">
        <f>Лист2!G145</f>
        <v>1990.8109999999999</v>
      </c>
      <c r="G189" s="41"/>
      <c r="H189" s="41"/>
    </row>
    <row r="190" spans="1:8" ht="33.75" customHeight="1">
      <c r="A190" s="32" t="str">
        <f>Лист2!A146</f>
        <v>Закупка товаров, работ и услуг для обеспечения государственных (муниципальных) нужд</v>
      </c>
      <c r="B190" s="5" t="str">
        <f>Лист2!C146</f>
        <v>07</v>
      </c>
      <c r="C190" s="5" t="str">
        <f>Лист2!D146</f>
        <v>09</v>
      </c>
      <c r="D190" s="5" t="str">
        <f>Лист2!E146</f>
        <v>92 9 00 S1190</v>
      </c>
      <c r="E190" s="5">
        <f>Лист2!F146</f>
        <v>200</v>
      </c>
      <c r="F190" s="42">
        <f>Лист2!G146</f>
        <v>1990.8109999999999</v>
      </c>
      <c r="G190" s="41"/>
      <c r="H190" s="41"/>
    </row>
    <row r="191" spans="1:8" ht="23.25" customHeight="1">
      <c r="A191" s="4" t="s">
        <v>78</v>
      </c>
      <c r="B191" s="5" t="s">
        <v>22</v>
      </c>
      <c r="C191" s="5"/>
      <c r="D191" s="3"/>
      <c r="E191" s="5"/>
      <c r="F191" s="10">
        <f>F192+F205</f>
        <v>30940.300000000003</v>
      </c>
      <c r="G191" s="10">
        <f>Лист1!E39</f>
        <v>25833.4</v>
      </c>
      <c r="H191" s="10">
        <f>Лист1!F39</f>
        <v>25993.4</v>
      </c>
    </row>
    <row r="192" spans="1:8" ht="17.25" customHeight="1">
      <c r="A192" s="4" t="s">
        <v>46</v>
      </c>
      <c r="B192" s="5" t="s">
        <v>22</v>
      </c>
      <c r="C192" s="5" t="s">
        <v>15</v>
      </c>
      <c r="D192" s="3"/>
      <c r="E192" s="5"/>
      <c r="F192" s="10">
        <f>F193+F202</f>
        <v>25234.9</v>
      </c>
      <c r="G192" s="41"/>
      <c r="H192" s="41"/>
    </row>
    <row r="193" spans="1:8" ht="47.25">
      <c r="A193" s="9" t="s">
        <v>79</v>
      </c>
      <c r="B193" s="5" t="s">
        <v>22</v>
      </c>
      <c r="C193" s="5" t="s">
        <v>15</v>
      </c>
      <c r="D193" s="7" t="s">
        <v>108</v>
      </c>
      <c r="E193" s="3"/>
      <c r="F193" s="10">
        <f>+F194+F198+F200</f>
        <v>19417.900000000001</v>
      </c>
      <c r="G193" s="41"/>
      <c r="H193" s="41"/>
    </row>
    <row r="194" spans="1:8" ht="21" customHeight="1">
      <c r="A194" s="9" t="s">
        <v>88</v>
      </c>
      <c r="B194" s="5" t="s">
        <v>22</v>
      </c>
      <c r="C194" s="5" t="s">
        <v>15</v>
      </c>
      <c r="D194" s="7" t="s">
        <v>109</v>
      </c>
      <c r="E194" s="3"/>
      <c r="F194" s="10">
        <f>F195+F196+F197</f>
        <v>12284.9</v>
      </c>
      <c r="G194" s="41"/>
      <c r="H194" s="41"/>
    </row>
    <row r="195" spans="1:8" ht="87.75" customHeight="1">
      <c r="A195" s="31" t="s">
        <v>70</v>
      </c>
      <c r="B195" s="5" t="s">
        <v>22</v>
      </c>
      <c r="C195" s="5" t="s">
        <v>15</v>
      </c>
      <c r="D195" s="7" t="s">
        <v>109</v>
      </c>
      <c r="E195" s="3">
        <v>100</v>
      </c>
      <c r="F195" s="29">
        <f>Лист2!G51</f>
        <v>10468.9</v>
      </c>
      <c r="G195" s="41"/>
      <c r="H195" s="41"/>
    </row>
    <row r="196" spans="1:8" ht="37.5" customHeight="1">
      <c r="A196" s="31" t="s">
        <v>105</v>
      </c>
      <c r="B196" s="5" t="s">
        <v>22</v>
      </c>
      <c r="C196" s="5" t="s">
        <v>15</v>
      </c>
      <c r="D196" s="7" t="s">
        <v>109</v>
      </c>
      <c r="E196" s="3">
        <v>200</v>
      </c>
      <c r="F196" s="29">
        <f>Лист2!G52</f>
        <v>1776</v>
      </c>
      <c r="G196" s="41"/>
      <c r="H196" s="41"/>
    </row>
    <row r="197" spans="1:8" ht="21" customHeight="1">
      <c r="A197" s="32" t="s">
        <v>62</v>
      </c>
      <c r="B197" s="5" t="s">
        <v>22</v>
      </c>
      <c r="C197" s="5" t="s">
        <v>15</v>
      </c>
      <c r="D197" s="7" t="s">
        <v>109</v>
      </c>
      <c r="E197" s="3">
        <v>850</v>
      </c>
      <c r="F197" s="29">
        <f>Лист2!G53</f>
        <v>40</v>
      </c>
      <c r="G197" s="41"/>
      <c r="H197" s="41"/>
    </row>
    <row r="198" spans="1:8" ht="54" customHeight="1">
      <c r="A198" s="32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198" s="5" t="str">
        <f>Лист2!C54</f>
        <v>08</v>
      </c>
      <c r="C198" s="5" t="str">
        <f>Лист2!D54</f>
        <v>01</v>
      </c>
      <c r="D198" s="5" t="str">
        <f>Лист2!E54</f>
        <v>02 2 00 S0430</v>
      </c>
      <c r="E198" s="5"/>
      <c r="F198" s="61">
        <f>Лист2!G54</f>
        <v>6966</v>
      </c>
      <c r="G198" s="41"/>
      <c r="H198" s="41"/>
    </row>
    <row r="199" spans="1:8" ht="91.5" customHeight="1">
      <c r="A199" s="3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Лист2!C55</f>
        <v>08</v>
      </c>
      <c r="C199" s="5" t="str">
        <f>Лист2!D55</f>
        <v>01</v>
      </c>
      <c r="D199" s="5" t="str">
        <f>Лист2!E55</f>
        <v>02 2 00 S0430</v>
      </c>
      <c r="E199" s="5">
        <f>Лист2!F55</f>
        <v>100</v>
      </c>
      <c r="F199" s="61">
        <f>Лист2!G55</f>
        <v>6966</v>
      </c>
      <c r="G199" s="41"/>
      <c r="H199" s="41"/>
    </row>
    <row r="200" spans="1:8" ht="55.5" customHeight="1">
      <c r="A200" s="32" t="str">
        <f>Лист2!A56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00" s="5" t="str">
        <f>Лист2!C56</f>
        <v>08</v>
      </c>
      <c r="C200" s="5" t="str">
        <f>Лист2!D56</f>
        <v>01</v>
      </c>
      <c r="D200" s="5" t="str">
        <f>Лист2!E56</f>
        <v>02 2 00 S0430</v>
      </c>
      <c r="E200" s="5"/>
      <c r="F200" s="61">
        <f>Лист2!G56</f>
        <v>167</v>
      </c>
      <c r="G200" s="41"/>
      <c r="H200" s="41"/>
    </row>
    <row r="201" spans="1:8" ht="91.5" customHeight="1">
      <c r="A201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Лист2!C57</f>
        <v>08</v>
      </c>
      <c r="C201" s="5" t="str">
        <f>Лист2!D57</f>
        <v>01</v>
      </c>
      <c r="D201" s="5" t="str">
        <f>Лист2!E57</f>
        <v>02 2 00 S0430</v>
      </c>
      <c r="E201" s="5">
        <f>Лист2!F57</f>
        <v>100</v>
      </c>
      <c r="F201" s="61">
        <f>Лист2!G57</f>
        <v>167</v>
      </c>
      <c r="G201" s="41"/>
      <c r="H201" s="41"/>
    </row>
    <row r="202" spans="1:8" ht="18" customHeight="1">
      <c r="A202" s="4" t="s">
        <v>10</v>
      </c>
      <c r="B202" s="5" t="s">
        <v>22</v>
      </c>
      <c r="C202" s="5" t="s">
        <v>15</v>
      </c>
      <c r="D202" s="7"/>
      <c r="E202" s="3"/>
      <c r="F202" s="10">
        <f>F203</f>
        <v>5817</v>
      </c>
      <c r="G202" s="41"/>
      <c r="H202" s="41"/>
    </row>
    <row r="203" spans="1:8" ht="111.75" customHeight="1">
      <c r="A203" s="9" t="s">
        <v>90</v>
      </c>
      <c r="B203" s="5" t="s">
        <v>22</v>
      </c>
      <c r="C203" s="5" t="s">
        <v>15</v>
      </c>
      <c r="D203" s="7" t="s">
        <v>119</v>
      </c>
      <c r="E203" s="3"/>
      <c r="F203" s="10">
        <f>F204</f>
        <v>5817</v>
      </c>
      <c r="G203" s="41"/>
      <c r="H203" s="41"/>
    </row>
    <row r="204" spans="1:8" ht="18.75" customHeight="1">
      <c r="A204" s="9" t="s">
        <v>69</v>
      </c>
      <c r="B204" s="5" t="s">
        <v>22</v>
      </c>
      <c r="C204" s="5" t="s">
        <v>15</v>
      </c>
      <c r="D204" s="7" t="s">
        <v>119</v>
      </c>
      <c r="E204" s="3">
        <v>540</v>
      </c>
      <c r="F204" s="10">
        <f>Лист2!G197</f>
        <v>5817</v>
      </c>
      <c r="G204" s="41"/>
      <c r="H204" s="41"/>
    </row>
    <row r="205" spans="1:8" ht="31.5">
      <c r="A205" s="4" t="s">
        <v>80</v>
      </c>
      <c r="B205" s="5" t="s">
        <v>22</v>
      </c>
      <c r="C205" s="5" t="s">
        <v>18</v>
      </c>
      <c r="D205" s="5"/>
      <c r="E205" s="5"/>
      <c r="F205" s="10">
        <f>F206+F210+F218+F220</f>
        <v>5705.4000000000005</v>
      </c>
      <c r="G205" s="41"/>
      <c r="H205" s="41"/>
    </row>
    <row r="206" spans="1:8" ht="31.5">
      <c r="A206" s="9" t="s">
        <v>60</v>
      </c>
      <c r="B206" s="5" t="s">
        <v>22</v>
      </c>
      <c r="C206" s="5" t="s">
        <v>18</v>
      </c>
      <c r="D206" s="7" t="s">
        <v>106</v>
      </c>
      <c r="E206" s="3"/>
      <c r="F206" s="10">
        <f>F207</f>
        <v>710.1</v>
      </c>
      <c r="G206" s="41"/>
      <c r="H206" s="41"/>
    </row>
    <row r="207" spans="1:8" ht="31.5" customHeight="1">
      <c r="A207" s="9" t="s">
        <v>61</v>
      </c>
      <c r="B207" s="5" t="s">
        <v>22</v>
      </c>
      <c r="C207" s="5" t="s">
        <v>18</v>
      </c>
      <c r="D207" s="7" t="s">
        <v>107</v>
      </c>
      <c r="E207" s="3"/>
      <c r="F207" s="10">
        <f>F208</f>
        <v>710.1</v>
      </c>
      <c r="G207" s="41"/>
      <c r="H207" s="41"/>
    </row>
    <row r="208" spans="1:8" ht="84" customHeight="1">
      <c r="A208" s="31" t="s">
        <v>70</v>
      </c>
      <c r="B208" s="5" t="s">
        <v>22</v>
      </c>
      <c r="C208" s="5" t="s">
        <v>18</v>
      </c>
      <c r="D208" s="7" t="s">
        <v>107</v>
      </c>
      <c r="E208" s="3">
        <v>100</v>
      </c>
      <c r="F208" s="10">
        <f>Лист2!G61</f>
        <v>710.1</v>
      </c>
      <c r="G208" s="41"/>
      <c r="H208" s="41"/>
    </row>
    <row r="209" spans="1:8" ht="33.75" customHeight="1">
      <c r="A209" s="31" t="s">
        <v>105</v>
      </c>
      <c r="B209" s="5" t="s">
        <v>22</v>
      </c>
      <c r="C209" s="5" t="s">
        <v>18</v>
      </c>
      <c r="D209" s="7" t="s">
        <v>107</v>
      </c>
      <c r="E209" s="5">
        <v>200</v>
      </c>
      <c r="F209" s="10">
        <f>Лист2!G62</f>
        <v>0</v>
      </c>
      <c r="G209" s="41"/>
      <c r="H209" s="41"/>
    </row>
    <row r="210" spans="1:8" ht="45" customHeight="1">
      <c r="A210" s="32" t="s">
        <v>81</v>
      </c>
      <c r="B210" s="5" t="s">
        <v>22</v>
      </c>
      <c r="C210" s="5" t="s">
        <v>18</v>
      </c>
      <c r="D210" s="7" t="s">
        <v>110</v>
      </c>
      <c r="E210" s="5"/>
      <c r="F210" s="10">
        <f>Лист2!G63</f>
        <v>4815.3</v>
      </c>
      <c r="G210" s="41"/>
      <c r="H210" s="41"/>
    </row>
    <row r="211" spans="1:8" ht="36" customHeight="1">
      <c r="A211" s="32" t="str">
        <f>Лист2!A64</f>
        <v>Учреждения по обеспечению хозяйственного обслуживания</v>
      </c>
      <c r="B211" s="5" t="str">
        <f>Лист2!C64</f>
        <v>08</v>
      </c>
      <c r="C211" s="5" t="str">
        <f>Лист2!D64</f>
        <v>04</v>
      </c>
      <c r="D211" s="5" t="str">
        <f>Лист2!E64</f>
        <v>02 5 00 10810</v>
      </c>
      <c r="E211" s="5"/>
      <c r="F211" s="10">
        <f>Лист2!G64</f>
        <v>3415.3</v>
      </c>
      <c r="G211" s="41"/>
      <c r="H211" s="41"/>
    </row>
    <row r="212" spans="1:8" ht="90" customHeight="1">
      <c r="A212" s="3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Лист2!C65</f>
        <v>08</v>
      </c>
      <c r="C212" s="5" t="str">
        <f>Лист2!D65</f>
        <v>04</v>
      </c>
      <c r="D212" s="5" t="str">
        <f>Лист2!E65</f>
        <v>02 5 00 10810</v>
      </c>
      <c r="E212" s="5">
        <f>Лист2!F65</f>
        <v>100</v>
      </c>
      <c r="F212" s="10">
        <f>Лист2!G65</f>
        <v>3315.3</v>
      </c>
      <c r="G212" s="41"/>
      <c r="H212" s="41"/>
    </row>
    <row r="213" spans="1:8" ht="36" customHeight="1">
      <c r="A213" s="32" t="str">
        <f>Лист2!A66</f>
        <v>Закупка товаров, работ и услуг для обеспечения государственных (муниципальных) нужд</v>
      </c>
      <c r="B213" s="5" t="str">
        <f>Лист2!C66</f>
        <v>08</v>
      </c>
      <c r="C213" s="5" t="str">
        <f>Лист2!D66</f>
        <v>04</v>
      </c>
      <c r="D213" s="5" t="str">
        <f>Лист2!E66</f>
        <v>02 5 00 10810</v>
      </c>
      <c r="E213" s="5">
        <f>Лист2!F66</f>
        <v>200</v>
      </c>
      <c r="F213" s="10">
        <f>Лист2!G66</f>
        <v>100</v>
      </c>
      <c r="G213" s="41"/>
      <c r="H213" s="41"/>
    </row>
    <row r="214" spans="1:8" ht="97.5" customHeight="1">
      <c r="A214" s="33" t="s">
        <v>59</v>
      </c>
      <c r="B214" s="5" t="s">
        <v>22</v>
      </c>
      <c r="C214" s="5" t="s">
        <v>18</v>
      </c>
      <c r="D214" s="7" t="s">
        <v>111</v>
      </c>
      <c r="E214" s="5"/>
      <c r="F214" s="10">
        <f>Лист2!G67</f>
        <v>1400</v>
      </c>
      <c r="G214" s="41"/>
      <c r="H214" s="41"/>
    </row>
    <row r="215" spans="1:8" ht="78.75" customHeight="1">
      <c r="A215" s="30" t="s">
        <v>70</v>
      </c>
      <c r="B215" s="5" t="s">
        <v>22</v>
      </c>
      <c r="C215" s="5" t="s">
        <v>18</v>
      </c>
      <c r="D215" s="7" t="s">
        <v>111</v>
      </c>
      <c r="E215" s="5">
        <v>100</v>
      </c>
      <c r="F215" s="10">
        <f>Лист2!G68</f>
        <v>1273.0999999999999</v>
      </c>
      <c r="G215" s="41"/>
      <c r="H215" s="41"/>
    </row>
    <row r="216" spans="1:8" ht="33" customHeight="1">
      <c r="A216" s="31" t="s">
        <v>105</v>
      </c>
      <c r="B216" s="5" t="s">
        <v>22</v>
      </c>
      <c r="C216" s="5" t="s">
        <v>18</v>
      </c>
      <c r="D216" s="7" t="s">
        <v>111</v>
      </c>
      <c r="E216" s="5">
        <v>200</v>
      </c>
      <c r="F216" s="10">
        <f>Лист2!G69</f>
        <v>126.9</v>
      </c>
      <c r="G216" s="41"/>
      <c r="H216" s="41"/>
    </row>
    <row r="217" spans="1:8" ht="20.25" customHeight="1">
      <c r="A217" s="32" t="s">
        <v>62</v>
      </c>
      <c r="B217" s="5" t="s">
        <v>22</v>
      </c>
      <c r="C217" s="5" t="s">
        <v>18</v>
      </c>
      <c r="D217" s="7" t="s">
        <v>111</v>
      </c>
      <c r="E217" s="5">
        <v>850</v>
      </c>
      <c r="F217" s="10">
        <f>Лист2!G70</f>
        <v>0</v>
      </c>
      <c r="G217" s="41"/>
      <c r="H217" s="41"/>
    </row>
    <row r="218" spans="1:8" ht="35.25" customHeight="1">
      <c r="A218" s="32" t="str">
        <f>Лист2!A71</f>
        <v>РП "Развитие культуры Волчихинского района " на 2015-2022 годы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/>
      <c r="F218" s="43">
        <f>Лист2!G71</f>
        <v>150</v>
      </c>
      <c r="G218" s="41"/>
      <c r="H218" s="41"/>
    </row>
    <row r="219" spans="1:8" ht="36.75" customHeight="1">
      <c r="A219" s="32" t="str">
        <f>Лист2!A72</f>
        <v>Закупка товаров, работ и услуг для обеспечения государственных (муниципальных) нужд</v>
      </c>
      <c r="B219" s="5" t="str">
        <f>Лист2!C72</f>
        <v>08</v>
      </c>
      <c r="C219" s="5" t="str">
        <f>Лист2!D72</f>
        <v>04</v>
      </c>
      <c r="D219" s="5" t="str">
        <f>Лист2!E72</f>
        <v>44 0 00 60990</v>
      </c>
      <c r="E219" s="5">
        <f>Лист2!F72</f>
        <v>200</v>
      </c>
      <c r="F219" s="43">
        <f>Лист2!G72</f>
        <v>150</v>
      </c>
      <c r="G219" s="41"/>
      <c r="H219" s="41"/>
    </row>
    <row r="220" spans="1:8" ht="109.5" customHeight="1">
      <c r="A220" s="32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0" s="5" t="str">
        <f>Лист2!C199</f>
        <v>08</v>
      </c>
      <c r="C220" s="5" t="str">
        <f>Лист2!D199</f>
        <v>04</v>
      </c>
      <c r="D220" s="5" t="str">
        <f>Лист2!E199</f>
        <v>98 5 00 60510</v>
      </c>
      <c r="E220" s="5"/>
      <c r="F220" s="43">
        <f>Лист2!G199</f>
        <v>30</v>
      </c>
      <c r="G220" s="41"/>
      <c r="H220" s="41"/>
    </row>
    <row r="221" spans="1:8" ht="21" customHeight="1">
      <c r="A221" s="32" t="str">
        <f>Лист2!A200</f>
        <v>Иные межбюджетные трансферты</v>
      </c>
      <c r="B221" s="5" t="str">
        <f>Лист2!C200</f>
        <v>08</v>
      </c>
      <c r="C221" s="5" t="str">
        <f>Лист2!D200</f>
        <v>04</v>
      </c>
      <c r="D221" s="5" t="str">
        <f>Лист2!E200</f>
        <v>98 5 00 60510</v>
      </c>
      <c r="E221" s="5">
        <f>Лист2!F200</f>
        <v>540</v>
      </c>
      <c r="F221" s="43">
        <f>Лист2!G200</f>
        <v>30</v>
      </c>
      <c r="G221" s="41"/>
      <c r="H221" s="41"/>
    </row>
    <row r="222" spans="1:8">
      <c r="A222" s="4" t="s">
        <v>37</v>
      </c>
      <c r="B222" s="5">
        <v>10</v>
      </c>
      <c r="C222" s="5"/>
      <c r="D222" s="3"/>
      <c r="E222" s="5"/>
      <c r="F222" s="10">
        <f>F223+F236+F226</f>
        <v>21405.635999999999</v>
      </c>
      <c r="G222" s="10">
        <v>18616.400000000001</v>
      </c>
      <c r="H222" s="10">
        <v>17809</v>
      </c>
    </row>
    <row r="223" spans="1:8">
      <c r="A223" s="4" t="s">
        <v>12</v>
      </c>
      <c r="B223" s="5">
        <v>10</v>
      </c>
      <c r="C223" s="5" t="s">
        <v>15</v>
      </c>
      <c r="D223" s="3"/>
      <c r="E223" s="5"/>
      <c r="F223" s="10">
        <f>F224</f>
        <v>700</v>
      </c>
      <c r="G223" s="41"/>
      <c r="H223" s="41"/>
    </row>
    <row r="224" spans="1:8">
      <c r="A224" s="9" t="s">
        <v>75</v>
      </c>
      <c r="B224" s="5">
        <v>10</v>
      </c>
      <c r="C224" s="5" t="s">
        <v>15</v>
      </c>
      <c r="D224" s="7" t="s">
        <v>127</v>
      </c>
      <c r="E224" s="3"/>
      <c r="F224" s="10">
        <f>F225</f>
        <v>700</v>
      </c>
      <c r="G224" s="41"/>
      <c r="H224" s="41"/>
    </row>
    <row r="225" spans="1:8" ht="31.5">
      <c r="A225" s="4" t="s">
        <v>56</v>
      </c>
      <c r="B225" s="5">
        <v>10</v>
      </c>
      <c r="C225" s="5" t="s">
        <v>15</v>
      </c>
      <c r="D225" s="7" t="s">
        <v>127</v>
      </c>
      <c r="E225" s="3">
        <v>300</v>
      </c>
      <c r="F225" s="10">
        <f>Лист2!G305</f>
        <v>700</v>
      </c>
      <c r="G225" s="41"/>
      <c r="H225" s="41"/>
    </row>
    <row r="226" spans="1:8" ht="21.75" customHeight="1">
      <c r="A226" s="4" t="str">
        <f>Лист2!A306</f>
        <v>Социальное обеспечение населения</v>
      </c>
      <c r="B226" s="5">
        <f>Лист2!C306</f>
        <v>10</v>
      </c>
      <c r="C226" s="5" t="str">
        <f>Лист2!D306</f>
        <v>03</v>
      </c>
      <c r="D226" s="5"/>
      <c r="E226" s="5"/>
      <c r="F226" s="42">
        <f>F227+F233+F229+F231</f>
        <v>4199.6359999999995</v>
      </c>
      <c r="G226" s="41"/>
      <c r="H226" s="41"/>
    </row>
    <row r="227" spans="1:8" ht="41.25" customHeight="1">
      <c r="A227" s="4" t="str">
        <f>Лист2!A149</f>
        <v>Субсидии на реализацию мероприятий по обеспечению жильем молодых семей</v>
      </c>
      <c r="B227" s="5">
        <f>Лист2!C149</f>
        <v>10</v>
      </c>
      <c r="C227" s="5" t="str">
        <f>Лист2!D149</f>
        <v>03</v>
      </c>
      <c r="D227" s="5" t="str">
        <f>Лист2!E149</f>
        <v>14 2 00 L4970</v>
      </c>
      <c r="E227" s="5"/>
      <c r="F227" s="43">
        <f>Лист2!G149</f>
        <v>603</v>
      </c>
      <c r="G227" s="41"/>
      <c r="H227" s="41"/>
    </row>
    <row r="228" spans="1:8" ht="33" customHeight="1">
      <c r="A228" s="4" t="str">
        <f>Лист2!A150</f>
        <v>Социальное обеспечение и иные выплаты населению</v>
      </c>
      <c r="B228" s="5">
        <f>Лист2!C150</f>
        <v>10</v>
      </c>
      <c r="C228" s="5" t="str">
        <f>Лист2!D150</f>
        <v>03</v>
      </c>
      <c r="D228" s="5" t="str">
        <f>Лист2!E150</f>
        <v>14 2 00 L4970</v>
      </c>
      <c r="E228" s="5">
        <f>Лист2!F150</f>
        <v>300</v>
      </c>
      <c r="F228" s="43">
        <f>Лист2!G150</f>
        <v>603</v>
      </c>
      <c r="G228" s="41"/>
      <c r="H228" s="41"/>
    </row>
    <row r="229" spans="1:8" ht="33" customHeight="1">
      <c r="A229" s="4" t="str">
        <f>Лист2!A151</f>
        <v>МП "Обеспечение жильем молодых семей в Волчихинском районе" на 2020-2024 годы</v>
      </c>
      <c r="B229" s="5">
        <f>Лист2!C151</f>
        <v>10</v>
      </c>
      <c r="C229" s="5" t="str">
        <f>Лист2!D151</f>
        <v>03</v>
      </c>
      <c r="D229" s="5" t="str">
        <f>Лист2!E151</f>
        <v>14 2 00 L4970</v>
      </c>
      <c r="E229" s="5"/>
      <c r="F229" s="43">
        <f>Лист2!G151</f>
        <v>200</v>
      </c>
      <c r="G229" s="41"/>
      <c r="H229" s="41"/>
    </row>
    <row r="230" spans="1:8" ht="33" customHeight="1">
      <c r="A230" s="4" t="str">
        <f>Лист2!A152</f>
        <v>Социальное обеспечение и иные выплаты населению</v>
      </c>
      <c r="B230" s="5">
        <f>Лист2!C152</f>
        <v>10</v>
      </c>
      <c r="C230" s="5" t="str">
        <f>Лист2!D152</f>
        <v>03</v>
      </c>
      <c r="D230" s="5" t="str">
        <f>Лист2!E152</f>
        <v>14 2 00 L4970</v>
      </c>
      <c r="E230" s="5">
        <f>Лист2!F152</f>
        <v>300</v>
      </c>
      <c r="F230" s="43">
        <f>Лист2!G152</f>
        <v>200</v>
      </c>
      <c r="G230" s="41"/>
      <c r="H230" s="41"/>
    </row>
    <row r="231" spans="1:8" ht="132.75" customHeight="1">
      <c r="A231" s="4" t="str">
        <f>Лист2!A307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31" s="5">
        <f>Лист2!C307</f>
        <v>10</v>
      </c>
      <c r="C231" s="5" t="str">
        <f>Лист2!D307</f>
        <v>03</v>
      </c>
      <c r="D231" s="5" t="str">
        <f>Лист2!E307</f>
        <v>71 1 00 51340</v>
      </c>
      <c r="E231" s="5">
        <f>Лист2!F307</f>
        <v>0</v>
      </c>
      <c r="F231" s="42">
        <f>Лист2!G307</f>
        <v>2262.0239999999999</v>
      </c>
      <c r="G231" s="41"/>
      <c r="H231" s="41"/>
    </row>
    <row r="232" spans="1:8" ht="33" customHeight="1">
      <c r="A232" s="4" t="str">
        <f>Лист2!A308</f>
        <v>Социальное обеспечение и иные выплаты населению</v>
      </c>
      <c r="B232" s="5">
        <f>Лист2!C308</f>
        <v>10</v>
      </c>
      <c r="C232" s="5" t="str">
        <f>Лист2!D308</f>
        <v>03</v>
      </c>
      <c r="D232" s="5" t="str">
        <f>Лист2!E308</f>
        <v>70 1 00 51340</v>
      </c>
      <c r="E232" s="5">
        <f>Лист2!F308</f>
        <v>300</v>
      </c>
      <c r="F232" s="42">
        <f>Лист2!G308</f>
        <v>2262.0239999999999</v>
      </c>
      <c r="G232" s="41"/>
      <c r="H232" s="41"/>
    </row>
    <row r="233" spans="1:8" ht="66" customHeight="1">
      <c r="A233" s="4" t="str">
        <f>Лист2!A309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3" s="5">
        <f>Лист2!C309</f>
        <v>10</v>
      </c>
      <c r="C233" s="5" t="str">
        <f>Лист2!D309</f>
        <v>03</v>
      </c>
      <c r="D233" s="5" t="str">
        <f>Лист2!E309</f>
        <v>71 1 00 51350</v>
      </c>
      <c r="E233" s="5"/>
      <c r="F233" s="42">
        <f>Лист2!G309</f>
        <v>1134.6119999999999</v>
      </c>
      <c r="G233" s="41"/>
      <c r="H233" s="41"/>
    </row>
    <row r="234" spans="1:8" ht="33" customHeight="1">
      <c r="A234" s="4" t="str">
        <f>Лист2!A310</f>
        <v>Закупка товаров, работ и услуг для обеспечения государственных (муниципальных) нужд</v>
      </c>
      <c r="B234" s="5" t="str">
        <f>Лист2!C310</f>
        <v>10</v>
      </c>
      <c r="C234" s="5" t="str">
        <f>Лист2!D310</f>
        <v>03</v>
      </c>
      <c r="D234" s="5" t="str">
        <f>Лист2!E310</f>
        <v>71 1 00 51350</v>
      </c>
      <c r="E234" s="5">
        <f>Лист2!F310</f>
        <v>200</v>
      </c>
      <c r="F234" s="42">
        <f>Лист2!G310</f>
        <v>3.6</v>
      </c>
      <c r="G234" s="41"/>
      <c r="H234" s="41"/>
    </row>
    <row r="235" spans="1:8" ht="33" customHeight="1">
      <c r="A235" s="4" t="str">
        <f>Лист2!A311</f>
        <v>Социальное обеспечение и иные выплаты населению</v>
      </c>
      <c r="B235" s="5" t="str">
        <f>Лист2!C311</f>
        <v>10</v>
      </c>
      <c r="C235" s="5" t="str">
        <f>Лист2!D311</f>
        <v>03</v>
      </c>
      <c r="D235" s="5" t="str">
        <f>Лист2!E311</f>
        <v>71 1 00 51350</v>
      </c>
      <c r="E235" s="5">
        <f>Лист2!F311</f>
        <v>300</v>
      </c>
      <c r="F235" s="42">
        <f>Лист2!G311</f>
        <v>1131.0119999999999</v>
      </c>
      <c r="G235" s="41"/>
      <c r="H235" s="41"/>
    </row>
    <row r="236" spans="1:8">
      <c r="A236" s="4" t="s">
        <v>13</v>
      </c>
      <c r="B236" s="5">
        <v>10</v>
      </c>
      <c r="C236" s="5" t="s">
        <v>18</v>
      </c>
      <c r="D236" s="5"/>
      <c r="E236" s="5"/>
      <c r="F236" s="10">
        <f>F237+F239</f>
        <v>16506</v>
      </c>
      <c r="G236" s="41"/>
      <c r="H236" s="41"/>
    </row>
    <row r="237" spans="1:8" ht="78.75" customHeight="1">
      <c r="A237" s="9" t="s">
        <v>73</v>
      </c>
      <c r="B237" s="5">
        <v>10</v>
      </c>
      <c r="C237" s="5" t="s">
        <v>18</v>
      </c>
      <c r="D237" s="7" t="s">
        <v>117</v>
      </c>
      <c r="E237" s="5"/>
      <c r="F237" s="10">
        <f>F238</f>
        <v>2112</v>
      </c>
      <c r="G237" s="41"/>
      <c r="H237" s="41"/>
    </row>
    <row r="238" spans="1:8" ht="31.5">
      <c r="A238" s="4" t="s">
        <v>56</v>
      </c>
      <c r="B238" s="5">
        <v>10</v>
      </c>
      <c r="C238" s="5" t="s">
        <v>18</v>
      </c>
      <c r="D238" s="7" t="s">
        <v>117</v>
      </c>
      <c r="E238" s="3">
        <v>300</v>
      </c>
      <c r="F238" s="10">
        <f>Лист2!G155</f>
        <v>2112</v>
      </c>
      <c r="G238" s="41"/>
      <c r="H238" s="41"/>
    </row>
    <row r="239" spans="1:8" ht="48.75" customHeight="1">
      <c r="A239" s="16" t="s">
        <v>76</v>
      </c>
      <c r="B239" s="17" t="s">
        <v>53</v>
      </c>
      <c r="C239" s="17" t="s">
        <v>18</v>
      </c>
      <c r="D239" s="27" t="s">
        <v>128</v>
      </c>
      <c r="E239" s="17"/>
      <c r="F239" s="10">
        <f>Лист2!G156</f>
        <v>14394</v>
      </c>
      <c r="G239" s="41"/>
      <c r="H239" s="41"/>
    </row>
    <row r="240" spans="1:8" ht="31.5">
      <c r="A240" s="4" t="s">
        <v>56</v>
      </c>
      <c r="B240" s="17" t="s">
        <v>53</v>
      </c>
      <c r="C240" s="17" t="s">
        <v>18</v>
      </c>
      <c r="D240" s="27" t="s">
        <v>128</v>
      </c>
      <c r="E240" s="17">
        <v>300</v>
      </c>
      <c r="F240" s="10">
        <f>Лист2!G157</f>
        <v>14394</v>
      </c>
      <c r="G240" s="41"/>
      <c r="H240" s="41"/>
    </row>
    <row r="241" spans="1:8">
      <c r="A241" s="4" t="s">
        <v>11</v>
      </c>
      <c r="B241" s="5">
        <v>11</v>
      </c>
      <c r="C241" s="5"/>
      <c r="D241" s="5"/>
      <c r="E241" s="5"/>
      <c r="F241" s="10">
        <f>F246+F242</f>
        <v>2669.6</v>
      </c>
      <c r="G241" s="10">
        <f>Лист1!E46</f>
        <v>2759</v>
      </c>
      <c r="H241" s="10">
        <f>Лист1!F46</f>
        <v>2800</v>
      </c>
    </row>
    <row r="242" spans="1:8">
      <c r="A242" s="64" t="s">
        <v>191</v>
      </c>
      <c r="B242" s="65">
        <v>11</v>
      </c>
      <c r="C242" s="65" t="s">
        <v>16</v>
      </c>
      <c r="D242" s="65"/>
      <c r="E242" s="65"/>
      <c r="F242" s="66">
        <f>F243</f>
        <v>270</v>
      </c>
      <c r="G242" s="10"/>
      <c r="H242" s="10"/>
    </row>
    <row r="243" spans="1:8" ht="47.25">
      <c r="A243" s="64" t="s">
        <v>77</v>
      </c>
      <c r="B243" s="65">
        <v>11</v>
      </c>
      <c r="C243" s="65" t="s">
        <v>16</v>
      </c>
      <c r="D243" s="65" t="s">
        <v>104</v>
      </c>
      <c r="E243" s="65"/>
      <c r="F243" s="66">
        <f>F244</f>
        <v>270</v>
      </c>
      <c r="G243" s="10"/>
      <c r="H243" s="10"/>
    </row>
    <row r="244" spans="1:8" ht="47.25">
      <c r="A244" s="64" t="s">
        <v>91</v>
      </c>
      <c r="B244" s="65">
        <v>11</v>
      </c>
      <c r="C244" s="65" t="s">
        <v>16</v>
      </c>
      <c r="D244" s="65" t="s">
        <v>102</v>
      </c>
      <c r="E244" s="65"/>
      <c r="F244" s="66">
        <f>F245</f>
        <v>270</v>
      </c>
      <c r="G244" s="10"/>
      <c r="H244" s="10"/>
    </row>
    <row r="245" spans="1:8" ht="78.75">
      <c r="A245" s="64" t="s">
        <v>131</v>
      </c>
      <c r="B245" s="65">
        <v>11</v>
      </c>
      <c r="C245" s="65" t="s">
        <v>16</v>
      </c>
      <c r="D245" s="65" t="s">
        <v>102</v>
      </c>
      <c r="E245" s="65">
        <v>100</v>
      </c>
      <c r="F245" s="66">
        <f>Лист2!G25</f>
        <v>270</v>
      </c>
      <c r="G245" s="10"/>
      <c r="H245" s="10"/>
    </row>
    <row r="246" spans="1:8" ht="33.75" customHeight="1">
      <c r="A246" s="4" t="s">
        <v>28</v>
      </c>
      <c r="B246" s="3">
        <v>11</v>
      </c>
      <c r="C246" s="5" t="s">
        <v>21</v>
      </c>
      <c r="D246" s="7"/>
      <c r="E246" s="5"/>
      <c r="F246" s="10">
        <f>F247+F251</f>
        <v>2399.6</v>
      </c>
      <c r="G246" s="41"/>
      <c r="H246" s="41"/>
    </row>
    <row r="247" spans="1:8" ht="31.5">
      <c r="A247" s="9" t="s">
        <v>60</v>
      </c>
      <c r="B247" s="5">
        <v>11</v>
      </c>
      <c r="C247" s="5" t="s">
        <v>21</v>
      </c>
      <c r="D247" s="7" t="s">
        <v>106</v>
      </c>
      <c r="E247" s="3"/>
      <c r="F247" s="10">
        <f>F248</f>
        <v>789</v>
      </c>
      <c r="G247" s="41"/>
      <c r="H247" s="41"/>
    </row>
    <row r="248" spans="1:8" ht="31.5">
      <c r="A248" s="9" t="s">
        <v>61</v>
      </c>
      <c r="B248" s="5">
        <v>11</v>
      </c>
      <c r="C248" s="5" t="s">
        <v>21</v>
      </c>
      <c r="D248" s="7" t="s">
        <v>107</v>
      </c>
      <c r="E248" s="5"/>
      <c r="F248" s="10">
        <f>F249+F250</f>
        <v>789</v>
      </c>
      <c r="G248" s="41"/>
      <c r="H248" s="41"/>
    </row>
    <row r="249" spans="1:8" ht="81.75" customHeight="1">
      <c r="A249" s="31" t="s">
        <v>70</v>
      </c>
      <c r="B249" s="5">
        <v>11</v>
      </c>
      <c r="C249" s="5" t="s">
        <v>21</v>
      </c>
      <c r="D249" s="7" t="s">
        <v>107</v>
      </c>
      <c r="E249" s="5">
        <v>100</v>
      </c>
      <c r="F249" s="10">
        <f>Лист2!G29</f>
        <v>789</v>
      </c>
      <c r="G249" s="41"/>
      <c r="H249" s="41"/>
    </row>
    <row r="250" spans="1:8" ht="33.75" customHeight="1">
      <c r="A250" s="31" t="s">
        <v>105</v>
      </c>
      <c r="B250" s="5">
        <v>11</v>
      </c>
      <c r="C250" s="5" t="s">
        <v>21</v>
      </c>
      <c r="D250" s="7" t="s">
        <v>107</v>
      </c>
      <c r="E250" s="5">
        <v>200</v>
      </c>
      <c r="F250" s="10">
        <v>0</v>
      </c>
      <c r="G250" s="41"/>
      <c r="H250" s="41"/>
    </row>
    <row r="251" spans="1:8" ht="33.75" customHeight="1">
      <c r="A251" s="31" t="str">
        <f>Лист2!A31</f>
        <v>Учреждения по обеспечению хозяйственного обслуживания</v>
      </c>
      <c r="B251" s="5">
        <f>Лист2!C31</f>
        <v>11</v>
      </c>
      <c r="C251" s="5" t="str">
        <f>Лист2!D31</f>
        <v>05</v>
      </c>
      <c r="D251" s="5" t="str">
        <f>Лист2!E31</f>
        <v>02 5 00 10810</v>
      </c>
      <c r="E251" s="5"/>
      <c r="F251" s="42">
        <f>Лист2!G31</f>
        <v>1610.6</v>
      </c>
      <c r="G251" s="41"/>
      <c r="H251" s="41"/>
    </row>
    <row r="252" spans="1:8" ht="103.5" customHeight="1">
      <c r="A252" s="3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5">
        <f>Лист2!C32</f>
        <v>11</v>
      </c>
      <c r="C252" s="5" t="str">
        <f>Лист2!D32</f>
        <v>05</v>
      </c>
      <c r="D252" s="5" t="str">
        <f>Лист2!E32</f>
        <v>02 5 00 10810</v>
      </c>
      <c r="E252" s="5">
        <f>Лист2!F32</f>
        <v>100</v>
      </c>
      <c r="F252" s="42">
        <f>Лист2!G32</f>
        <v>900</v>
      </c>
      <c r="G252" s="41"/>
      <c r="H252" s="41"/>
    </row>
    <row r="253" spans="1:8" ht="33.75" customHeight="1">
      <c r="A253" s="31" t="str">
        <f>Лист2!A33</f>
        <v>Закупка товаров, работ и услуг для обеспечения государственных (муниципальных) нужд</v>
      </c>
      <c r="B253" s="5">
        <f>Лист2!C33</f>
        <v>11</v>
      </c>
      <c r="C253" s="5" t="str">
        <f>Лист2!D33</f>
        <v>05</v>
      </c>
      <c r="D253" s="5" t="str">
        <f>Лист2!E33</f>
        <v>02 5 00 10810</v>
      </c>
      <c r="E253" s="5">
        <f>Лист2!F33</f>
        <v>200</v>
      </c>
      <c r="F253" s="42">
        <f>Лист2!G33</f>
        <v>710.6</v>
      </c>
      <c r="G253" s="41"/>
      <c r="H253" s="41"/>
    </row>
    <row r="254" spans="1:8" ht="33.75" customHeight="1">
      <c r="A254" s="31" t="str">
        <f>Лист2!A34</f>
        <v>Уплата налогов, сборов и иных платежей</v>
      </c>
      <c r="B254" s="5">
        <f>Лист2!C34</f>
        <v>11</v>
      </c>
      <c r="C254" s="5" t="str">
        <f>Лист2!D34</f>
        <v>05</v>
      </c>
      <c r="D254" s="5" t="str">
        <f>Лист2!E34</f>
        <v>02 5 00 10810</v>
      </c>
      <c r="E254" s="5">
        <f>Лист2!F34</f>
        <v>850</v>
      </c>
      <c r="F254" s="42">
        <f>Лист2!G34</f>
        <v>0</v>
      </c>
      <c r="G254" s="41"/>
      <c r="H254" s="41"/>
    </row>
    <row r="255" spans="1:8" ht="31.5">
      <c r="A255" s="4" t="s">
        <v>58</v>
      </c>
      <c r="B255" s="5">
        <v>13</v>
      </c>
      <c r="C255" s="5"/>
      <c r="D255" s="5"/>
      <c r="E255" s="5"/>
      <c r="F255" s="10">
        <f>F256</f>
        <v>358</v>
      </c>
      <c r="G255" s="10">
        <f>Лист1!E49</f>
        <v>850</v>
      </c>
      <c r="H255" s="10">
        <f>Лист1!F49</f>
        <v>850</v>
      </c>
    </row>
    <row r="256" spans="1:8" ht="31.5">
      <c r="A256" s="35" t="s">
        <v>82</v>
      </c>
      <c r="B256" s="5">
        <v>13</v>
      </c>
      <c r="C256" s="5" t="s">
        <v>15</v>
      </c>
      <c r="D256" s="5"/>
      <c r="E256" s="5"/>
      <c r="F256" s="10">
        <f>F258</f>
        <v>358</v>
      </c>
      <c r="G256" s="41"/>
      <c r="H256" s="41"/>
    </row>
    <row r="257" spans="1:8" ht="21" customHeight="1">
      <c r="A257" s="20" t="s">
        <v>66</v>
      </c>
      <c r="B257" s="5">
        <v>13</v>
      </c>
      <c r="C257" s="5" t="s">
        <v>15</v>
      </c>
      <c r="D257" s="3" t="s">
        <v>120</v>
      </c>
      <c r="E257" s="22"/>
      <c r="F257" s="10">
        <f>F258</f>
        <v>358</v>
      </c>
      <c r="G257" s="41"/>
      <c r="H257" s="41"/>
    </row>
    <row r="258" spans="1:8">
      <c r="A258" s="20" t="s">
        <v>74</v>
      </c>
      <c r="B258" s="5">
        <v>13</v>
      </c>
      <c r="C258" s="5" t="s">
        <v>15</v>
      </c>
      <c r="D258" s="3" t="s">
        <v>120</v>
      </c>
      <c r="E258" s="5">
        <v>730</v>
      </c>
      <c r="F258" s="10">
        <f>Лист2!G204</f>
        <v>358</v>
      </c>
      <c r="G258" s="41"/>
      <c r="H258" s="41"/>
    </row>
    <row r="259" spans="1:8" ht="31.5">
      <c r="A259" s="38" t="s">
        <v>86</v>
      </c>
      <c r="B259" s="5">
        <v>14</v>
      </c>
      <c r="C259" s="5"/>
      <c r="D259" s="5"/>
      <c r="E259" s="5"/>
      <c r="F259" s="10">
        <f>F260</f>
        <v>2273.6</v>
      </c>
      <c r="G259" s="10">
        <f>Лист1!E51</f>
        <v>2087.3000000000002</v>
      </c>
      <c r="H259" s="10">
        <f>Лист1!F51</f>
        <v>2123.3000000000002</v>
      </c>
    </row>
    <row r="260" spans="1:8" ht="35.25" customHeight="1">
      <c r="A260" s="4" t="s">
        <v>83</v>
      </c>
      <c r="B260" s="5">
        <v>14</v>
      </c>
      <c r="C260" s="5" t="s">
        <v>15</v>
      </c>
      <c r="D260" s="5"/>
      <c r="E260" s="5"/>
      <c r="F260" s="10">
        <f>F263+F261</f>
        <v>2273.6</v>
      </c>
      <c r="G260" s="41"/>
      <c r="H260" s="41"/>
    </row>
    <row r="261" spans="1:8" ht="50.25" customHeight="1">
      <c r="A261" s="9" t="s">
        <v>54</v>
      </c>
      <c r="B261" s="7" t="s">
        <v>55</v>
      </c>
      <c r="C261" s="7" t="s">
        <v>15</v>
      </c>
      <c r="D261" s="7" t="s">
        <v>122</v>
      </c>
      <c r="E261" s="7"/>
      <c r="F261" s="10">
        <f>F262</f>
        <v>1352.6</v>
      </c>
      <c r="G261" s="41"/>
      <c r="H261" s="41"/>
    </row>
    <row r="262" spans="1:8" ht="19.5" customHeight="1">
      <c r="A262" s="9" t="s">
        <v>14</v>
      </c>
      <c r="B262" s="7" t="s">
        <v>55</v>
      </c>
      <c r="C262" s="7" t="s">
        <v>15</v>
      </c>
      <c r="D262" s="7" t="s">
        <v>122</v>
      </c>
      <c r="E262" s="7" t="s">
        <v>64</v>
      </c>
      <c r="F262" s="10">
        <f>Лист2!G208</f>
        <v>1352.6</v>
      </c>
      <c r="G262" s="41"/>
      <c r="H262" s="41"/>
    </row>
    <row r="263" spans="1:8" ht="47.25" customHeight="1">
      <c r="A263" s="9" t="s">
        <v>29</v>
      </c>
      <c r="B263" s="5">
        <v>14</v>
      </c>
      <c r="C263" s="5" t="s">
        <v>15</v>
      </c>
      <c r="D263" s="7" t="s">
        <v>122</v>
      </c>
      <c r="E263" s="5"/>
      <c r="F263" s="10">
        <f>Лист2!G209</f>
        <v>921</v>
      </c>
      <c r="G263" s="41"/>
      <c r="H263" s="41"/>
    </row>
    <row r="264" spans="1:8">
      <c r="A264" s="9" t="s">
        <v>14</v>
      </c>
      <c r="B264" s="5">
        <v>14</v>
      </c>
      <c r="C264" s="5" t="s">
        <v>15</v>
      </c>
      <c r="D264" s="7" t="s">
        <v>122</v>
      </c>
      <c r="E264" s="5">
        <v>510</v>
      </c>
      <c r="F264" s="10">
        <f>Лист2!G210</f>
        <v>921</v>
      </c>
      <c r="G264" s="41"/>
      <c r="H264" s="41"/>
    </row>
    <row r="265" spans="1:8">
      <c r="A265" s="4" t="s">
        <v>50</v>
      </c>
      <c r="B265" s="5"/>
      <c r="C265" s="5"/>
      <c r="D265" s="5"/>
      <c r="E265" s="5"/>
      <c r="F265" s="10">
        <f>F11+F55+F59+F74+F98+F114+F191+F222+F241+F255+F259</f>
        <v>479913.83299999993</v>
      </c>
      <c r="G265" s="10">
        <f>G11+G55+G59+G74+G98+G114+G191+G222+G241+G255+G259</f>
        <v>400847.60000000003</v>
      </c>
      <c r="H265" s="10">
        <f>H11+H55+H59+H74+H98+H114+H191+H222+H241+H255+H259</f>
        <v>401468.60000000003</v>
      </c>
    </row>
    <row r="266" spans="1:8">
      <c r="A266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2022-04-07T05:06:36Z</cp:lastPrinted>
  <dcterms:created xsi:type="dcterms:W3CDTF">2008-11-25T08:06:35Z</dcterms:created>
  <dcterms:modified xsi:type="dcterms:W3CDTF">2022-04-07T05:07:11Z</dcterms:modified>
</cp:coreProperties>
</file>