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05" windowWidth="15135" windowHeight="7470" activeTab="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223" i="3"/>
  <c r="G20"/>
  <c r="G19" s="1"/>
  <c r="G18" s="1"/>
  <c r="G290"/>
  <c r="G289" s="1"/>
  <c r="G284" s="1"/>
  <c r="G268" s="1"/>
  <c r="G287"/>
  <c r="G264"/>
  <c r="G249"/>
  <c r="G248" s="1"/>
  <c r="G247" s="1"/>
  <c r="G224"/>
  <c r="G225"/>
  <c r="G208"/>
  <c r="G207" s="1"/>
  <c r="G198" s="1"/>
  <c r="G165"/>
  <c r="G157"/>
  <c r="G145"/>
  <c r="G144" s="1"/>
  <c r="G139"/>
  <c r="G130"/>
  <c r="G131"/>
  <c r="G121"/>
  <c r="G120" s="1"/>
  <c r="G116"/>
  <c r="G106"/>
  <c r="G103"/>
  <c r="G90"/>
  <c r="G89" s="1"/>
  <c r="G87"/>
  <c r="G86" s="1"/>
  <c r="G53"/>
  <c r="G44"/>
  <c r="G40" s="1"/>
  <c r="F31"/>
  <c r="G222" l="1"/>
  <c r="G82"/>
  <c r="G129"/>
  <c r="G143"/>
  <c r="G102"/>
  <c r="G101" s="1"/>
  <c r="G31"/>
  <c r="B35"/>
  <c r="C35"/>
  <c r="D35"/>
  <c r="E35"/>
  <c r="F35"/>
  <c r="G35"/>
  <c r="B36"/>
  <c r="C36"/>
  <c r="D36"/>
  <c r="E36"/>
  <c r="F36"/>
  <c r="G36"/>
  <c r="C34"/>
  <c r="D34"/>
  <c r="B34"/>
  <c r="A35"/>
  <c r="A36"/>
  <c r="A34"/>
  <c r="G27"/>
  <c r="G26" s="1"/>
  <c r="G128" l="1"/>
  <c r="H17"/>
  <c r="H88"/>
  <c r="G151" i="2" l="1"/>
  <c r="G150" s="1"/>
  <c r="G155"/>
  <c r="G159"/>
  <c r="G158" s="1"/>
  <c r="G163"/>
  <c r="G165"/>
  <c r="G167"/>
  <c r="G169"/>
  <c r="G171"/>
  <c r="G175"/>
  <c r="G177"/>
  <c r="G174" s="1"/>
  <c r="G180"/>
  <c r="G182"/>
  <c r="G184"/>
  <c r="G190"/>
  <c r="G189" s="1"/>
  <c r="G188" s="1"/>
  <c r="G193"/>
  <c r="G194"/>
  <c r="G197"/>
  <c r="G199"/>
  <c r="G205"/>
  <c r="G204" s="1"/>
  <c r="G203" s="1"/>
  <c r="G209"/>
  <c r="G208" s="1"/>
  <c r="G207" s="1"/>
  <c r="G212"/>
  <c r="G211" s="1"/>
  <c r="G213"/>
  <c r="G217"/>
  <c r="G219"/>
  <c r="G221"/>
  <c r="G224"/>
  <c r="G223" s="1"/>
  <c r="G228"/>
  <c r="G230"/>
  <c r="G232"/>
  <c r="G234"/>
  <c r="G237"/>
  <c r="G239"/>
  <c r="G241"/>
  <c r="G244"/>
  <c r="G245"/>
  <c r="G243" s="1"/>
  <c r="G249"/>
  <c r="G251"/>
  <c r="G253"/>
  <c r="G258"/>
  <c r="G257" s="1"/>
  <c r="G261"/>
  <c r="G260" s="1"/>
  <c r="G265"/>
  <c r="G264" s="1"/>
  <c r="G263" s="1"/>
  <c r="G270"/>
  <c r="G269" s="1"/>
  <c r="G273"/>
  <c r="G276"/>
  <c r="G278"/>
  <c r="G280"/>
  <c r="G282"/>
  <c r="G286"/>
  <c r="G285" s="1"/>
  <c r="G284" s="1"/>
  <c r="G288"/>
  <c r="G291"/>
  <c r="G292"/>
  <c r="G295"/>
  <c r="G294" s="1"/>
  <c r="G299"/>
  <c r="G298" s="1"/>
  <c r="G302"/>
  <c r="G303"/>
  <c r="G307"/>
  <c r="G306" s="1"/>
  <c r="G305" s="1"/>
  <c r="G312"/>
  <c r="G311" s="1"/>
  <c r="G314"/>
  <c r="G315"/>
  <c r="G319"/>
  <c r="G318" s="1"/>
  <c r="G317" s="1"/>
  <c r="G323"/>
  <c r="G326"/>
  <c r="G328"/>
  <c r="G330"/>
  <c r="G332"/>
  <c r="G334"/>
  <c r="G337"/>
  <c r="G341"/>
  <c r="G340" s="1"/>
  <c r="G343"/>
  <c r="G345"/>
  <c r="G347"/>
  <c r="G349"/>
  <c r="G353"/>
  <c r="G352" s="1"/>
  <c r="G356"/>
  <c r="G355" s="1"/>
  <c r="G358"/>
  <c r="G360"/>
  <c r="G363"/>
  <c r="G362" s="1"/>
  <c r="G367"/>
  <c r="G369"/>
  <c r="G371"/>
  <c r="G373"/>
  <c r="G375"/>
  <c r="G377"/>
  <c r="G380"/>
  <c r="G379" s="1"/>
  <c r="G383"/>
  <c r="G382" s="1"/>
  <c r="G384"/>
  <c r="G386"/>
  <c r="G390"/>
  <c r="G389" s="1"/>
  <c r="G393"/>
  <c r="G392" s="1"/>
  <c r="G395"/>
  <c r="G398"/>
  <c r="G404"/>
  <c r="H328"/>
  <c r="H326"/>
  <c r="H286"/>
  <c r="H285" s="1"/>
  <c r="H276"/>
  <c r="H190"/>
  <c r="H189" s="1"/>
  <c r="H188" s="1"/>
  <c r="H61"/>
  <c r="H60" s="1"/>
  <c r="G61"/>
  <c r="G60" s="1"/>
  <c r="H404"/>
  <c r="H398"/>
  <c r="H395"/>
  <c r="H393"/>
  <c r="H390"/>
  <c r="H389" s="1"/>
  <c r="H386"/>
  <c r="H384"/>
  <c r="H380"/>
  <c r="H379" s="1"/>
  <c r="H377"/>
  <c r="H375"/>
  <c r="H373"/>
  <c r="H371"/>
  <c r="H369"/>
  <c r="H367"/>
  <c r="H363"/>
  <c r="H362" s="1"/>
  <c r="H360"/>
  <c r="H358"/>
  <c r="H356"/>
  <c r="H353"/>
  <c r="H352" s="1"/>
  <c r="H349"/>
  <c r="H347"/>
  <c r="H345"/>
  <c r="H343"/>
  <c r="H341"/>
  <c r="H337"/>
  <c r="H334"/>
  <c r="H332"/>
  <c r="H330"/>
  <c r="H323"/>
  <c r="H319"/>
  <c r="H318" s="1"/>
  <c r="H315"/>
  <c r="H312"/>
  <c r="H311" s="1"/>
  <c r="H307"/>
  <c r="H306" s="1"/>
  <c r="H305" s="1"/>
  <c r="H303"/>
  <c r="H302" s="1"/>
  <c r="H299"/>
  <c r="H298" s="1"/>
  <c r="H295"/>
  <c r="H294" s="1"/>
  <c r="H292"/>
  <c r="H291" s="1"/>
  <c r="H282"/>
  <c r="H280"/>
  <c r="H278"/>
  <c r="H273"/>
  <c r="H270"/>
  <c r="H269" s="1"/>
  <c r="H265"/>
  <c r="H264" s="1"/>
  <c r="H263" s="1"/>
  <c r="H261"/>
  <c r="H260" s="1"/>
  <c r="H258"/>
  <c r="H257" s="1"/>
  <c r="H253"/>
  <c r="H251"/>
  <c r="H249"/>
  <c r="H245"/>
  <c r="H244" s="1"/>
  <c r="H241"/>
  <c r="H239"/>
  <c r="H237"/>
  <c r="H234"/>
  <c r="H232"/>
  <c r="H230"/>
  <c r="H228"/>
  <c r="H224"/>
  <c r="H223" s="1"/>
  <c r="H221"/>
  <c r="H219"/>
  <c r="H217"/>
  <c r="H213"/>
  <c r="H212" s="1"/>
  <c r="H211" s="1"/>
  <c r="H209"/>
  <c r="H208" s="1"/>
  <c r="H207" s="1"/>
  <c r="H205"/>
  <c r="H204" s="1"/>
  <c r="H203" s="1"/>
  <c r="H199"/>
  <c r="H197"/>
  <c r="H194"/>
  <c r="H193" s="1"/>
  <c r="H184"/>
  <c r="H182"/>
  <c r="H180"/>
  <c r="H177"/>
  <c r="H175"/>
  <c r="H171"/>
  <c r="H169"/>
  <c r="H167"/>
  <c r="H165"/>
  <c r="H163"/>
  <c r="H159"/>
  <c r="H155"/>
  <c r="H151"/>
  <c r="H150" s="1"/>
  <c r="H147"/>
  <c r="H143"/>
  <c r="H139"/>
  <c r="H135"/>
  <c r="H132"/>
  <c r="H130"/>
  <c r="H128"/>
  <c r="H126"/>
  <c r="H124"/>
  <c r="H121"/>
  <c r="H119"/>
  <c r="H116"/>
  <c r="H111"/>
  <c r="H108"/>
  <c r="H106"/>
  <c r="H104"/>
  <c r="H102"/>
  <c r="H96"/>
  <c r="H90"/>
  <c r="H88"/>
  <c r="H86"/>
  <c r="H82"/>
  <c r="H77"/>
  <c r="H76" s="1"/>
  <c r="H75" s="1"/>
  <c r="H72"/>
  <c r="H68"/>
  <c r="H64"/>
  <c r="H57"/>
  <c r="H55"/>
  <c r="H49"/>
  <c r="H44"/>
  <c r="H40"/>
  <c r="H34"/>
  <c r="H30"/>
  <c r="H27"/>
  <c r="H26" s="1"/>
  <c r="H24"/>
  <c r="H23" s="1"/>
  <c r="H22" s="1"/>
  <c r="H19"/>
  <c r="H15"/>
  <c r="F12" i="1"/>
  <c r="F13"/>
  <c r="F14"/>
  <c r="F15"/>
  <c r="F16"/>
  <c r="F17"/>
  <c r="F18"/>
  <c r="F20"/>
  <c r="F22"/>
  <c r="F24"/>
  <c r="F25"/>
  <c r="F26"/>
  <c r="F27"/>
  <c r="F29"/>
  <c r="F30"/>
  <c r="F31"/>
  <c r="F33"/>
  <c r="F34"/>
  <c r="F35"/>
  <c r="F36"/>
  <c r="F37"/>
  <c r="F39"/>
  <c r="F40"/>
  <c r="F42"/>
  <c r="F43"/>
  <c r="F44"/>
  <c r="F46"/>
  <c r="F47"/>
  <c r="F49"/>
  <c r="F51"/>
  <c r="F52"/>
  <c r="E21"/>
  <c r="F21" s="1"/>
  <c r="E19"/>
  <c r="F19" s="1"/>
  <c r="E50"/>
  <c r="E48"/>
  <c r="F48" s="1"/>
  <c r="E45"/>
  <c r="F45" s="1"/>
  <c r="E41"/>
  <c r="F41" s="1"/>
  <c r="E38"/>
  <c r="E32"/>
  <c r="F32" s="1"/>
  <c r="E28"/>
  <c r="F28" s="1"/>
  <c r="D28"/>
  <c r="E11"/>
  <c r="D50"/>
  <c r="F50" s="1"/>
  <c r="D48"/>
  <c r="D45"/>
  <c r="D41"/>
  <c r="D38"/>
  <c r="F38" s="1"/>
  <c r="D32"/>
  <c r="D23"/>
  <c r="D21"/>
  <c r="D19"/>
  <c r="D11"/>
  <c r="D53" s="1"/>
  <c r="F317" i="3"/>
  <c r="H317" s="1"/>
  <c r="F316"/>
  <c r="H316" s="1"/>
  <c r="F315"/>
  <c r="H315" s="1"/>
  <c r="F314"/>
  <c r="H314" s="1"/>
  <c r="F313"/>
  <c r="F309"/>
  <c r="F305"/>
  <c r="H305" s="1"/>
  <c r="E305"/>
  <c r="D305"/>
  <c r="C305"/>
  <c r="B305"/>
  <c r="A305"/>
  <c r="F304"/>
  <c r="H304" s="1"/>
  <c r="D304"/>
  <c r="C304"/>
  <c r="B304"/>
  <c r="A304"/>
  <c r="F303"/>
  <c r="H303" s="1"/>
  <c r="E303"/>
  <c r="D303"/>
  <c r="C303"/>
  <c r="B303"/>
  <c r="A303"/>
  <c r="F302"/>
  <c r="H302" s="1"/>
  <c r="E302"/>
  <c r="D302"/>
  <c r="C302"/>
  <c r="B302"/>
  <c r="A302"/>
  <c r="F301"/>
  <c r="H301" s="1"/>
  <c r="E301"/>
  <c r="D301"/>
  <c r="C301"/>
  <c r="B301"/>
  <c r="A301"/>
  <c r="F300"/>
  <c r="H300" s="1"/>
  <c r="D300"/>
  <c r="C300"/>
  <c r="B300"/>
  <c r="A300"/>
  <c r="F299"/>
  <c r="F298" s="1"/>
  <c r="F295"/>
  <c r="H295" s="1"/>
  <c r="E295"/>
  <c r="D295"/>
  <c r="C295"/>
  <c r="B295"/>
  <c r="A295"/>
  <c r="F294"/>
  <c r="H294" s="1"/>
  <c r="D294"/>
  <c r="C294"/>
  <c r="B294"/>
  <c r="A294"/>
  <c r="F293"/>
  <c r="H293" s="1"/>
  <c r="D293"/>
  <c r="C293"/>
  <c r="B293"/>
  <c r="A293"/>
  <c r="F292"/>
  <c r="H292" s="1"/>
  <c r="C292"/>
  <c r="B292"/>
  <c r="A292"/>
  <c r="F290"/>
  <c r="F288"/>
  <c r="F286"/>
  <c r="H286" s="1"/>
  <c r="E286"/>
  <c r="D286"/>
  <c r="C286"/>
  <c r="B286"/>
  <c r="A286"/>
  <c r="F285"/>
  <c r="H285" s="1"/>
  <c r="D285"/>
  <c r="C285"/>
  <c r="B285"/>
  <c r="A285"/>
  <c r="F283"/>
  <c r="H283" s="1"/>
  <c r="D283"/>
  <c r="C283"/>
  <c r="B283"/>
  <c r="A283"/>
  <c r="D282"/>
  <c r="C282"/>
  <c r="B282"/>
  <c r="A282"/>
  <c r="F281"/>
  <c r="H281" s="1"/>
  <c r="E281"/>
  <c r="D281"/>
  <c r="C281"/>
  <c r="B281"/>
  <c r="A281"/>
  <c r="F280"/>
  <c r="H280" s="1"/>
  <c r="E280"/>
  <c r="D280"/>
  <c r="C280"/>
  <c r="B280"/>
  <c r="A280"/>
  <c r="D279"/>
  <c r="C279"/>
  <c r="B279"/>
  <c r="A279"/>
  <c r="F278"/>
  <c r="H278" s="1"/>
  <c r="E278"/>
  <c r="D278"/>
  <c r="C278"/>
  <c r="B278"/>
  <c r="A278"/>
  <c r="D277"/>
  <c r="C277"/>
  <c r="B277"/>
  <c r="A277"/>
  <c r="F276"/>
  <c r="H276" s="1"/>
  <c r="E276"/>
  <c r="D276"/>
  <c r="C276"/>
  <c r="B276"/>
  <c r="A276"/>
  <c r="F275"/>
  <c r="H275" s="1"/>
  <c r="D275"/>
  <c r="C275"/>
  <c r="B275"/>
  <c r="A275"/>
  <c r="F274"/>
  <c r="H274" s="1"/>
  <c r="E274"/>
  <c r="D274"/>
  <c r="C274"/>
  <c r="B274"/>
  <c r="A274"/>
  <c r="D273"/>
  <c r="C273"/>
  <c r="B273"/>
  <c r="A273"/>
  <c r="C272"/>
  <c r="B272"/>
  <c r="A272"/>
  <c r="F271"/>
  <c r="F267"/>
  <c r="H267" s="1"/>
  <c r="E267"/>
  <c r="D267"/>
  <c r="C267"/>
  <c r="B267"/>
  <c r="A267"/>
  <c r="F266"/>
  <c r="H266" s="1"/>
  <c r="D266"/>
  <c r="C266"/>
  <c r="B266"/>
  <c r="A266"/>
  <c r="F265"/>
  <c r="H265" s="1"/>
  <c r="E265"/>
  <c r="D265"/>
  <c r="C265"/>
  <c r="B265"/>
  <c r="A265"/>
  <c r="F264"/>
  <c r="H264" s="1"/>
  <c r="D264"/>
  <c r="C264"/>
  <c r="B264"/>
  <c r="A264"/>
  <c r="F263"/>
  <c r="H263" s="1"/>
  <c r="E263"/>
  <c r="D263"/>
  <c r="C263"/>
  <c r="B263"/>
  <c r="A263"/>
  <c r="F262"/>
  <c r="H262" s="1"/>
  <c r="D262"/>
  <c r="C262"/>
  <c r="B262"/>
  <c r="A262"/>
  <c r="F261"/>
  <c r="H261" s="1"/>
  <c r="E261"/>
  <c r="D261"/>
  <c r="C261"/>
  <c r="B261"/>
  <c r="A261"/>
  <c r="F260"/>
  <c r="H260" s="1"/>
  <c r="D260"/>
  <c r="C260"/>
  <c r="B260"/>
  <c r="A260"/>
  <c r="F259"/>
  <c r="H259" s="1"/>
  <c r="F258"/>
  <c r="H258" s="1"/>
  <c r="F257"/>
  <c r="H257" s="1"/>
  <c r="F255"/>
  <c r="H255" s="1"/>
  <c r="E255"/>
  <c r="D255"/>
  <c r="C255"/>
  <c r="B255"/>
  <c r="A255"/>
  <c r="F254"/>
  <c r="H254" s="1"/>
  <c r="E254"/>
  <c r="D254"/>
  <c r="C254"/>
  <c r="B254"/>
  <c r="A254"/>
  <c r="F253"/>
  <c r="H253" s="1"/>
  <c r="E253"/>
  <c r="D253"/>
  <c r="C253"/>
  <c r="B253"/>
  <c r="A253"/>
  <c r="F252"/>
  <c r="H252" s="1"/>
  <c r="D252"/>
  <c r="C252"/>
  <c r="B252"/>
  <c r="A252"/>
  <c r="F250"/>
  <c r="F249" s="1"/>
  <c r="F246"/>
  <c r="F244"/>
  <c r="H244" s="1"/>
  <c r="E244"/>
  <c r="D244"/>
  <c r="C244"/>
  <c r="B244"/>
  <c r="A244"/>
  <c r="F243"/>
  <c r="H243" s="1"/>
  <c r="D243"/>
  <c r="C243"/>
  <c r="B243"/>
  <c r="A243"/>
  <c r="F242"/>
  <c r="H242" s="1"/>
  <c r="E242"/>
  <c r="D242"/>
  <c r="C242"/>
  <c r="B242"/>
  <c r="A242"/>
  <c r="F241"/>
  <c r="H241" s="1"/>
  <c r="D241"/>
  <c r="C241"/>
  <c r="B241"/>
  <c r="A241"/>
  <c r="F240"/>
  <c r="H240" s="1"/>
  <c r="E240"/>
  <c r="D240"/>
  <c r="C240"/>
  <c r="B240"/>
  <c r="A240"/>
  <c r="F239"/>
  <c r="H239" s="1"/>
  <c r="D239"/>
  <c r="C239"/>
  <c r="B239"/>
  <c r="A239"/>
  <c r="F238"/>
  <c r="H238" s="1"/>
  <c r="E238"/>
  <c r="D238"/>
  <c r="C238"/>
  <c r="B238"/>
  <c r="A238"/>
  <c r="F237"/>
  <c r="H237" s="1"/>
  <c r="D237"/>
  <c r="C237"/>
  <c r="B237"/>
  <c r="A237"/>
  <c r="F236"/>
  <c r="H236" s="1"/>
  <c r="E236"/>
  <c r="D236"/>
  <c r="C236"/>
  <c r="B236"/>
  <c r="A236"/>
  <c r="F235"/>
  <c r="H235" s="1"/>
  <c r="D235"/>
  <c r="C235"/>
  <c r="B235"/>
  <c r="A235"/>
  <c r="F234"/>
  <c r="H234" s="1"/>
  <c r="E234"/>
  <c r="D234"/>
  <c r="C234"/>
  <c r="B234"/>
  <c r="A234"/>
  <c r="F233"/>
  <c r="H233" s="1"/>
  <c r="D233"/>
  <c r="C233"/>
  <c r="B233"/>
  <c r="A233"/>
  <c r="F232"/>
  <c r="H232" s="1"/>
  <c r="E232"/>
  <c r="D232"/>
  <c r="C232"/>
  <c r="B232"/>
  <c r="A232"/>
  <c r="F231"/>
  <c r="H231" s="1"/>
  <c r="D231"/>
  <c r="C231"/>
  <c r="B231"/>
  <c r="A231"/>
  <c r="F230"/>
  <c r="H230" s="1"/>
  <c r="F229"/>
  <c r="H229" s="1"/>
  <c r="E229"/>
  <c r="D229"/>
  <c r="C229"/>
  <c r="B229"/>
  <c r="A229"/>
  <c r="F228"/>
  <c r="H228" s="1"/>
  <c r="E228"/>
  <c r="D228"/>
  <c r="C228"/>
  <c r="B228"/>
  <c r="A228"/>
  <c r="F227"/>
  <c r="H227" s="1"/>
  <c r="F226"/>
  <c r="H226" s="1"/>
  <c r="F221"/>
  <c r="H221" s="1"/>
  <c r="E221"/>
  <c r="D221"/>
  <c r="C221"/>
  <c r="B221"/>
  <c r="A221"/>
  <c r="F220"/>
  <c r="H220" s="1"/>
  <c r="D220"/>
  <c r="C220"/>
  <c r="B220"/>
  <c r="A220"/>
  <c r="F219"/>
  <c r="H219" s="1"/>
  <c r="E219"/>
  <c r="D219"/>
  <c r="C219"/>
  <c r="B219"/>
  <c r="A219"/>
  <c r="F218"/>
  <c r="H218" s="1"/>
  <c r="D218"/>
  <c r="C218"/>
  <c r="B218"/>
  <c r="A218"/>
  <c r="F217"/>
  <c r="H217" s="1"/>
  <c r="E217"/>
  <c r="D217"/>
  <c r="C217"/>
  <c r="B217"/>
  <c r="A217"/>
  <c r="F216"/>
  <c r="H216" s="1"/>
  <c r="D216"/>
  <c r="C216"/>
  <c r="B216"/>
  <c r="A216"/>
  <c r="F215"/>
  <c r="H215" s="1"/>
  <c r="E215"/>
  <c r="D215"/>
  <c r="C215"/>
  <c r="B215"/>
  <c r="A215"/>
  <c r="F214"/>
  <c r="H214" s="1"/>
  <c r="D214"/>
  <c r="C214"/>
  <c r="B214"/>
  <c r="A214"/>
  <c r="F213"/>
  <c r="H213" s="1"/>
  <c r="E213"/>
  <c r="D213"/>
  <c r="C213"/>
  <c r="B213"/>
  <c r="A213"/>
  <c r="F212"/>
  <c r="H212" s="1"/>
  <c r="D212"/>
  <c r="C212"/>
  <c r="B212"/>
  <c r="A212"/>
  <c r="F211"/>
  <c r="H210"/>
  <c r="F206"/>
  <c r="H206" s="1"/>
  <c r="F205"/>
  <c r="F203"/>
  <c r="F202"/>
  <c r="H202" s="1"/>
  <c r="F201"/>
  <c r="H201" s="1"/>
  <c r="F197"/>
  <c r="H197" s="1"/>
  <c r="E197"/>
  <c r="D197"/>
  <c r="C197"/>
  <c r="B197"/>
  <c r="A197"/>
  <c r="F196"/>
  <c r="H196" s="1"/>
  <c r="D196"/>
  <c r="C196"/>
  <c r="B196"/>
  <c r="A196"/>
  <c r="F195"/>
  <c r="F194"/>
  <c r="H194" s="1"/>
  <c r="F193"/>
  <c r="F189"/>
  <c r="H189" s="1"/>
  <c r="E189"/>
  <c r="D189"/>
  <c r="C189"/>
  <c r="B189"/>
  <c r="A189"/>
  <c r="D188"/>
  <c r="C188"/>
  <c r="B188"/>
  <c r="A188"/>
  <c r="F187"/>
  <c r="H187" s="1"/>
  <c r="E187"/>
  <c r="C187"/>
  <c r="B187"/>
  <c r="A187"/>
  <c r="F186"/>
  <c r="H186" s="1"/>
  <c r="E186"/>
  <c r="C186"/>
  <c r="B186"/>
  <c r="A186"/>
  <c r="F185"/>
  <c r="E185"/>
  <c r="C185"/>
  <c r="B185"/>
  <c r="A185"/>
  <c r="C184"/>
  <c r="B184"/>
  <c r="A184"/>
  <c r="C183"/>
  <c r="B183"/>
  <c r="A183"/>
  <c r="F182"/>
  <c r="H182" s="1"/>
  <c r="E182"/>
  <c r="D182"/>
  <c r="C182"/>
  <c r="B182"/>
  <c r="A182"/>
  <c r="F181"/>
  <c r="H181" s="1"/>
  <c r="D181"/>
  <c r="C181"/>
  <c r="B181"/>
  <c r="A181"/>
  <c r="F180"/>
  <c r="H180" s="1"/>
  <c r="E180"/>
  <c r="D180"/>
  <c r="C180"/>
  <c r="B180"/>
  <c r="A180"/>
  <c r="F179"/>
  <c r="H179" s="1"/>
  <c r="D179"/>
  <c r="C179"/>
  <c r="B179"/>
  <c r="A179"/>
  <c r="F178"/>
  <c r="H178" s="1"/>
  <c r="E178"/>
  <c r="D178"/>
  <c r="C178"/>
  <c r="B178"/>
  <c r="A178"/>
  <c r="F177"/>
  <c r="H177" s="1"/>
  <c r="D177"/>
  <c r="C177"/>
  <c r="B177"/>
  <c r="A177"/>
  <c r="F176"/>
  <c r="H176" s="1"/>
  <c r="E176"/>
  <c r="D176"/>
  <c r="C176"/>
  <c r="B176"/>
  <c r="A176"/>
  <c r="F175"/>
  <c r="H175" s="1"/>
  <c r="D175"/>
  <c r="C175"/>
  <c r="B175"/>
  <c r="A175"/>
  <c r="F174"/>
  <c r="H174" s="1"/>
  <c r="E174"/>
  <c r="D174"/>
  <c r="C174"/>
  <c r="B174"/>
  <c r="A174"/>
  <c r="F173"/>
  <c r="H173" s="1"/>
  <c r="D173"/>
  <c r="C173"/>
  <c r="B173"/>
  <c r="A173"/>
  <c r="F172"/>
  <c r="H172" s="1"/>
  <c r="E172"/>
  <c r="D172"/>
  <c r="C172"/>
  <c r="B172"/>
  <c r="A172"/>
  <c r="F171"/>
  <c r="H171" s="1"/>
  <c r="E171"/>
  <c r="D171"/>
  <c r="C171"/>
  <c r="B171"/>
  <c r="A171"/>
  <c r="F170"/>
  <c r="H170" s="1"/>
  <c r="D170"/>
  <c r="C170"/>
  <c r="B170"/>
  <c r="A170"/>
  <c r="F169"/>
  <c r="H169" s="1"/>
  <c r="E169"/>
  <c r="D169"/>
  <c r="C169"/>
  <c r="B169"/>
  <c r="A169"/>
  <c r="F168"/>
  <c r="H168" s="1"/>
  <c r="D168"/>
  <c r="C168"/>
  <c r="B168"/>
  <c r="A168"/>
  <c r="F167"/>
  <c r="H167" s="1"/>
  <c r="E167"/>
  <c r="D167"/>
  <c r="C167"/>
  <c r="B167"/>
  <c r="A167"/>
  <c r="F166"/>
  <c r="H166" s="1"/>
  <c r="F165"/>
  <c r="H165" s="1"/>
  <c r="F164"/>
  <c r="H164" s="1"/>
  <c r="E164"/>
  <c r="D164"/>
  <c r="C164"/>
  <c r="B164"/>
  <c r="A164"/>
  <c r="F163"/>
  <c r="H163" s="1"/>
  <c r="E163"/>
  <c r="D163"/>
  <c r="C163"/>
  <c r="B163"/>
  <c r="A163"/>
  <c r="F162"/>
  <c r="F161"/>
  <c r="H161" s="1"/>
  <c r="F159"/>
  <c r="H159" s="1"/>
  <c r="E159"/>
  <c r="D159"/>
  <c r="C159"/>
  <c r="B159"/>
  <c r="A159"/>
  <c r="F158"/>
  <c r="H158" s="1"/>
  <c r="E158"/>
  <c r="D158"/>
  <c r="C158"/>
  <c r="B158"/>
  <c r="A158"/>
  <c r="F157"/>
  <c r="H157" s="1"/>
  <c r="D157"/>
  <c r="C157"/>
  <c r="B157"/>
  <c r="A157"/>
  <c r="F156"/>
  <c r="H156" s="1"/>
  <c r="E156"/>
  <c r="D156"/>
  <c r="C156"/>
  <c r="B156"/>
  <c r="A156"/>
  <c r="F155"/>
  <c r="H155" s="1"/>
  <c r="D155"/>
  <c r="C155"/>
  <c r="B155"/>
  <c r="A155"/>
  <c r="F154"/>
  <c r="H154" s="1"/>
  <c r="E154"/>
  <c r="D154"/>
  <c r="C154"/>
  <c r="B154"/>
  <c r="A154"/>
  <c r="F153"/>
  <c r="H153" s="1"/>
  <c r="D153"/>
  <c r="C153"/>
  <c r="B153"/>
  <c r="A153"/>
  <c r="F152"/>
  <c r="H152" s="1"/>
  <c r="E152"/>
  <c r="D152"/>
  <c r="C152"/>
  <c r="B152"/>
  <c r="A152"/>
  <c r="F151"/>
  <c r="H151" s="1"/>
  <c r="D151"/>
  <c r="C151"/>
  <c r="B151"/>
  <c r="A151"/>
  <c r="F150"/>
  <c r="H150" s="1"/>
  <c r="F149"/>
  <c r="H149" s="1"/>
  <c r="E149"/>
  <c r="D149"/>
  <c r="C149"/>
  <c r="B149"/>
  <c r="A149"/>
  <c r="F148"/>
  <c r="H148" s="1"/>
  <c r="E148"/>
  <c r="D148"/>
  <c r="C148"/>
  <c r="B148"/>
  <c r="A148"/>
  <c r="F147"/>
  <c r="H147" s="1"/>
  <c r="F146"/>
  <c r="F142"/>
  <c r="H142" s="1"/>
  <c r="F141"/>
  <c r="F140"/>
  <c r="H140" s="1"/>
  <c r="F138"/>
  <c r="H138" s="1"/>
  <c r="E138"/>
  <c r="D138"/>
  <c r="C138"/>
  <c r="B138"/>
  <c r="A138"/>
  <c r="F137"/>
  <c r="H137" s="1"/>
  <c r="D137"/>
  <c r="C137"/>
  <c r="B137"/>
  <c r="A137"/>
  <c r="F136"/>
  <c r="H136" s="1"/>
  <c r="E136"/>
  <c r="D136"/>
  <c r="C136"/>
  <c r="B136"/>
  <c r="A136"/>
  <c r="F135"/>
  <c r="H135" s="1"/>
  <c r="D135"/>
  <c r="C135"/>
  <c r="B135"/>
  <c r="A135"/>
  <c r="F134"/>
  <c r="H134" s="1"/>
  <c r="F133"/>
  <c r="H133" s="1"/>
  <c r="F132"/>
  <c r="F127"/>
  <c r="H127" s="1"/>
  <c r="E127"/>
  <c r="D127"/>
  <c r="C127"/>
  <c r="B127"/>
  <c r="A127"/>
  <c r="F126"/>
  <c r="H126" s="1"/>
  <c r="D126"/>
  <c r="C126"/>
  <c r="B126"/>
  <c r="A126"/>
  <c r="F125"/>
  <c r="H125" s="1"/>
  <c r="C125"/>
  <c r="B125"/>
  <c r="A125"/>
  <c r="F124"/>
  <c r="H124" s="1"/>
  <c r="E124"/>
  <c r="D124"/>
  <c r="C124"/>
  <c r="B124"/>
  <c r="A124"/>
  <c r="F123"/>
  <c r="D123"/>
  <c r="C123"/>
  <c r="B123"/>
  <c r="A123"/>
  <c r="F122"/>
  <c r="H122" s="1"/>
  <c r="E122"/>
  <c r="D122"/>
  <c r="C122"/>
  <c r="B122"/>
  <c r="A122"/>
  <c r="D121"/>
  <c r="C121"/>
  <c r="B121"/>
  <c r="A121"/>
  <c r="C120"/>
  <c r="B120"/>
  <c r="A120"/>
  <c r="F119"/>
  <c r="H119" s="1"/>
  <c r="E119"/>
  <c r="D119"/>
  <c r="C119"/>
  <c r="A119"/>
  <c r="F118"/>
  <c r="H118" s="1"/>
  <c r="D118"/>
  <c r="C118"/>
  <c r="A118"/>
  <c r="F117"/>
  <c r="H117" s="1"/>
  <c r="E117"/>
  <c r="D117"/>
  <c r="C117"/>
  <c r="A117"/>
  <c r="F116"/>
  <c r="H116" s="1"/>
  <c r="D116"/>
  <c r="C116"/>
  <c r="A116"/>
  <c r="F115"/>
  <c r="H115" s="1"/>
  <c r="E115"/>
  <c r="D115"/>
  <c r="C115"/>
  <c r="B115"/>
  <c r="A115"/>
  <c r="F114"/>
  <c r="H114" s="1"/>
  <c r="D114"/>
  <c r="C114"/>
  <c r="B114"/>
  <c r="A114"/>
  <c r="F113"/>
  <c r="H113" s="1"/>
  <c r="E113"/>
  <c r="D113"/>
  <c r="C113"/>
  <c r="B113"/>
  <c r="A113"/>
  <c r="F112"/>
  <c r="H112" s="1"/>
  <c r="D112"/>
  <c r="C112"/>
  <c r="B112"/>
  <c r="A112"/>
  <c r="F111"/>
  <c r="H111" s="1"/>
  <c r="E111"/>
  <c r="D111"/>
  <c r="C111"/>
  <c r="B111"/>
  <c r="A111"/>
  <c r="F110"/>
  <c r="H110" s="1"/>
  <c r="D110"/>
  <c r="C110"/>
  <c r="B110"/>
  <c r="A110"/>
  <c r="F109"/>
  <c r="H109" s="1"/>
  <c r="E109"/>
  <c r="D109"/>
  <c r="C109"/>
  <c r="B109"/>
  <c r="A109"/>
  <c r="F108"/>
  <c r="H108" s="1"/>
  <c r="D108"/>
  <c r="C108"/>
  <c r="B108"/>
  <c r="A108"/>
  <c r="F107"/>
  <c r="H107" s="1"/>
  <c r="E107"/>
  <c r="D107"/>
  <c r="C107"/>
  <c r="B107"/>
  <c r="A107"/>
  <c r="F106"/>
  <c r="H106" s="1"/>
  <c r="D106"/>
  <c r="C106"/>
  <c r="B106"/>
  <c r="A106"/>
  <c r="F105"/>
  <c r="H105" s="1"/>
  <c r="A105"/>
  <c r="F104"/>
  <c r="D104"/>
  <c r="A104"/>
  <c r="D103"/>
  <c r="A103"/>
  <c r="A102"/>
  <c r="B101"/>
  <c r="A101"/>
  <c r="F100"/>
  <c r="H100" s="1"/>
  <c r="E100"/>
  <c r="D100"/>
  <c r="C100"/>
  <c r="B100"/>
  <c r="A100"/>
  <c r="D99"/>
  <c r="C99"/>
  <c r="B99"/>
  <c r="A99"/>
  <c r="C98"/>
  <c r="B98"/>
  <c r="A98"/>
  <c r="F97"/>
  <c r="H97" s="1"/>
  <c r="E97"/>
  <c r="D97"/>
  <c r="C97"/>
  <c r="B97"/>
  <c r="A97"/>
  <c r="F96"/>
  <c r="H96" s="1"/>
  <c r="D96"/>
  <c r="C96"/>
  <c r="B96"/>
  <c r="A96"/>
  <c r="F95"/>
  <c r="H95" s="1"/>
  <c r="E95"/>
  <c r="D95"/>
  <c r="C95"/>
  <c r="B95"/>
  <c r="A95"/>
  <c r="F94"/>
  <c r="H94" s="1"/>
  <c r="D94"/>
  <c r="C94"/>
  <c r="B94"/>
  <c r="A94"/>
  <c r="F93"/>
  <c r="E93"/>
  <c r="D93"/>
  <c r="C93"/>
  <c r="B93"/>
  <c r="A93"/>
  <c r="D92"/>
  <c r="C92"/>
  <c r="B92"/>
  <c r="A92"/>
  <c r="F91"/>
  <c r="F87"/>
  <c r="H87" s="1"/>
  <c r="A87"/>
  <c r="F85"/>
  <c r="H85" s="1"/>
  <c r="E85"/>
  <c r="D85"/>
  <c r="C85"/>
  <c r="B85"/>
  <c r="A85"/>
  <c r="F84"/>
  <c r="H84" s="1"/>
  <c r="D84"/>
  <c r="C84"/>
  <c r="B84"/>
  <c r="A84"/>
  <c r="F83"/>
  <c r="H83" s="1"/>
  <c r="C83"/>
  <c r="B83"/>
  <c r="A83"/>
  <c r="F81"/>
  <c r="H81" s="1"/>
  <c r="E81"/>
  <c r="D81"/>
  <c r="C81"/>
  <c r="B81"/>
  <c r="A81"/>
  <c r="F80"/>
  <c r="H80" s="1"/>
  <c r="D80"/>
  <c r="C80"/>
  <c r="B80"/>
  <c r="A80"/>
  <c r="F79"/>
  <c r="H79" s="1"/>
  <c r="E79"/>
  <c r="D79"/>
  <c r="C79"/>
  <c r="B79"/>
  <c r="A79"/>
  <c r="F78"/>
  <c r="H78" s="1"/>
  <c r="D78"/>
  <c r="C78"/>
  <c r="B78"/>
  <c r="A78"/>
  <c r="F77"/>
  <c r="E77"/>
  <c r="D77"/>
  <c r="C77"/>
  <c r="B77"/>
  <c r="A77"/>
  <c r="D76"/>
  <c r="C76"/>
  <c r="B76"/>
  <c r="A76"/>
  <c r="F75"/>
  <c r="H75" s="1"/>
  <c r="E75"/>
  <c r="D75"/>
  <c r="C75"/>
  <c r="B75"/>
  <c r="A75"/>
  <c r="F74"/>
  <c r="H74" s="1"/>
  <c r="D74"/>
  <c r="C74"/>
  <c r="B74"/>
  <c r="A74"/>
  <c r="F73"/>
  <c r="H73" s="1"/>
  <c r="E73"/>
  <c r="D73"/>
  <c r="C73"/>
  <c r="B73"/>
  <c r="A73"/>
  <c r="D72"/>
  <c r="C72"/>
  <c r="B72"/>
  <c r="A72"/>
  <c r="F71"/>
  <c r="H71" s="1"/>
  <c r="E71"/>
  <c r="D71"/>
  <c r="C71"/>
  <c r="B71"/>
  <c r="A71"/>
  <c r="F70"/>
  <c r="H70" s="1"/>
  <c r="D70"/>
  <c r="C70"/>
  <c r="B70"/>
  <c r="A70"/>
  <c r="F69"/>
  <c r="F68"/>
  <c r="H68" s="1"/>
  <c r="F64"/>
  <c r="H64" s="1"/>
  <c r="B61"/>
  <c r="A61"/>
  <c r="F60"/>
  <c r="H60" s="1"/>
  <c r="E60"/>
  <c r="D60"/>
  <c r="C60"/>
  <c r="B60"/>
  <c r="A60"/>
  <c r="F59"/>
  <c r="H59" s="1"/>
  <c r="D59"/>
  <c r="C59"/>
  <c r="B59"/>
  <c r="A59"/>
  <c r="F58"/>
  <c r="H58" s="1"/>
  <c r="E58"/>
  <c r="D58"/>
  <c r="C58"/>
  <c r="B58"/>
  <c r="A58"/>
  <c r="F57"/>
  <c r="H57" s="1"/>
  <c r="D57"/>
  <c r="C57"/>
  <c r="B57"/>
  <c r="A57"/>
  <c r="F56"/>
  <c r="H56" s="1"/>
  <c r="E56"/>
  <c r="D56"/>
  <c r="C56"/>
  <c r="B56"/>
  <c r="A56"/>
  <c r="F55"/>
  <c r="H55" s="1"/>
  <c r="E55"/>
  <c r="D55"/>
  <c r="C55"/>
  <c r="B55"/>
  <c r="A55"/>
  <c r="F54"/>
  <c r="E54"/>
  <c r="D54"/>
  <c r="C54"/>
  <c r="B54"/>
  <c r="A54"/>
  <c r="D53"/>
  <c r="C53"/>
  <c r="B53"/>
  <c r="A53"/>
  <c r="F52"/>
  <c r="H52" s="1"/>
  <c r="E52"/>
  <c r="D52"/>
  <c r="C52"/>
  <c r="B52"/>
  <c r="A52"/>
  <c r="D51"/>
  <c r="C51"/>
  <c r="B51"/>
  <c r="A51"/>
  <c r="F50"/>
  <c r="H50" s="1"/>
  <c r="E50"/>
  <c r="D50"/>
  <c r="C50"/>
  <c r="B50"/>
  <c r="A50"/>
  <c r="D49"/>
  <c r="C49"/>
  <c r="B49"/>
  <c r="A49"/>
  <c r="F48"/>
  <c r="A48"/>
  <c r="A47"/>
  <c r="F46"/>
  <c r="E46"/>
  <c r="D46"/>
  <c r="C46"/>
  <c r="B46"/>
  <c r="A46"/>
  <c r="F45"/>
  <c r="H45" s="1"/>
  <c r="E45"/>
  <c r="D45"/>
  <c r="C45"/>
  <c r="B45"/>
  <c r="A45"/>
  <c r="D44"/>
  <c r="C44"/>
  <c r="B44"/>
  <c r="A44"/>
  <c r="F43"/>
  <c r="F39"/>
  <c r="H39" s="1"/>
  <c r="H33"/>
  <c r="F28"/>
  <c r="H28" s="1"/>
  <c r="E28"/>
  <c r="D28"/>
  <c r="C28"/>
  <c r="B28"/>
  <c r="A28"/>
  <c r="F27"/>
  <c r="H27" s="1"/>
  <c r="D27"/>
  <c r="C27"/>
  <c r="B27"/>
  <c r="A27"/>
  <c r="F26"/>
  <c r="H26" s="1"/>
  <c r="C26"/>
  <c r="B26"/>
  <c r="A26"/>
  <c r="F25"/>
  <c r="H25" s="1"/>
  <c r="E25"/>
  <c r="D25"/>
  <c r="C25"/>
  <c r="B25"/>
  <c r="A25"/>
  <c r="F24"/>
  <c r="H24" s="1"/>
  <c r="D24"/>
  <c r="C24"/>
  <c r="B24"/>
  <c r="A24"/>
  <c r="F23"/>
  <c r="H23" s="1"/>
  <c r="F22"/>
  <c r="H22" s="1"/>
  <c r="F21"/>
  <c r="F16"/>
  <c r="F14"/>
  <c r="H14" s="1"/>
  <c r="E14"/>
  <c r="D14"/>
  <c r="C14"/>
  <c r="B14"/>
  <c r="A14"/>
  <c r="F13"/>
  <c r="H13" s="1"/>
  <c r="D13"/>
  <c r="C13"/>
  <c r="B13"/>
  <c r="A13"/>
  <c r="F12"/>
  <c r="H12" s="1"/>
  <c r="C12"/>
  <c r="B12"/>
  <c r="A12"/>
  <c r="G147" i="2"/>
  <c r="G143"/>
  <c r="G142" s="1"/>
  <c r="G141" s="1"/>
  <c r="G139"/>
  <c r="G135"/>
  <c r="A134"/>
  <c r="G132"/>
  <c r="G130"/>
  <c r="G128"/>
  <c r="G126"/>
  <c r="G124"/>
  <c r="G121"/>
  <c r="G119"/>
  <c r="G116"/>
  <c r="G111"/>
  <c r="G108"/>
  <c r="G106"/>
  <c r="G104"/>
  <c r="G102"/>
  <c r="G96"/>
  <c r="G90"/>
  <c r="G88"/>
  <c r="G86"/>
  <c r="G82"/>
  <c r="G77"/>
  <c r="G76" s="1"/>
  <c r="G75" s="1"/>
  <c r="G72"/>
  <c r="G68"/>
  <c r="G64"/>
  <c r="G57"/>
  <c r="G55"/>
  <c r="G49"/>
  <c r="G44"/>
  <c r="G40"/>
  <c r="A38"/>
  <c r="G34"/>
  <c r="G30"/>
  <c r="G27"/>
  <c r="G26" s="1"/>
  <c r="G24"/>
  <c r="G23" s="1"/>
  <c r="G22" s="1"/>
  <c r="G19"/>
  <c r="G15"/>
  <c r="A13"/>
  <c r="G59" l="1"/>
  <c r="G351"/>
  <c r="H272"/>
  <c r="H403"/>
  <c r="H402" s="1"/>
  <c r="H401" s="1"/>
  <c r="H400" s="1"/>
  <c r="G34" i="3"/>
  <c r="G30" s="1"/>
  <c r="G29" s="1"/>
  <c r="G11" s="1"/>
  <c r="G318" s="1"/>
  <c r="G325" i="2"/>
  <c r="G310" s="1"/>
  <c r="G236"/>
  <c r="G216"/>
  <c r="G215" s="1"/>
  <c r="G196"/>
  <c r="G388"/>
  <c r="G366"/>
  <c r="G365" s="1"/>
  <c r="G297"/>
  <c r="G227"/>
  <c r="G179"/>
  <c r="G173" s="1"/>
  <c r="G403"/>
  <c r="G402" s="1"/>
  <c r="G401" s="1"/>
  <c r="G400" s="1"/>
  <c r="F34" i="3"/>
  <c r="F30" s="1"/>
  <c r="G339" i="2"/>
  <c r="G272"/>
  <c r="G290"/>
  <c r="G248"/>
  <c r="G247" s="1"/>
  <c r="F51" i="3"/>
  <c r="H51" s="1"/>
  <c r="H123"/>
  <c r="F131"/>
  <c r="F130" s="1"/>
  <c r="F72"/>
  <c r="H72" s="1"/>
  <c r="H43"/>
  <c r="F42"/>
  <c r="F63"/>
  <c r="H63" s="1"/>
  <c r="F99"/>
  <c r="H99" s="1"/>
  <c r="F273"/>
  <c r="H273" s="1"/>
  <c r="F279"/>
  <c r="H279" s="1"/>
  <c r="F44"/>
  <c r="H44" s="1"/>
  <c r="F49"/>
  <c r="H49" s="1"/>
  <c r="F86"/>
  <c r="H86" s="1"/>
  <c r="F121"/>
  <c r="F120" s="1"/>
  <c r="F188"/>
  <c r="H188" s="1"/>
  <c r="F277"/>
  <c r="H277" s="1"/>
  <c r="F282"/>
  <c r="H282" s="1"/>
  <c r="F15"/>
  <c r="H15" s="1"/>
  <c r="H16"/>
  <c r="F245"/>
  <c r="H245" s="1"/>
  <c r="H246"/>
  <c r="F76"/>
  <c r="H76" s="1"/>
  <c r="H77"/>
  <c r="F256"/>
  <c r="F289"/>
  <c r="H289" s="1"/>
  <c r="H290"/>
  <c r="F308"/>
  <c r="H308" s="1"/>
  <c r="H309"/>
  <c r="F20"/>
  <c r="H21"/>
  <c r="F38"/>
  <c r="F47"/>
  <c r="H47" s="1"/>
  <c r="H48"/>
  <c r="F53"/>
  <c r="H53" s="1"/>
  <c r="H54"/>
  <c r="F67"/>
  <c r="F90"/>
  <c r="H90" s="1"/>
  <c r="H91"/>
  <c r="F139"/>
  <c r="H139" s="1"/>
  <c r="H141"/>
  <c r="F160"/>
  <c r="H160" s="1"/>
  <c r="H162"/>
  <c r="F192"/>
  <c r="H193"/>
  <c r="F204"/>
  <c r="H204" s="1"/>
  <c r="H205"/>
  <c r="F225"/>
  <c r="H299"/>
  <c r="F312"/>
  <c r="H313"/>
  <c r="H32"/>
  <c r="F92"/>
  <c r="H92" s="1"/>
  <c r="H93"/>
  <c r="F103"/>
  <c r="H104"/>
  <c r="H132"/>
  <c r="F145"/>
  <c r="H146"/>
  <c r="F184"/>
  <c r="H185"/>
  <c r="F208"/>
  <c r="H209"/>
  <c r="H250"/>
  <c r="F270"/>
  <c r="H271"/>
  <c r="F287"/>
  <c r="H288"/>
  <c r="G226" i="2"/>
  <c r="G256"/>
  <c r="G255" s="1"/>
  <c r="G187"/>
  <c r="I406"/>
  <c r="H36" i="3" s="1"/>
  <c r="H290" i="2"/>
  <c r="H256"/>
  <c r="H392"/>
  <c r="G63"/>
  <c r="F200" i="3"/>
  <c r="H179" i="2"/>
  <c r="H196"/>
  <c r="H187" s="1"/>
  <c r="H366"/>
  <c r="H365" s="1"/>
  <c r="G39"/>
  <c r="G38" s="1"/>
  <c r="G37" s="1"/>
  <c r="H284"/>
  <c r="H248"/>
  <c r="H247" s="1"/>
  <c r="H297"/>
  <c r="H216"/>
  <c r="H215" s="1"/>
  <c r="H236"/>
  <c r="G14"/>
  <c r="G13" s="1"/>
  <c r="G12" s="1"/>
  <c r="G134"/>
  <c r="H14"/>
  <c r="H13" s="1"/>
  <c r="H12" s="1"/>
  <c r="H81"/>
  <c r="H80" s="1"/>
  <c r="H95"/>
  <c r="H94" s="1"/>
  <c r="H142"/>
  <c r="H141" s="1"/>
  <c r="H174"/>
  <c r="H317"/>
  <c r="H340"/>
  <c r="G81"/>
  <c r="G80" s="1"/>
  <c r="G95"/>
  <c r="G94" s="1"/>
  <c r="H63"/>
  <c r="H59" s="1"/>
  <c r="H134"/>
  <c r="H227"/>
  <c r="H243"/>
  <c r="H314"/>
  <c r="H325"/>
  <c r="H388"/>
  <c r="G48"/>
  <c r="G47" s="1"/>
  <c r="H39"/>
  <c r="H38" s="1"/>
  <c r="H37" s="1"/>
  <c r="H21"/>
  <c r="H355"/>
  <c r="H383"/>
  <c r="H48"/>
  <c r="H47" s="1"/>
  <c r="H158"/>
  <c r="H149" s="1"/>
  <c r="F307" i="3"/>
  <c r="G21" i="2"/>
  <c r="G11" s="1"/>
  <c r="H173" l="1"/>
  <c r="G186"/>
  <c r="F129" i="3"/>
  <c r="F62"/>
  <c r="F61" s="1"/>
  <c r="H61" s="1"/>
  <c r="F98"/>
  <c r="H98" s="1"/>
  <c r="F272"/>
  <c r="H272" s="1"/>
  <c r="H121"/>
  <c r="H120"/>
  <c r="F306"/>
  <c r="H306" s="1"/>
  <c r="H307"/>
  <c r="F41"/>
  <c r="H42"/>
  <c r="F311"/>
  <c r="H312"/>
  <c r="F19"/>
  <c r="H20"/>
  <c r="H131"/>
  <c r="F89"/>
  <c r="F269"/>
  <c r="H270"/>
  <c r="F207"/>
  <c r="H207" s="1"/>
  <c r="H208"/>
  <c r="F144"/>
  <c r="H145"/>
  <c r="F102"/>
  <c r="H103"/>
  <c r="F66"/>
  <c r="H67"/>
  <c r="H256"/>
  <c r="F251"/>
  <c r="H251" s="1"/>
  <c r="F183"/>
  <c r="H183" s="1"/>
  <c r="H184"/>
  <c r="F224"/>
  <c r="H225"/>
  <c r="F199"/>
  <c r="F198" s="1"/>
  <c r="H200"/>
  <c r="F284"/>
  <c r="H284" s="1"/>
  <c r="H287"/>
  <c r="H31"/>
  <c r="F297"/>
  <c r="H298"/>
  <c r="F37"/>
  <c r="H37" s="1"/>
  <c r="H38"/>
  <c r="F248"/>
  <c r="H249"/>
  <c r="F191"/>
  <c r="F190" s="1"/>
  <c r="H192"/>
  <c r="G309" i="2"/>
  <c r="I405"/>
  <c r="H35" i="3" s="1"/>
  <c r="H11" i="2"/>
  <c r="G46"/>
  <c r="G36" s="1"/>
  <c r="H226"/>
  <c r="H186" s="1"/>
  <c r="H79"/>
  <c r="H74" s="1"/>
  <c r="H339"/>
  <c r="H46"/>
  <c r="H36" s="1"/>
  <c r="H351"/>
  <c r="H382"/>
  <c r="H310"/>
  <c r="H255"/>
  <c r="F247" i="3" l="1"/>
  <c r="H62"/>
  <c r="H224"/>
  <c r="F223"/>
  <c r="F101"/>
  <c r="H101" s="1"/>
  <c r="H102"/>
  <c r="H129"/>
  <c r="H130"/>
  <c r="F310"/>
  <c r="H310" s="1"/>
  <c r="H311"/>
  <c r="F296"/>
  <c r="H297"/>
  <c r="F65"/>
  <c r="H65" s="1"/>
  <c r="H66"/>
  <c r="F143"/>
  <c r="H143" s="1"/>
  <c r="H144"/>
  <c r="F268"/>
  <c r="H268" s="1"/>
  <c r="H269"/>
  <c r="H190"/>
  <c r="H191"/>
  <c r="F29"/>
  <c r="H29" s="1"/>
  <c r="H30"/>
  <c r="H199"/>
  <c r="H248"/>
  <c r="H247"/>
  <c r="F82"/>
  <c r="H82" s="1"/>
  <c r="H89"/>
  <c r="F18"/>
  <c r="H19"/>
  <c r="F40"/>
  <c r="H40" s="1"/>
  <c r="H41"/>
  <c r="I404" i="2"/>
  <c r="H34" i="3" s="1"/>
  <c r="H309" i="2"/>
  <c r="H407" s="1"/>
  <c r="F128" i="3" l="1"/>
  <c r="H128" s="1"/>
  <c r="H198"/>
  <c r="H18"/>
  <c r="F11"/>
  <c r="F291"/>
  <c r="H291" s="1"/>
  <c r="H296"/>
  <c r="H223"/>
  <c r="F222"/>
  <c r="I403" i="2"/>
  <c r="F318" i="3" l="1"/>
  <c r="H318" s="1"/>
  <c r="H222"/>
  <c r="I402" i="2"/>
  <c r="I401" l="1"/>
  <c r="I400" l="1"/>
  <c r="I399" l="1"/>
  <c r="I398" l="1"/>
  <c r="I397" l="1"/>
  <c r="I396" l="1"/>
  <c r="I395" l="1"/>
  <c r="I394" l="1"/>
  <c r="I393" l="1"/>
  <c r="I392" l="1"/>
  <c r="I391" l="1"/>
  <c r="I390" l="1"/>
  <c r="I389" l="1"/>
  <c r="I388" l="1"/>
  <c r="I387" l="1"/>
  <c r="I386" l="1"/>
  <c r="I385" l="1"/>
  <c r="I384" l="1"/>
  <c r="I383" l="1"/>
  <c r="I382" l="1"/>
  <c r="I381" l="1"/>
  <c r="I380" l="1"/>
  <c r="I379" l="1"/>
  <c r="I378" l="1"/>
  <c r="I377" l="1"/>
  <c r="I376" l="1"/>
  <c r="I375" l="1"/>
  <c r="I374" l="1"/>
  <c r="I373" l="1"/>
  <c r="I372" l="1"/>
  <c r="I371" l="1"/>
  <c r="I370" l="1"/>
  <c r="I369" l="1"/>
  <c r="I368" l="1"/>
  <c r="I367" l="1"/>
  <c r="I366" l="1"/>
  <c r="I365" l="1"/>
  <c r="I364" l="1"/>
  <c r="I363" l="1"/>
  <c r="I362" l="1"/>
  <c r="I361" l="1"/>
  <c r="I360" l="1"/>
  <c r="I359" l="1"/>
  <c r="I358" l="1"/>
  <c r="I357" l="1"/>
  <c r="I356" l="1"/>
  <c r="I355" l="1"/>
  <c r="I354" l="1"/>
  <c r="I353" l="1"/>
  <c r="I352" l="1"/>
  <c r="I351" l="1"/>
  <c r="I350" l="1"/>
  <c r="I349" l="1"/>
  <c r="I348" l="1"/>
  <c r="I88"/>
  <c r="I69"/>
  <c r="I68"/>
  <c r="I70"/>
  <c r="I72"/>
  <c r="I54"/>
  <c r="I55"/>
  <c r="I347" l="1"/>
  <c r="I346" l="1"/>
  <c r="I15"/>
  <c r="I71"/>
  <c r="I345" l="1"/>
  <c r="I14"/>
  <c r="I344" l="1"/>
  <c r="I12"/>
  <c r="I13"/>
  <c r="E23" i="1"/>
  <c r="F23" l="1"/>
  <c r="E53"/>
  <c r="F53" s="1"/>
  <c r="I343" i="2"/>
  <c r="I342" l="1"/>
  <c r="I11"/>
  <c r="I341" l="1"/>
  <c r="I34"/>
  <c r="F11" i="1"/>
  <c r="I340" i="2" l="1"/>
  <c r="I33"/>
  <c r="I339" l="1"/>
  <c r="I338" l="1"/>
  <c r="I337" l="1"/>
  <c r="I336" l="1"/>
  <c r="I143"/>
  <c r="I133"/>
  <c r="I124"/>
  <c r="I122"/>
  <c r="I105"/>
  <c r="I103"/>
  <c r="I65"/>
  <c r="I80"/>
  <c r="I40"/>
  <c r="I41"/>
  <c r="I42"/>
  <c r="I44"/>
  <c r="I45"/>
  <c r="I50"/>
  <c r="I51"/>
  <c r="I52"/>
  <c r="I56"/>
  <c r="I57"/>
  <c r="I58"/>
  <c r="I60"/>
  <c r="I61"/>
  <c r="I62"/>
  <c r="I64"/>
  <c r="I75"/>
  <c r="I77"/>
  <c r="I85"/>
  <c r="I91"/>
  <c r="I92"/>
  <c r="I93"/>
  <c r="I95"/>
  <c r="I96"/>
  <c r="I97"/>
  <c r="I99"/>
  <c r="I101"/>
  <c r="I104"/>
  <c r="I109"/>
  <c r="I110"/>
  <c r="I111"/>
  <c r="I113"/>
  <c r="I114"/>
  <c r="I116"/>
  <c r="I118"/>
  <c r="I120"/>
  <c r="I123"/>
  <c r="I127"/>
  <c r="I128"/>
  <c r="I129"/>
  <c r="I131"/>
  <c r="I139"/>
  <c r="I141"/>
  <c r="I147"/>
  <c r="I148"/>
  <c r="I49"/>
  <c r="I29"/>
  <c r="I28"/>
  <c r="I30"/>
  <c r="I32"/>
  <c r="I335" l="1"/>
  <c r="I90"/>
  <c r="I112"/>
  <c r="I102"/>
  <c r="I130"/>
  <c r="I115"/>
  <c r="I98"/>
  <c r="I63"/>
  <c r="I125"/>
  <c r="I76"/>
  <c r="I121"/>
  <c r="I78"/>
  <c r="I140"/>
  <c r="I59"/>
  <c r="I100"/>
  <c r="I82"/>
  <c r="I53"/>
  <c r="I117"/>
  <c r="I83"/>
  <c r="I84"/>
  <c r="I137"/>
  <c r="I132"/>
  <c r="I119"/>
  <c r="I107"/>
  <c r="I108"/>
  <c r="I94"/>
  <c r="I73"/>
  <c r="I43"/>
  <c r="I39"/>
  <c r="I38"/>
  <c r="I31"/>
  <c r="I27"/>
  <c r="I334" l="1"/>
  <c r="I106"/>
  <c r="I135"/>
  <c r="I136"/>
  <c r="I145"/>
  <c r="I67"/>
  <c r="I66"/>
  <c r="I87"/>
  <c r="I89"/>
  <c r="I48"/>
  <c r="I37"/>
  <c r="I333" l="1"/>
  <c r="I47"/>
  <c r="I46"/>
  <c r="I36"/>
  <c r="I332" l="1"/>
  <c r="I81"/>
  <c r="I86"/>
  <c r="I35"/>
  <c r="I331" l="1"/>
  <c r="I330" l="1"/>
  <c r="I329" l="1"/>
  <c r="I16"/>
  <c r="I17"/>
  <c r="I328" l="1"/>
  <c r="I18"/>
  <c r="I20"/>
  <c r="I23"/>
  <c r="I327" l="1"/>
  <c r="H11" i="3"/>
  <c r="I326" i="2" l="1"/>
  <c r="I19"/>
  <c r="I325" l="1"/>
  <c r="I324" l="1"/>
  <c r="I323" l="1"/>
  <c r="I21"/>
  <c r="I22"/>
  <c r="I322" l="1"/>
  <c r="I321" l="1"/>
  <c r="I320" l="1"/>
  <c r="I24"/>
  <c r="I319" l="1"/>
  <c r="I318" l="1"/>
  <c r="I317" l="1"/>
  <c r="I316" l="1"/>
  <c r="I315" l="1"/>
  <c r="I314" l="1"/>
  <c r="I313" l="1"/>
  <c r="I312" l="1"/>
  <c r="I311" l="1"/>
  <c r="I310" l="1"/>
  <c r="I309" l="1"/>
  <c r="I308" l="1"/>
  <c r="I307" l="1"/>
  <c r="I306" l="1"/>
  <c r="I305" l="1"/>
  <c r="I304" l="1"/>
  <c r="I303" l="1"/>
  <c r="I302" l="1"/>
  <c r="I301" l="1"/>
  <c r="I300" l="1"/>
  <c r="I299" l="1"/>
  <c r="I298" l="1"/>
  <c r="I297" l="1"/>
  <c r="I296" l="1"/>
  <c r="I295" l="1"/>
  <c r="I294" l="1"/>
  <c r="I293" l="1"/>
  <c r="I292" l="1"/>
  <c r="I291" l="1"/>
  <c r="I290" l="1"/>
  <c r="I289" l="1"/>
  <c r="I288" l="1"/>
  <c r="I287" l="1"/>
  <c r="I286" l="1"/>
  <c r="I285" l="1"/>
  <c r="I284" l="1"/>
  <c r="I283" l="1"/>
  <c r="I282" l="1"/>
  <c r="I281" l="1"/>
  <c r="I280" l="1"/>
  <c r="I279" l="1"/>
  <c r="I277" l="1"/>
  <c r="I276" l="1"/>
  <c r="I274" l="1"/>
  <c r="I273" l="1"/>
  <c r="I272" l="1"/>
  <c r="I271" l="1"/>
  <c r="I268" l="1"/>
  <c r="I265" l="1"/>
  <c r="I264" l="1"/>
  <c r="I262" l="1"/>
  <c r="I261" l="1"/>
  <c r="I260" l="1"/>
  <c r="I259" l="1"/>
  <c r="I258" l="1"/>
  <c r="I257" l="1"/>
  <c r="I256" l="1"/>
  <c r="I255" l="1"/>
  <c r="I254" l="1"/>
  <c r="I253" l="1"/>
  <c r="I252" l="1"/>
  <c r="I251" l="1"/>
  <c r="I250" l="1"/>
  <c r="I249" l="1"/>
  <c r="I248" l="1"/>
  <c r="I247" l="1"/>
  <c r="I246" l="1"/>
  <c r="I245" l="1"/>
  <c r="I244" l="1"/>
  <c r="I243" l="1"/>
  <c r="I242" l="1"/>
  <c r="I241" l="1"/>
  <c r="I240" l="1"/>
  <c r="I239" l="1"/>
  <c r="I238" l="1"/>
  <c r="I237" l="1"/>
  <c r="I236" l="1"/>
  <c r="I235" l="1"/>
  <c r="I234" l="1"/>
  <c r="I233" l="1"/>
  <c r="I232" l="1"/>
  <c r="I231" l="1"/>
  <c r="I230" l="1"/>
  <c r="I229" l="1"/>
  <c r="I228" l="1"/>
  <c r="I227" l="1"/>
  <c r="I226" l="1"/>
  <c r="I225" l="1"/>
  <c r="I224" l="1"/>
  <c r="I223" l="1"/>
  <c r="I222" l="1"/>
  <c r="I221" l="1"/>
  <c r="I220" l="1"/>
  <c r="I219" l="1"/>
  <c r="I218" l="1"/>
  <c r="I217" l="1"/>
  <c r="I216" l="1"/>
  <c r="I215" l="1"/>
  <c r="I214" l="1"/>
  <c r="I213" l="1"/>
  <c r="I212" l="1"/>
  <c r="I211" l="1"/>
  <c r="I210" l="1"/>
  <c r="I209" l="1"/>
  <c r="I208" l="1"/>
  <c r="I207" l="1"/>
  <c r="I206" l="1"/>
  <c r="I205" l="1"/>
  <c r="I204" l="1"/>
  <c r="I203" l="1"/>
  <c r="I202" l="1"/>
  <c r="I201" l="1"/>
  <c r="I200" l="1"/>
  <c r="I199" l="1"/>
  <c r="I198" l="1"/>
  <c r="I197" l="1"/>
  <c r="I196" l="1"/>
  <c r="I195" l="1"/>
  <c r="I194" l="1"/>
  <c r="I193" l="1"/>
  <c r="I192" l="1"/>
  <c r="I191" l="1"/>
  <c r="I190" l="1"/>
  <c r="I189" l="1"/>
  <c r="I188" l="1"/>
  <c r="I187" l="1"/>
  <c r="I185" l="1"/>
  <c r="I184" l="1"/>
  <c r="I183" l="1"/>
  <c r="I182" l="1"/>
  <c r="I181" l="1"/>
  <c r="I180" l="1"/>
  <c r="I179" l="1"/>
  <c r="I178" l="1"/>
  <c r="I177" l="1"/>
  <c r="I176" l="1"/>
  <c r="I175" l="1"/>
  <c r="I174" l="1"/>
  <c r="I173" l="1"/>
  <c r="I172" l="1"/>
  <c r="I171" l="1"/>
  <c r="I170" l="1"/>
  <c r="I169" l="1"/>
  <c r="I168" l="1"/>
  <c r="I167" l="1"/>
  <c r="I166" l="1"/>
  <c r="I165" l="1"/>
  <c r="I164" l="1"/>
  <c r="I163" l="1"/>
  <c r="I161" l="1"/>
  <c r="I160" l="1"/>
  <c r="I159" l="1"/>
  <c r="I158" l="1"/>
  <c r="I157" l="1"/>
  <c r="I156" l="1"/>
  <c r="I155" l="1"/>
  <c r="I153" l="1"/>
  <c r="I152" l="1"/>
  <c r="I151" l="1"/>
  <c r="G149" l="1"/>
  <c r="I150"/>
  <c r="G79" l="1"/>
  <c r="I149"/>
  <c r="G74" l="1"/>
  <c r="I79"/>
  <c r="I74" l="1"/>
  <c r="G407"/>
  <c r="I407" s="1"/>
</calcChain>
</file>

<file path=xl/sharedStrings.xml><?xml version="1.0" encoding="utf-8"?>
<sst xmlns="http://schemas.openxmlformats.org/spreadsheetml/2006/main" count="2224" uniqueCount="262">
  <si>
    <t>к решению Волчихинского</t>
  </si>
  <si>
    <t>районного Совета народных</t>
  </si>
  <si>
    <t>депутатов</t>
  </si>
  <si>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</si>
  <si>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</si>
  <si>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</si>
  <si>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</si>
  <si>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</si>
  <si>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</si>
  <si>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</si>
  <si>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</si>
  <si>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</si>
  <si>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</si>
  <si>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</si>
  <si>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</si>
  <si>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</si>
  <si>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</si>
  <si>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</si>
  <si>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</si>
  <si>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</si>
  <si>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</si>
  <si>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</si>
  <si>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</si>
  <si>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</si>
  <si>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</si>
  <si>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</si>
  <si>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</si>
  <si>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</si>
  <si>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</si>
  <si>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</si>
  <si>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</si>
  <si>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</si>
  <si>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</si>
  <si>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</si>
  <si>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</si>
  <si>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</si>
  <si>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</si>
  <si>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</si>
  <si>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</si>
  <si>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</si>
  <si>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</si>
  <si>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</si>
  <si>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</si>
  <si>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</si>
  <si>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</si>
  <si>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</si>
  <si>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</si>
  <si>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</si>
  <si>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Иные дотации</t>
  </si>
  <si>
    <t>Отдел Администрации Волчихинского района Алтайского края по культуре</t>
  </si>
  <si>
    <t>13</t>
  </si>
  <si>
    <t>Резервные фонды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</si>
  <si>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</si>
  <si>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</si>
  <si>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</si>
  <si>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</si>
  <si>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</si>
  <si>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</si>
  <si>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</si>
  <si>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</si>
  <si>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</si>
  <si>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</si>
  <si>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</si>
  <si>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</si>
  <si>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</si>
  <si>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</si>
  <si>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Другие вопросы в области национальной экономики</t>
  </si>
  <si>
    <t>Процентные платежи по муниципальному долгу</t>
  </si>
  <si>
    <t>Обслуживание государственного и муниципального долга</t>
  </si>
  <si>
    <t>Итого</t>
  </si>
  <si>
    <t xml:space="preserve">План </t>
  </si>
  <si>
    <t>Факт</t>
  </si>
  <si>
    <t>% исполне-ния</t>
  </si>
  <si>
    <t>План</t>
  </si>
  <si>
    <t>Социальное обеспечение и иные выплаты населению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</si>
  <si>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</si>
  <si>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</si>
  <si>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тыс. руб.</t>
  </si>
  <si>
    <t>Сельское хозяйство и рыболовство</t>
  </si>
  <si>
    <t>Дорожное хозяйство (дорожные фонды)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</si>
  <si>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</si>
  <si>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</si>
  <si>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Расходы на обеспечение деятельности (оказание услуг) подведомственных учреждений в сфере образования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</si>
  <si>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</si>
  <si>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Закупка товаров, работ и услуг для государственных (муниципальных) нужд</t>
  </si>
  <si>
    <t>Уплата налогов, сборов и иных платежей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</si>
  <si>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</si>
  <si>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</si>
  <si>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</si>
  <si>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</si>
  <si>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</si>
  <si>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</si>
  <si>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</si>
  <si>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</si>
  <si>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Содействие занятости населения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</si>
  <si>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</si>
  <si>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</si>
  <si>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Детские оздоровительные учреждения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</si>
  <si>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</si>
  <si>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Содержание, ремонт, реконструкция и строительство автомобильных дорог, являющихся муниципальной собственностью</t>
  </si>
  <si>
    <t>Обслуживание государственного внутреннего и муниципального долга</t>
  </si>
  <si>
    <t>Обслуживание муниципального долга</t>
  </si>
  <si>
    <t>Дотации на выравнивание уровня бюджетной обеспеченности муниципального образования</t>
  </si>
  <si>
    <t>510</t>
  </si>
  <si>
    <t>Комитет экономики и муниципального имущества Администрации Волчихинского района Алтайского края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</si>
  <si>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</si>
  <si>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</si>
  <si>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</t>
  </si>
  <si>
    <t>Учреждения по обеспечению национальной безопасности и правоохранительной деятельности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</si>
  <si>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</si>
  <si>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</si>
  <si>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Прочие выплаты по обязательствам государства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</si>
  <si>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</si>
  <si>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</si>
  <si>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</si>
  <si>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ПРИЛОЖЕНИЕ 2</t>
  </si>
  <si>
    <t>ПРИЛОЖЕНИЕ 3</t>
  </si>
  <si>
    <t>ПРИЛОЖЕНИЕ 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</si>
  <si>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</si>
  <si>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</si>
  <si>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Функционирование комиссий по делам несовершеннолетних и защите их прав и органов опеки и попечительства</t>
  </si>
  <si>
    <t>Администрация Волчихинского района Алтайского края</t>
  </si>
  <si>
    <t>Межбюджетные трансферты общего характера бюджетам бюджетной системы Российской Федерации</t>
  </si>
  <si>
    <t>Дотация на выравнивание бюджетной обеспеченности субъектов Российской Федерации и муниципальных образований</t>
  </si>
  <si>
    <t>02 1 00 00000</t>
  </si>
  <si>
    <t>Обеспечение деятельности организаций (учреждений) дополнительного образования детей</t>
  </si>
  <si>
    <t>02 1 00 10420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</si>
  <si>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</si>
  <si>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</si>
  <si>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</si>
  <si>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</si>
  <si>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</si>
  <si>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</si>
  <si>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</si>
  <si>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90 4 00 16820</t>
  </si>
  <si>
    <t>02 1 00 10390</t>
  </si>
  <si>
    <t>90 1 00 70900</t>
  </si>
  <si>
    <t>02 1 00 10400</t>
  </si>
  <si>
    <t>90 1 00 70910</t>
  </si>
  <si>
    <t>90 1 00 70930</t>
  </si>
  <si>
    <t>92 9 00 S1190</t>
  </si>
  <si>
    <t>02 1 00 10490</t>
  </si>
  <si>
    <t>МП "Обеспечение жильем молодых семей в Волчихинском районе" на 2015-2020 годы</t>
  </si>
  <si>
    <t>90 4 00 70700</t>
  </si>
  <si>
    <t>99 1 00 14100</t>
  </si>
  <si>
    <t>01 4 00 51180</t>
  </si>
  <si>
    <t>98 5 00 60510</t>
  </si>
  <si>
    <t>99 3 00 14070</t>
  </si>
  <si>
    <t>Выравнивание бюджетной обеспеченности поселений из краевого фонда финансовой поддержки поселений</t>
  </si>
  <si>
    <t>98 1 00 60220</t>
  </si>
  <si>
    <t>Выравнивание бюджетной обеспеченности поселений из районного фонда финансовой поддержки поселений</t>
  </si>
  <si>
    <t>Обеспечение сбалансированности бюджетов</t>
  </si>
  <si>
    <t>98 2 00 60230</t>
  </si>
  <si>
    <t>01 2 00 10140</t>
  </si>
  <si>
    <t>01 4 00 70060</t>
  </si>
  <si>
    <t>Учреждения по обеспечению хозяйственного обслуживания</t>
  </si>
  <si>
    <t>02 5 00 10810</t>
  </si>
  <si>
    <t>99 9 00 14710</t>
  </si>
  <si>
    <t>02 5 00 10860</t>
  </si>
  <si>
    <t>91 4 00 70400</t>
  </si>
  <si>
    <t>91 2 00 67270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</si>
  <si>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</si>
  <si>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</si>
  <si>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01 4 00 70090</t>
  </si>
  <si>
    <t>90 4 00 16270</t>
  </si>
  <si>
    <t>90 4 00 70800</t>
  </si>
  <si>
    <t>Дотация на обеспечеие сбалансированности бюджетов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</si>
  <si>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</si>
  <si>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</si>
  <si>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</si>
  <si>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</si>
  <si>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</si>
  <si>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</si>
  <si>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</si>
  <si>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МП "Комплексное развитие системы коммунальной инфраструктуры Волчихинского района " на 2017-2025 годы</t>
  </si>
  <si>
    <t>43 0 00 60010</t>
  </si>
  <si>
    <t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t>
  </si>
  <si>
    <t>90 4 00 60010</t>
  </si>
  <si>
    <t>Судебная система</t>
  </si>
  <si>
    <t>14 2 00 L4970</t>
  </si>
  <si>
    <t>Субсидии на реализацию мероприятий, направленных на обеспечение стабильного водоснабжения населения Алтайского края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</si>
  <si>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</si>
  <si>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</si>
  <si>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</si>
  <si>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94 2 00 12010</t>
  </si>
  <si>
    <t>МП "Профилактика преступлений и иных правонарушений в Волчихинском районе Алтайского ркая на 2017-2020 годы"</t>
  </si>
  <si>
    <t>10 0 00 60990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</si>
  <si>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</si>
  <si>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67 0 00 60990</t>
  </si>
  <si>
    <t>91 2 00 S1030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</si>
  <si>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</si>
  <si>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</si>
  <si>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</si>
  <si>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</si>
  <si>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</si>
  <si>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</si>
  <si>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Резервные фонды</t>
  </si>
  <si>
    <t>Благоустройство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</si>
  <si>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</si>
  <si>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</si>
  <si>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5 00 S0430</t>
  </si>
  <si>
    <t>02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</si>
  <si>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</si>
  <si>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90 1 01 S0990</t>
  </si>
  <si>
    <t>Субсидии на реализацию мероприятий по обеспечению жильем молодых семей</t>
  </si>
  <si>
    <t>Резервные средства</t>
  </si>
  <si>
    <t>92 9 00 S0260</t>
  </si>
  <si>
    <t>Информационные услуги в части размещения печатных материалов в газете "Наши вести"</t>
  </si>
  <si>
    <t>99 9 00 98710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</si>
  <si>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t>
  </si>
  <si>
    <t>Сбор и удаление твердых отходов</t>
  </si>
  <si>
    <t>92 9 00 18090</t>
  </si>
  <si>
    <t>Премии и гранты</t>
  </si>
  <si>
    <t>Массовый спорт</t>
  </si>
  <si>
    <t>Субсидии на государственную поддержку отрасли культры (государственная поддержка лучших работников сельских учреждений культуры)</t>
  </si>
  <si>
    <t xml:space="preserve"> 44 4 00 R5192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</si>
  <si>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
(выполнение работ)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</si>
  <si>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</si>
  <si>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</si>
  <si>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</si>
  <si>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Субвенция на организацию питания отдельных категорий обучающихся муниципальных общеобразовательных организациях</t>
  </si>
  <si>
    <t>91 1 00 70930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</si>
  <si>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</si>
  <si>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</si>
  <si>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(расходы на реализацию мероприятий в муниципальных учреждениях)</t>
  </si>
  <si>
    <t>90 1 00 L3042</t>
  </si>
  <si>
    <t>Обеспечение расчетов за топливно-энергетические ресурсы, потребляемые муниципальными учреждениями</t>
  </si>
  <si>
    <t>Софинансирование субсидии на обеспечение расчетов за топливно-энергетические ресурсы, потребляемые муниципальными учреждениями</t>
  </si>
  <si>
    <t>Мероприятия по профилактике и противодействию распространения новой короновирусной инфекции</t>
  </si>
  <si>
    <t>99 9 00 15001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</si>
  <si>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</si>
  <si>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t>
  </si>
  <si>
    <t>Прочие межбюджетные трансфертымуниципальным образованиям на реализацию проектов развития общественной инфраструктуры, основанных на инициативах граждан (местный бюджет)</t>
  </si>
  <si>
    <t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</si>
  <si>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</si>
  <si>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 (местный бюджет)</t>
  </si>
  <si>
    <t>Прочие межбюджетные трансферты на обеспечение расчетов муниципальными учреждениями за потребленные топливно-энергетические ресурсы</t>
  </si>
  <si>
    <t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 (местный бюджет)</t>
  </si>
  <si>
    <t>МП "Профилактика терроризма и экстремизма на территории муниципального образования Волчихинский район на 2018-2020 годы"</t>
  </si>
  <si>
    <t>40 0 00 60990</t>
  </si>
  <si>
    <t>Субвенция на исполнение государственных полномочий по обращению с животными без владельцев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</si>
  <si>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</si>
  <si>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52 0 00 L5765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</si>
  <si>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</si>
  <si>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</si>
  <si>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</si>
  <si>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43 1 00 S3020</t>
  </si>
  <si>
    <t>Капитальные вложения в объекты государственной
(муниципальной) собственности</t>
  </si>
  <si>
    <t>Субсидии на реализацию мероприятий, направленных на обеспечение стабильного водоснабжения населения Алтайского края (местный бюджет)</t>
  </si>
  <si>
    <t>Другие вопросы в области жилищно-коммунального хозяйства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</si>
  <si>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
в соответствии с условиями и (или) целями предоставления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</si>
  <si>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</si>
  <si>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 (местный бюджет)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</si>
  <si>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годов"за счет средств Резервного фонда Правительства Российской Федерации</t>
  </si>
  <si>
    <t>71 1 00 5134F</t>
  </si>
  <si>
    <t>Контрольно-счетная палата Волчихинского района Алтайского края</t>
  </si>
  <si>
    <t>Руководитель контрольно-счетной палаты муниципального образования и его заместители</t>
  </si>
  <si>
    <t>01 2 00 10160</t>
  </si>
  <si>
    <t>Распределение расходов районного бюджета за 2020 год по разделам и подразделам классификации расходов бюджетов</t>
  </si>
  <si>
    <t>Ведомственная структура расходов бюджета муниципального образования Волчихинский район за 2020 год</t>
  </si>
  <si>
    <t>Распределение ассигнований из бюджета муниципального образования Волчихинский район за 2020 год по разделам и подразделам, целевым статьям и видам расходов классификации расходов бюджетов</t>
  </si>
  <si>
    <t>от 24.06.2021 № 11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</si>
</sst>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5" fontId="3" fillId="0" borderId="1" xfId="0" quotePrefix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165" fontId="1" fillId="0" borderId="1" xfId="0" applyNumberFormat="1" applyFont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quotePrefix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vertical="center" wrapText="1" shrinkToFit="1"/>
    </xf>
    <xf numFmtId="0" fontId="4" fillId="3" borderId="1" xfId="0" applyFont="1" applyFill="1" applyBorder="1" applyAlignment="1">
      <alignment horizontal="justify" vertical="center" wrapText="1" shrinkToFit="1"/>
    </xf>
    <xf numFmtId="0" fontId="3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quotePrefix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166" fontId="3" fillId="0" borderId="1" xfId="0" quotePrefix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0/&#1041;&#1102;&#1076;&#1078;&#1077;&#1090;%202020/&#1042;&#1085;&#1077;&#1089;&#1077;&#1085;&#1080;&#1077;%20&#1080;&#1079;&#1084;&#1077;&#1085;&#1077;&#1085;&#1080;&#1081;/&#1042;&#1085;&#1077;&#1089;&#1077;&#1085;&#1080;&#1077;%20&#1080;&#1079;&#1084;&#1077;&#1085;&#1077;&#1085;&#1080;&#1081;%20&#1076;&#1077;&#1082;&#1072;&#1073;&#1088;&#1100;/&#1055;&#1056;&#1048;&#1051;&#1054;&#1046;&#1045;&#1053;&#1048;&#1071;%20&#1055;&#1054;%20&#1041;&#1070;&#1044;&#1046;&#1045;&#1058;&#1059;%202020%20&#1075;&#1086;&#1076;5-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9">
          <cell r="A19" t="str">
            <v>Национальная оборона</v>
          </cell>
          <cell r="B19" t="str">
            <v>02</v>
          </cell>
        </row>
        <row r="35">
          <cell r="A35" t="str">
            <v>Дополнительное образование детей</v>
          </cell>
        </row>
      </sheetData>
      <sheetData sheetId="1" refreshError="1">
        <row r="16">
          <cell r="G16">
            <v>1803.35</v>
          </cell>
        </row>
        <row r="17">
          <cell r="G17">
            <v>930.71900000000005</v>
          </cell>
        </row>
        <row r="18">
          <cell r="G18">
            <v>15.052</v>
          </cell>
        </row>
        <row r="20">
          <cell r="G20">
            <v>749.49900000000002</v>
          </cell>
        </row>
        <row r="22">
          <cell r="A22" t="str">
            <v>Массовый спорт</v>
          </cell>
          <cell r="C22">
            <v>11</v>
          </cell>
          <cell r="D22" t="str">
            <v>02</v>
          </cell>
          <cell r="G22">
            <v>307.05399999999997</v>
          </cell>
        </row>
        <row r="23">
          <cell r="A23" t="str">
            <v>Расходы на обеспечение деятельности (оказание услуг) подведомственных учреждений в сфере образования</v>
          </cell>
          <cell r="C23">
            <v>11</v>
          </cell>
          <cell r="D23" t="str">
            <v>02</v>
          </cell>
          <cell r="E23" t="str">
            <v>02 1 00 00000</v>
          </cell>
          <cell r="G23">
            <v>307.05399999999997</v>
          </cell>
        </row>
        <row r="24">
          <cell r="A24" t="str">
            <v>Обеспечение деятельности организаций (учреждений) дополнительного образования детей</v>
          </cell>
          <cell r="C24">
            <v>11</v>
          </cell>
          <cell r="D24" t="str">
            <v>02</v>
          </cell>
          <cell r="E24" t="str">
            <v>02 1 00 10420</v>
          </cell>
          <cell r="G24">
            <v>307.05399999999997</v>
          </cell>
        </row>
        <row r="25">
          <cell r="A2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5">
            <v>11</v>
          </cell>
          <cell r="D25" t="str">
            <v>02</v>
          </cell>
          <cell r="E25" t="str">
            <v>02 1 00 10420</v>
          </cell>
          <cell r="F25">
            <v>100</v>
          </cell>
          <cell r="G25">
            <v>307.05399999999997</v>
          </cell>
        </row>
        <row r="28">
          <cell r="G28">
            <v>824.98500000000001</v>
          </cell>
        </row>
        <row r="30">
          <cell r="A30" t="str">
            <v>Учреждения по обеспечению хозяйственного обслуживания</v>
          </cell>
          <cell r="C30">
            <v>11</v>
          </cell>
          <cell r="D30" t="str">
            <v>05</v>
          </cell>
          <cell r="E30" t="str">
            <v>02 5 00 10810</v>
          </cell>
          <cell r="G30">
            <v>1767.69</v>
          </cell>
        </row>
        <row r="31">
          <cell r="A3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1">
            <v>11</v>
          </cell>
          <cell r="D31" t="str">
            <v>05</v>
          </cell>
          <cell r="E31" t="str">
            <v>02 5 00 10810</v>
          </cell>
          <cell r="F31">
            <v>100</v>
          </cell>
          <cell r="G31">
            <v>1007.255</v>
          </cell>
        </row>
        <row r="32">
          <cell r="A32" t="str">
            <v>Закупка товаров, работ и услуг для обеспечения государственных (муниципальных) нужд</v>
          </cell>
          <cell r="C32">
            <v>11</v>
          </cell>
          <cell r="D32" t="str">
            <v>05</v>
          </cell>
          <cell r="E32" t="str">
            <v>02 5 00 10810</v>
          </cell>
          <cell r="F32">
            <v>200</v>
          </cell>
          <cell r="G32">
            <v>707.07</v>
          </cell>
        </row>
        <row r="33">
          <cell r="A33" t="str">
            <v>Уплата налогов, сборов и иных платежей</v>
          </cell>
          <cell r="C33">
            <v>11</v>
          </cell>
          <cell r="D33" t="str">
            <v>05</v>
          </cell>
          <cell r="E33" t="str">
            <v>02 5 00 10810</v>
          </cell>
          <cell r="F33">
            <v>850</v>
          </cell>
          <cell r="G33">
            <v>53.365000000000002</v>
          </cell>
        </row>
        <row r="34">
          <cell r="A34" t="str">
            <v>Резервные фонды местных администраций</v>
          </cell>
          <cell r="C34">
            <v>11</v>
          </cell>
          <cell r="D34" t="str">
            <v>05</v>
          </cell>
          <cell r="E34" t="str">
            <v>99 1 00 14100</v>
          </cell>
          <cell r="G34">
            <v>23</v>
          </cell>
        </row>
        <row r="35">
          <cell r="A35" t="str">
            <v>Закупка товаров, работ и услуг для обеспечения государственных (муниципальных) нужд</v>
          </cell>
          <cell r="C35">
            <v>11</v>
          </cell>
          <cell r="D35" t="str">
            <v>05</v>
          </cell>
          <cell r="E35" t="str">
            <v>99 1 00 14100</v>
          </cell>
          <cell r="F35">
            <v>200</v>
          </cell>
          <cell r="G35">
            <v>23</v>
          </cell>
        </row>
        <row r="41">
          <cell r="F41">
            <v>100</v>
          </cell>
          <cell r="G41">
            <v>5423.94</v>
          </cell>
        </row>
        <row r="42">
          <cell r="F42">
            <v>200</v>
          </cell>
          <cell r="G42">
            <v>989.47299999999996</v>
          </cell>
        </row>
        <row r="43">
          <cell r="F43">
            <v>850</v>
          </cell>
          <cell r="G43">
            <v>25.805</v>
          </cell>
        </row>
        <row r="45">
          <cell r="G45">
            <v>1981.58</v>
          </cell>
        </row>
        <row r="50">
          <cell r="G50">
            <v>9075.4500000000007</v>
          </cell>
        </row>
        <row r="51">
          <cell r="G51">
            <v>1453.4179999999999</v>
          </cell>
        </row>
        <row r="52">
          <cell r="A52" t="str">
            <v>Социальное обеспечение и иные выплаты населению</v>
          </cell>
          <cell r="C52" t="str">
            <v>08</v>
          </cell>
          <cell r="D52" t="str">
            <v>01</v>
          </cell>
          <cell r="E52" t="str">
            <v>02 2 00 10530</v>
          </cell>
          <cell r="F52">
            <v>300</v>
          </cell>
          <cell r="G52">
            <v>1.23</v>
          </cell>
        </row>
        <row r="53">
          <cell r="A53" t="str">
            <v>Исполнение судебных актов</v>
          </cell>
          <cell r="C53" t="str">
            <v>08</v>
          </cell>
          <cell r="D53" t="str">
            <v>01</v>
          </cell>
          <cell r="E53" t="str">
            <v>02 2 00 10530</v>
          </cell>
          <cell r="F53">
            <v>830</v>
          </cell>
          <cell r="G53">
            <v>15</v>
          </cell>
        </row>
        <row r="54">
          <cell r="G54">
            <v>23.248999999999999</v>
          </cell>
        </row>
        <row r="55">
          <cell r="A55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55" t="str">
            <v>08</v>
          </cell>
          <cell r="D55" t="str">
            <v>01</v>
          </cell>
          <cell r="E55" t="str">
            <v>02 2 00 S0430</v>
          </cell>
          <cell r="G55">
            <v>3879.375</v>
          </cell>
        </row>
        <row r="56">
          <cell r="A5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56" t="str">
            <v>08</v>
          </cell>
          <cell r="D56" t="str">
            <v>01</v>
          </cell>
          <cell r="E56" t="str">
            <v>02 2 00 S0430</v>
          </cell>
          <cell r="F56">
            <v>100</v>
          </cell>
          <cell r="G56">
            <v>3879.375</v>
          </cell>
        </row>
        <row r="57">
          <cell r="A57" t="str">
            <v>Субсидии на государственную поддержку отрасли культры (государственная поддержка лучших работников сельских учреждений культуры)</v>
          </cell>
          <cell r="C57" t="str">
            <v>08</v>
          </cell>
          <cell r="D57" t="str">
            <v>01</v>
          </cell>
          <cell r="E57" t="str">
            <v xml:space="preserve"> 44 4 00 R5192</v>
          </cell>
          <cell r="G57">
            <v>50</v>
          </cell>
        </row>
        <row r="58">
          <cell r="A58" t="str">
            <v>Премии и гранты</v>
          </cell>
          <cell r="C58" t="str">
            <v>08</v>
          </cell>
          <cell r="D58" t="str">
            <v>01</v>
          </cell>
          <cell r="E58" t="str">
            <v xml:space="preserve"> 44 4 00 R5192</v>
          </cell>
          <cell r="F58">
            <v>350</v>
          </cell>
          <cell r="G58">
            <v>50</v>
          </cell>
        </row>
        <row r="62">
          <cell r="G62">
            <v>793.16600000000005</v>
          </cell>
        </row>
        <row r="66">
          <cell r="A66" t="str">
            <v>Учреждения по обеспечению хозяйственного обслуживания</v>
          </cell>
          <cell r="C66" t="str">
            <v>08</v>
          </cell>
          <cell r="D66" t="str">
            <v>04</v>
          </cell>
          <cell r="E66" t="str">
            <v>02 5 00 10810</v>
          </cell>
          <cell r="G66">
            <v>3053.9820000000004</v>
          </cell>
        </row>
        <row r="67">
          <cell r="A6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7" t="str">
            <v>08</v>
          </cell>
          <cell r="D67" t="str">
            <v>04</v>
          </cell>
          <cell r="E67" t="str">
            <v>02 5 00 10810</v>
          </cell>
          <cell r="F67">
            <v>100</v>
          </cell>
          <cell r="G67">
            <v>3013.5810000000001</v>
          </cell>
        </row>
        <row r="68">
          <cell r="A68" t="str">
            <v>Закупка товаров, работ и услуг для обеспечения государственных (муниципальных) нужд</v>
          </cell>
          <cell r="C68" t="str">
            <v>08</v>
          </cell>
          <cell r="D68" t="str">
            <v>04</v>
          </cell>
          <cell r="E68" t="str">
            <v>02 5 00 10810</v>
          </cell>
          <cell r="F68">
            <v>200</v>
          </cell>
          <cell r="G68">
            <v>37.625999999999998</v>
          </cell>
        </row>
        <row r="69">
          <cell r="A69" t="str">
            <v>Уплата налогов, сборов и иных платежей</v>
          </cell>
          <cell r="C69" t="str">
            <v>08</v>
          </cell>
          <cell r="D69" t="str">
            <v>04</v>
          </cell>
          <cell r="E69" t="str">
            <v>02 5 00 10810</v>
          </cell>
          <cell r="F69">
            <v>850</v>
          </cell>
          <cell r="G69">
            <v>2.7749999999999999</v>
          </cell>
        </row>
        <row r="71">
          <cell r="G71">
            <v>1540.771</v>
          </cell>
        </row>
        <row r="72">
          <cell r="G72">
            <v>227.80600000000001</v>
          </cell>
        </row>
        <row r="73">
          <cell r="G73">
            <v>0.92500000000000004</v>
          </cell>
        </row>
        <row r="74">
          <cell r="A74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74" t="str">
            <v>08</v>
          </cell>
          <cell r="D74" t="str">
            <v>04</v>
          </cell>
          <cell r="E74" t="str">
            <v>02 5 00 S0430</v>
          </cell>
          <cell r="G74">
            <v>767.94299999999998</v>
          </cell>
        </row>
        <row r="75">
          <cell r="A7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75" t="str">
            <v>08</v>
          </cell>
          <cell r="D75" t="str">
            <v>04</v>
          </cell>
          <cell r="E75" t="str">
            <v>02 5 00 S0430</v>
          </cell>
          <cell r="F75">
            <v>100</v>
          </cell>
          <cell r="G75">
            <v>767.94299999999998</v>
          </cell>
        </row>
        <row r="80">
          <cell r="A80" t="str">
            <v>Общеэкономические вопросы</v>
          </cell>
          <cell r="C80" t="str">
            <v>04</v>
          </cell>
          <cell r="D80" t="str">
            <v>01</v>
          </cell>
          <cell r="G80">
            <v>45.5</v>
          </cell>
        </row>
        <row r="81">
          <cell r="A81" t="str">
            <v>Содействие занятости населения</v>
          </cell>
          <cell r="C81" t="str">
            <v>04</v>
          </cell>
          <cell r="D81" t="str">
            <v>01</v>
          </cell>
          <cell r="E81" t="str">
            <v>90 4 00 16820</v>
          </cell>
          <cell r="G81">
            <v>45.5</v>
          </cell>
        </row>
        <row r="82">
          <cell r="A82" t="str">
            <v>Закупка товаров, работ и услуг для государственных (муниципальных) нужд</v>
          </cell>
          <cell r="C82" t="str">
            <v>04</v>
          </cell>
          <cell r="D82" t="str">
            <v>01</v>
          </cell>
          <cell r="E82" t="str">
            <v>90 4 00 16820</v>
          </cell>
          <cell r="F82">
            <v>200</v>
          </cell>
          <cell r="G82">
            <v>45.5</v>
          </cell>
        </row>
        <row r="87">
          <cell r="G87">
            <v>12694.947</v>
          </cell>
        </row>
        <row r="88">
          <cell r="G88">
            <v>7895.8190000000004</v>
          </cell>
        </row>
        <row r="89">
          <cell r="G89">
            <v>1028.6189999999999</v>
          </cell>
        </row>
        <row r="90">
          <cell r="A90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90" t="str">
            <v>07</v>
          </cell>
          <cell r="D90" t="str">
            <v>01</v>
          </cell>
          <cell r="E90" t="str">
            <v>02 1 00 S0430</v>
          </cell>
          <cell r="G90">
            <v>4562.2460000000001</v>
          </cell>
        </row>
        <row r="91">
          <cell r="A9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91" t="str">
            <v>07</v>
          </cell>
          <cell r="D91" t="str">
            <v>01</v>
          </cell>
          <cell r="E91" t="str">
            <v>02 1 00 S0430</v>
          </cell>
          <cell r="F91">
            <v>100</v>
          </cell>
          <cell r="G91">
            <v>4562.2460000000001</v>
          </cell>
        </row>
        <row r="92">
          <cell r="A92" t="str">
            <v>Софинансирование субсидии на софинансирование части расходов местных бюджетов по оплате труда работников муниципальных учреждений</v>
          </cell>
          <cell r="C92" t="str">
            <v>07</v>
          </cell>
          <cell r="D92" t="str">
            <v>01</v>
          </cell>
          <cell r="E92" t="str">
            <v>02 1 00 S0430</v>
          </cell>
          <cell r="G92">
            <v>150</v>
          </cell>
        </row>
        <row r="93">
          <cell r="A9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93" t="str">
            <v>07</v>
          </cell>
          <cell r="D93" t="str">
            <v>01</v>
          </cell>
          <cell r="E93" t="str">
            <v>02 1 00 S0430</v>
          </cell>
          <cell r="F93">
            <v>100</v>
          </cell>
          <cell r="G93">
            <v>150</v>
          </cell>
        </row>
        <row r="95">
          <cell r="G95">
            <v>23702.556</v>
          </cell>
        </row>
        <row r="96">
          <cell r="G96">
            <v>547</v>
          </cell>
        </row>
        <row r="97">
          <cell r="G97">
            <v>81.444000000000003</v>
          </cell>
        </row>
        <row r="101">
          <cell r="G101">
            <v>2815.4929999999999</v>
          </cell>
        </row>
        <row r="102">
          <cell r="G102">
            <v>18327.953000000001</v>
          </cell>
        </row>
        <row r="103">
          <cell r="A103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v>
          </cell>
          <cell r="C103" t="str">
            <v>07</v>
          </cell>
          <cell r="D103" t="str">
            <v>02</v>
          </cell>
          <cell r="E103" t="str">
            <v>02 1 00 10400</v>
          </cell>
          <cell r="F103">
            <v>611</v>
          </cell>
          <cell r="G103">
            <v>789.44</v>
          </cell>
        </row>
        <row r="104">
          <cell r="A104" t="str">
            <v>Исполнение судебных актов</v>
          </cell>
          <cell r="C104" t="str">
            <v>07</v>
          </cell>
          <cell r="D104" t="str">
            <v>02</v>
          </cell>
          <cell r="E104" t="str">
            <v>02 1 00 10400</v>
          </cell>
          <cell r="F104">
            <v>830</v>
          </cell>
          <cell r="G104">
            <v>1988.9269999999999</v>
          </cell>
        </row>
        <row r="105">
          <cell r="G105">
            <v>1597.7550000000001</v>
          </cell>
        </row>
        <row r="106">
          <cell r="A106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106" t="str">
            <v>07</v>
          </cell>
          <cell r="D106" t="str">
            <v>02</v>
          </cell>
          <cell r="E106" t="str">
            <v>02 1 00 S0430</v>
          </cell>
          <cell r="G106">
            <v>1413.963</v>
          </cell>
        </row>
        <row r="107">
          <cell r="A10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7" t="str">
            <v>07</v>
          </cell>
          <cell r="D107" t="str">
            <v>02</v>
          </cell>
          <cell r="E107" t="str">
            <v>02 1 00 S0430</v>
          </cell>
          <cell r="F107">
            <v>100</v>
          </cell>
          <cell r="G107">
            <v>1413.963</v>
          </cell>
        </row>
        <row r="108">
          <cell r="A108" t="str">
    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    </cell>
          <cell r="C108" t="str">
            <v>07</v>
          </cell>
          <cell r="D108" t="str">
            <v>02</v>
          </cell>
          <cell r="E108" t="str">
            <v>43 2 00 S0460</v>
          </cell>
          <cell r="G108">
            <v>1304.9000000000001</v>
          </cell>
        </row>
        <row r="109">
          <cell r="A109" t="str">
            <v>Закупка товаров, работ и услуг для обеспечения государственных (муниципальных) нужд</v>
          </cell>
          <cell r="C109" t="str">
            <v>07</v>
          </cell>
          <cell r="D109" t="str">
            <v>02</v>
          </cell>
          <cell r="E109" t="str">
            <v>43 2 00 S0460</v>
          </cell>
          <cell r="F109">
            <v>200</v>
          </cell>
          <cell r="G109">
            <v>1304.9000000000001</v>
          </cell>
        </row>
        <row r="110">
          <cell r="A110" t="str">
    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    </cell>
          <cell r="C110" t="str">
            <v>07</v>
          </cell>
          <cell r="D110" t="str">
            <v>02</v>
          </cell>
          <cell r="E110" t="str">
            <v>43 2 00 S0460</v>
          </cell>
          <cell r="G110">
            <v>47.418999999999997</v>
          </cell>
        </row>
        <row r="111">
          <cell r="A111" t="str">
            <v>Закупка товаров, работ и услуг для обеспечения государственных (муниципальных) нужд</v>
          </cell>
          <cell r="C111" t="str">
            <v>07</v>
          </cell>
          <cell r="D111" t="str">
            <v>02</v>
          </cell>
          <cell r="E111" t="str">
            <v>43 2 00 S0460</v>
          </cell>
          <cell r="F111">
            <v>200</v>
          </cell>
          <cell r="G111">
            <v>47.418999999999997</v>
          </cell>
        </row>
        <row r="112">
          <cell r="A112" t="str">
    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    </cell>
          <cell r="C112" t="str">
            <v>07</v>
          </cell>
          <cell r="D112" t="str">
            <v>02</v>
          </cell>
          <cell r="E112" t="str">
            <v>90 1 00 53032</v>
          </cell>
          <cell r="G112">
            <v>5207.9969999999994</v>
          </cell>
        </row>
        <row r="113">
          <cell r="A11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13" t="str">
            <v>07</v>
          </cell>
          <cell r="D113" t="str">
            <v>02</v>
          </cell>
          <cell r="E113" t="str">
            <v>90 1 00 53032</v>
          </cell>
          <cell r="F113">
            <v>100</v>
          </cell>
          <cell r="G113">
            <v>4943.7969999999996</v>
          </cell>
        </row>
        <row r="114">
          <cell r="A114" t="str">
            <v>Субсидии бюджетным учреждениям на иные цели</v>
          </cell>
          <cell r="C114" t="str">
            <v>07</v>
          </cell>
          <cell r="D114" t="str">
            <v>02</v>
          </cell>
          <cell r="E114" t="str">
            <v>90 1 00 53032</v>
          </cell>
          <cell r="F114">
            <v>612</v>
          </cell>
          <cell r="G114">
            <v>264.2</v>
          </cell>
        </row>
        <row r="116">
          <cell r="G116">
            <v>137221.473</v>
          </cell>
        </row>
        <row r="117">
          <cell r="G117">
            <v>3162.3</v>
          </cell>
        </row>
        <row r="118">
          <cell r="A118" t="str">
            <v>Социальное обеспечение и иные выплаты населению</v>
          </cell>
          <cell r="C118" t="str">
            <v>07</v>
          </cell>
          <cell r="D118" t="str">
            <v>02</v>
          </cell>
          <cell r="E118" t="str">
            <v>90 1 00 70910</v>
          </cell>
          <cell r="F118">
            <v>300</v>
          </cell>
          <cell r="G118">
            <v>102</v>
          </cell>
        </row>
        <row r="119">
          <cell r="A119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v>
          </cell>
          <cell r="C119" t="str">
            <v>07</v>
          </cell>
          <cell r="D119" t="str">
            <v>02</v>
          </cell>
          <cell r="E119" t="str">
            <v>90 1 00 70910</v>
          </cell>
          <cell r="F119">
            <v>611</v>
          </cell>
          <cell r="G119">
            <v>9553.2240000000002</v>
          </cell>
        </row>
        <row r="120">
          <cell r="G120">
            <v>1366.4</v>
          </cell>
        </row>
        <row r="121">
          <cell r="G121">
            <v>1360.229</v>
          </cell>
        </row>
        <row r="122">
          <cell r="A122" t="str">
            <v>Субсидии бюджетным учреждениям на иные цели</v>
          </cell>
          <cell r="C122" t="str">
            <v>07</v>
          </cell>
          <cell r="D122" t="str">
            <v>02</v>
          </cell>
          <cell r="E122" t="str">
            <v>91 1 00 70930</v>
          </cell>
          <cell r="F122">
            <v>612</v>
          </cell>
          <cell r="G122">
            <v>6.1710000000000003</v>
          </cell>
        </row>
        <row r="123">
          <cell r="A123" t="str">
    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    </cell>
          <cell r="C123" t="str">
            <v>07</v>
          </cell>
          <cell r="D123" t="str">
            <v>02</v>
          </cell>
          <cell r="E123" t="str">
            <v>90 1 E2 50970</v>
          </cell>
          <cell r="G123">
            <v>500</v>
          </cell>
        </row>
        <row r="124">
          <cell r="A124" t="str">
            <v>Закупка товаров, работ и услуг для обеспечения государственных (муниципальных) нужд</v>
          </cell>
          <cell r="C124" t="str">
            <v>07</v>
          </cell>
          <cell r="D124" t="str">
            <v>02</v>
          </cell>
          <cell r="E124" t="str">
            <v>90 1 E2 50970</v>
          </cell>
          <cell r="F124">
            <v>200</v>
          </cell>
          <cell r="G124">
            <v>500</v>
          </cell>
        </row>
        <row r="125">
          <cell r="A125" t="str">
    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(расходы на реализацию мероприятий в муниципальных учреждениях)</v>
          </cell>
          <cell r="C125" t="str">
            <v>07</v>
          </cell>
          <cell r="D125" t="str">
            <v>02</v>
          </cell>
          <cell r="E125" t="str">
            <v>90 1 00 L3042</v>
          </cell>
          <cell r="G125">
            <v>3825.1990000000001</v>
          </cell>
        </row>
        <row r="126">
          <cell r="A126" t="str">
            <v>Закупка товаров, работ и услуг для обеспечения государственных (муниципальных) нужд</v>
          </cell>
          <cell r="C126" t="str">
            <v>07</v>
          </cell>
          <cell r="D126" t="str">
            <v>02</v>
          </cell>
          <cell r="E126" t="str">
            <v>90 1 00 L3042</v>
          </cell>
          <cell r="F126">
            <v>200</v>
          </cell>
          <cell r="G126">
            <v>3642.8310000000001</v>
          </cell>
        </row>
        <row r="127">
          <cell r="A127" t="str">
            <v>Субсидии бюджетным учреждениям на иные цели</v>
          </cell>
          <cell r="C127" t="str">
            <v>07</v>
          </cell>
          <cell r="D127" t="str">
            <v>02</v>
          </cell>
          <cell r="E127" t="str">
            <v>90 1 00 L3042</v>
          </cell>
          <cell r="F127">
            <v>612</v>
          </cell>
          <cell r="G127">
            <v>182.36799999999999</v>
          </cell>
        </row>
        <row r="128">
          <cell r="A128" t="str">
            <v>Обеспечение расчетов за топливно-энергетические ресурсы, потребляемые муниципальными учреждениями</v>
          </cell>
          <cell r="C128" t="str">
            <v>07</v>
          </cell>
          <cell r="D128" t="str">
            <v>02</v>
          </cell>
          <cell r="E128" t="str">
            <v>92 9 00 S1190</v>
          </cell>
          <cell r="G128">
            <v>4435.83</v>
          </cell>
        </row>
        <row r="129">
          <cell r="A129" t="str">
            <v>Закупка товаров, работ и услуг для обеспечения государственных (муниципальных) нужд</v>
          </cell>
          <cell r="C129" t="str">
            <v>07</v>
          </cell>
          <cell r="D129" t="str">
            <v>02</v>
          </cell>
          <cell r="E129" t="str">
            <v>92 9 00 S1190</v>
          </cell>
          <cell r="F129">
            <v>200</v>
          </cell>
          <cell r="G129">
            <v>4435.83</v>
          </cell>
        </row>
        <row r="130">
          <cell r="A130" t="str">
            <v>Софинансирование субсидии на обеспечение расчетов за топливно-энергетические ресурсы, потребляемые муниципальными учреждениями</v>
          </cell>
          <cell r="C130" t="str">
            <v>07</v>
          </cell>
          <cell r="D130" t="str">
            <v>02</v>
          </cell>
          <cell r="E130" t="str">
            <v>92 9 00 S1190</v>
          </cell>
          <cell r="G130">
            <v>100</v>
          </cell>
        </row>
        <row r="131">
          <cell r="A131" t="str">
            <v>Закупка товаров, работ и услуг для обеспечения государственных (муниципальных) нужд</v>
          </cell>
          <cell r="C131" t="str">
            <v>07</v>
          </cell>
          <cell r="D131" t="str">
            <v>02</v>
          </cell>
          <cell r="E131" t="str">
            <v>92 9 00 S1190</v>
          </cell>
          <cell r="F131">
            <v>200</v>
          </cell>
          <cell r="G131">
            <v>100</v>
          </cell>
        </row>
        <row r="132">
          <cell r="A132" t="str">
            <v>Обеспечение расчетов за топливно-энергетические ресурсы, потребляемые муниципальными учреждениями</v>
          </cell>
          <cell r="C132" t="str">
            <v>07</v>
          </cell>
          <cell r="D132" t="str">
            <v>02</v>
          </cell>
          <cell r="E132" t="str">
            <v>92 9 00 S1190</v>
          </cell>
          <cell r="G132">
            <v>274.55</v>
          </cell>
        </row>
        <row r="133">
          <cell r="A133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v>
          </cell>
          <cell r="C133" t="str">
            <v>07</v>
          </cell>
          <cell r="D133" t="str">
            <v>02</v>
          </cell>
          <cell r="E133" t="str">
            <v>92 9 00 S1190</v>
          </cell>
          <cell r="F133">
            <v>611</v>
          </cell>
          <cell r="G133">
            <v>274.55</v>
          </cell>
        </row>
        <row r="134">
          <cell r="A134" t="str">
            <v>Резервные фонды местных администраций</v>
          </cell>
          <cell r="C134" t="str">
            <v>07</v>
          </cell>
          <cell r="D134" t="str">
            <v>02</v>
          </cell>
          <cell r="E134" t="str">
            <v>99 1 00 14100</v>
          </cell>
          <cell r="G134">
            <v>6.7060000000000004</v>
          </cell>
        </row>
        <row r="135">
          <cell r="A135" t="str">
            <v>Закупка товаров, работ и услуг для обеспечения государственных (муниципальных) нужд</v>
          </cell>
          <cell r="C135" t="str">
            <v>07</v>
          </cell>
          <cell r="D135" t="str">
            <v>02</v>
          </cell>
          <cell r="E135" t="str">
            <v>99 1 00 14100</v>
          </cell>
          <cell r="F135">
            <v>200</v>
          </cell>
          <cell r="G135">
            <v>6.7060000000000004</v>
          </cell>
        </row>
        <row r="136">
          <cell r="A136" t="str">
            <v>Мероприятия по профилактике и противодействию распространения новой короновирусной инфекции</v>
          </cell>
          <cell r="C136" t="str">
            <v>07</v>
          </cell>
          <cell r="D136" t="str">
            <v>02</v>
          </cell>
          <cell r="E136" t="str">
            <v>99 9 00 15001</v>
          </cell>
          <cell r="G136">
            <v>85.85</v>
          </cell>
        </row>
        <row r="137">
          <cell r="A137" t="str">
            <v>Закупка товаров, работ и услуг для обеспечения государственных (муниципальных) нужд</v>
          </cell>
          <cell r="C137" t="str">
            <v>07</v>
          </cell>
          <cell r="D137" t="str">
            <v>02</v>
          </cell>
          <cell r="E137" t="str">
            <v>99 9 00 15001</v>
          </cell>
          <cell r="F137">
            <v>200</v>
          </cell>
          <cell r="G137">
            <v>85.85</v>
          </cell>
        </row>
        <row r="138">
          <cell r="A138" t="str">
            <v>Дополнительное образование детей</v>
          </cell>
          <cell r="C138" t="str">
            <v>07</v>
          </cell>
          <cell r="D138" t="str">
            <v>03</v>
          </cell>
        </row>
        <row r="139">
          <cell r="A139" t="str">
            <v>Обеспечение деятельности организаций (учреждений) дополнительного образования детей</v>
          </cell>
          <cell r="C139" t="str">
            <v>07</v>
          </cell>
          <cell r="D139" t="str">
            <v>03</v>
          </cell>
        </row>
        <row r="140">
          <cell r="A14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0" t="str">
            <v>07</v>
          </cell>
          <cell r="D140" t="str">
            <v>03</v>
          </cell>
          <cell r="G140">
            <v>1146.086</v>
          </cell>
        </row>
        <row r="141">
          <cell r="A141" t="str">
            <v>Закупка товаров, работ и услуг для обеспечения государственных (муниципальных) нужд</v>
          </cell>
          <cell r="C141" t="str">
            <v>07</v>
          </cell>
          <cell r="D141" t="str">
            <v>03</v>
          </cell>
          <cell r="G141">
            <v>88.85</v>
          </cell>
        </row>
        <row r="142">
          <cell r="A142" t="str">
            <v>Уплата налогов, сборов и иных платежей</v>
          </cell>
          <cell r="C142" t="str">
            <v>07</v>
          </cell>
          <cell r="D142" t="str">
            <v>03</v>
          </cell>
          <cell r="G142">
            <v>0</v>
          </cell>
        </row>
        <row r="143">
          <cell r="A143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143" t="str">
            <v>07</v>
          </cell>
          <cell r="D143" t="str">
            <v>03</v>
          </cell>
          <cell r="E143" t="str">
            <v>02 1 00 S0430</v>
          </cell>
        </row>
        <row r="144">
          <cell r="A14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4" t="str">
            <v>07</v>
          </cell>
          <cell r="D144" t="str">
            <v>03</v>
          </cell>
          <cell r="E144" t="str">
            <v>02 1 00 S0430</v>
          </cell>
          <cell r="F144">
            <v>100</v>
          </cell>
          <cell r="G144">
            <v>485.79300000000001</v>
          </cell>
        </row>
        <row r="148">
          <cell r="G148">
            <v>848.71600000000001</v>
          </cell>
        </row>
        <row r="149">
          <cell r="G149">
            <v>7.28</v>
          </cell>
        </row>
        <row r="150">
          <cell r="G150">
            <v>0</v>
          </cell>
        </row>
        <row r="151">
          <cell r="A151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151" t="str">
            <v>07</v>
          </cell>
          <cell r="D151" t="str">
            <v>07</v>
          </cell>
          <cell r="E151" t="str">
            <v>02 1 00 S0430</v>
          </cell>
          <cell r="G151">
            <v>178.45500000000001</v>
          </cell>
        </row>
        <row r="152">
          <cell r="A15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2" t="str">
            <v>07</v>
          </cell>
          <cell r="D152" t="str">
            <v>07</v>
          </cell>
          <cell r="E152" t="str">
            <v>02 1 00 S0430</v>
          </cell>
          <cell r="F152">
            <v>100</v>
          </cell>
          <cell r="G152">
            <v>178.45500000000001</v>
          </cell>
        </row>
        <row r="158">
          <cell r="G158">
            <v>2501.3760000000002</v>
          </cell>
        </row>
        <row r="159">
          <cell r="G159">
            <v>224.339</v>
          </cell>
        </row>
        <row r="160">
          <cell r="G160">
            <v>0</v>
          </cell>
        </row>
        <row r="162">
          <cell r="G162">
            <v>777.16899999999998</v>
          </cell>
        </row>
        <row r="163">
          <cell r="G163">
            <v>80.828999999999994</v>
          </cell>
        </row>
        <row r="168">
          <cell r="G168">
            <v>0</v>
          </cell>
        </row>
        <row r="169">
          <cell r="A169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169" t="str">
            <v>07</v>
          </cell>
          <cell r="D169" t="str">
            <v>09</v>
          </cell>
          <cell r="E169" t="str">
            <v>02 5 00 S0430</v>
          </cell>
          <cell r="G169">
            <v>139.03800000000001</v>
          </cell>
        </row>
        <row r="170">
          <cell r="A17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70" t="str">
            <v>07</v>
          </cell>
          <cell r="D170" t="str">
            <v>09</v>
          </cell>
          <cell r="E170" t="str">
            <v>02 5 00 S0430</v>
          </cell>
          <cell r="F170">
            <v>100</v>
          </cell>
          <cell r="G170">
            <v>139.03800000000001</v>
          </cell>
        </row>
        <row r="171">
          <cell r="A171" t="str">
    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    </cell>
          <cell r="C171" t="str">
            <v>07</v>
          </cell>
          <cell r="D171" t="str">
            <v>09</v>
          </cell>
          <cell r="E171" t="str">
            <v>90 1 01 S0990</v>
          </cell>
          <cell r="G171">
            <v>56.8</v>
          </cell>
        </row>
        <row r="172">
          <cell r="A172" t="str">
            <v>Социальное обеспечение и иные выплаты населению</v>
          </cell>
          <cell r="C172" t="str">
            <v>07</v>
          </cell>
          <cell r="D172" t="str">
            <v>09</v>
          </cell>
          <cell r="E172" t="str">
            <v>90 1 01 S0990</v>
          </cell>
          <cell r="F172">
            <v>300</v>
          </cell>
          <cell r="G172">
            <v>56.8</v>
          </cell>
        </row>
        <row r="173">
          <cell r="A173" t="str">
            <v>Обеспечение расчетов за топливно-энергетические ресурсы, потребляемые муниципальными учреждениями</v>
          </cell>
          <cell r="C173" t="str">
            <v>07</v>
          </cell>
          <cell r="D173" t="str">
            <v>09</v>
          </cell>
          <cell r="E173" t="str">
            <v>92 9 00 S1190</v>
          </cell>
          <cell r="G173">
            <v>3864.6</v>
          </cell>
        </row>
        <row r="174">
          <cell r="A174" t="str">
            <v>Закупка товаров, работ и услуг для обеспечения государственных (муниципальных) нужд</v>
          </cell>
          <cell r="C174" t="str">
            <v>07</v>
          </cell>
          <cell r="D174" t="str">
            <v>09</v>
          </cell>
          <cell r="E174" t="str">
            <v>92 9 00 S1190</v>
          </cell>
          <cell r="F174">
            <v>200</v>
          </cell>
          <cell r="G174">
            <v>3864.6</v>
          </cell>
        </row>
        <row r="175">
          <cell r="A175" t="str">
            <v>Резервные фонды местных администраций</v>
          </cell>
          <cell r="C175" t="str">
            <v>07</v>
          </cell>
          <cell r="D175" t="str">
            <v>09</v>
          </cell>
          <cell r="E175" t="str">
            <v>99 1 00 14100</v>
          </cell>
          <cell r="G175">
            <v>92</v>
          </cell>
        </row>
        <row r="176">
          <cell r="A176" t="str">
            <v>Закупка товаров, работ и услуг для обеспечения государственных (муниципальных) нужд</v>
          </cell>
          <cell r="C176" t="str">
            <v>07</v>
          </cell>
          <cell r="D176" t="str">
            <v>09</v>
          </cell>
          <cell r="E176" t="str">
            <v>99 1 00 14100</v>
          </cell>
          <cell r="F176">
            <v>200</v>
          </cell>
          <cell r="G176">
            <v>92</v>
          </cell>
        </row>
        <row r="177">
          <cell r="A177" t="str">
            <v>Прочие выплаты по обязательствам государства</v>
          </cell>
          <cell r="C177" t="str">
            <v>07</v>
          </cell>
          <cell r="D177" t="str">
            <v>09</v>
          </cell>
          <cell r="E177" t="str">
            <v>99 9 00 14710</v>
          </cell>
          <cell r="G177">
            <v>1564.35</v>
          </cell>
        </row>
        <row r="178">
          <cell r="A178" t="str">
            <v>Закупка товаров, работ и услуг для обеспечения государственных (муниципальных) нужд</v>
          </cell>
          <cell r="C178" t="str">
            <v>07</v>
          </cell>
          <cell r="D178" t="str">
            <v>09</v>
          </cell>
          <cell r="E178" t="str">
            <v>99 9 00 14710</v>
          </cell>
          <cell r="F178">
            <v>200</v>
          </cell>
          <cell r="G178">
            <v>1564.35</v>
          </cell>
        </row>
        <row r="181">
          <cell r="A181" t="str">
            <v>Субсидии на реализацию мероприятий по обеспечению жильем молодых семей</v>
          </cell>
          <cell r="C181">
            <v>10</v>
          </cell>
          <cell r="D181" t="str">
            <v>03</v>
          </cell>
          <cell r="E181" t="str">
            <v>14 2 00 L4970</v>
          </cell>
          <cell r="G181">
            <v>257.2</v>
          </cell>
        </row>
        <row r="182">
          <cell r="A182" t="str">
            <v>Социальное обеспечение и иные выплаты населению</v>
          </cell>
          <cell r="C182">
            <v>10</v>
          </cell>
          <cell r="D182" t="str">
            <v>03</v>
          </cell>
          <cell r="E182" t="str">
            <v>14 2 00 L4970</v>
          </cell>
          <cell r="F182">
            <v>300</v>
          </cell>
          <cell r="G182">
            <v>257.2</v>
          </cell>
        </row>
        <row r="183">
          <cell r="A183" t="str">
            <v>МП "Обеспечение жильем молодых семей в Волчихинском районе" на 2015-2020 годы</v>
          </cell>
          <cell r="C183">
            <v>10</v>
          </cell>
          <cell r="D183" t="str">
            <v>03</v>
          </cell>
          <cell r="E183" t="str">
            <v>14 2 00 L4970</v>
          </cell>
          <cell r="G183">
            <v>110.2</v>
          </cell>
        </row>
        <row r="184">
          <cell r="A184" t="str">
            <v>Социальное обеспечение и иные выплаты населению</v>
          </cell>
          <cell r="C184">
            <v>10</v>
          </cell>
          <cell r="D184" t="str">
            <v>03</v>
          </cell>
          <cell r="E184" t="str">
            <v>14 2 00 L4970</v>
          </cell>
          <cell r="F184">
            <v>300</v>
          </cell>
          <cell r="G184">
            <v>110.2</v>
          </cell>
        </row>
        <row r="186">
          <cell r="A186" t="str">
    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    </cell>
          <cell r="C186">
            <v>10</v>
          </cell>
          <cell r="D186" t="str">
            <v>04</v>
          </cell>
          <cell r="E186" t="str">
            <v>90 4 00 60010</v>
          </cell>
          <cell r="G186">
            <v>30</v>
          </cell>
        </row>
        <row r="187">
          <cell r="A187" t="str">
            <v>Социальное обеспечение и иные выплаты населению</v>
          </cell>
          <cell r="C187">
            <v>10</v>
          </cell>
          <cell r="D187" t="str">
            <v>04</v>
          </cell>
          <cell r="E187" t="str">
            <v>90 4 00 60010</v>
          </cell>
          <cell r="F187">
            <v>300</v>
          </cell>
          <cell r="G187">
            <v>30</v>
          </cell>
        </row>
        <row r="189">
          <cell r="G189">
            <v>1998</v>
          </cell>
        </row>
        <row r="191">
          <cell r="G191">
            <v>12009</v>
          </cell>
        </row>
        <row r="202">
          <cell r="G202">
            <v>235.14099999999999</v>
          </cell>
        </row>
        <row r="204">
          <cell r="A204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</row>
        <row r="205">
          <cell r="A20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G205">
            <v>2494.1120000000001</v>
          </cell>
        </row>
        <row r="206">
          <cell r="A206" t="str">
            <v>Прочие выплаты по обязательствам государства</v>
          </cell>
          <cell r="C206" t="str">
            <v>01</v>
          </cell>
          <cell r="D206" t="str">
            <v>13</v>
          </cell>
          <cell r="E206" t="str">
            <v>99 9 00 14710</v>
          </cell>
        </row>
        <row r="207">
          <cell r="A207" t="str">
            <v>Закупка товаров, работ и услуг для обеспечения государственных (муниципальных) нужд</v>
          </cell>
          <cell r="C207" t="str">
            <v>01</v>
          </cell>
          <cell r="D207" t="str">
            <v>13</v>
          </cell>
          <cell r="E207" t="str">
            <v>99 9 00 14710</v>
          </cell>
          <cell r="F207">
            <v>200</v>
          </cell>
          <cell r="G207">
            <v>6985.0780000000004</v>
          </cell>
        </row>
        <row r="208">
          <cell r="A208" t="str">
            <v>Исполнение судебных актов</v>
          </cell>
          <cell r="C208" t="str">
            <v>01</v>
          </cell>
          <cell r="D208" t="str">
            <v>13</v>
          </cell>
          <cell r="E208" t="str">
            <v>99 9 00 14710</v>
          </cell>
          <cell r="F208">
            <v>830</v>
          </cell>
          <cell r="G208">
            <v>566.42100000000005</v>
          </cell>
        </row>
        <row r="209">
          <cell r="A209" t="str">
            <v>Уплата налогов, сборов и иных платежей</v>
          </cell>
          <cell r="C209" t="str">
            <v>01</v>
          </cell>
          <cell r="D209" t="str">
            <v>13</v>
          </cell>
          <cell r="E209" t="str">
            <v>99 9 00 14710</v>
          </cell>
          <cell r="F209">
            <v>850</v>
          </cell>
          <cell r="G209">
            <v>37.5</v>
          </cell>
        </row>
        <row r="213">
          <cell r="G213">
            <v>835.7</v>
          </cell>
        </row>
        <row r="216">
          <cell r="A216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16" t="str">
            <v>03</v>
          </cell>
          <cell r="D216" t="str">
            <v>09</v>
          </cell>
          <cell r="E216" t="str">
            <v>98 5 00 60510</v>
          </cell>
          <cell r="G216">
            <v>300</v>
          </cell>
        </row>
        <row r="217">
          <cell r="A217" t="str">
            <v>Иные межбюджетные трансферты</v>
          </cell>
          <cell r="C217" t="str">
            <v>03</v>
          </cell>
          <cell r="D217" t="str">
            <v>09</v>
          </cell>
          <cell r="E217" t="str">
            <v>98 5 00 60510</v>
          </cell>
          <cell r="F217">
            <v>540</v>
          </cell>
          <cell r="G217">
            <v>300</v>
          </cell>
        </row>
        <row r="220">
          <cell r="A220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20" t="str">
            <v>04</v>
          </cell>
          <cell r="D220" t="str">
            <v>09</v>
          </cell>
          <cell r="E220" t="str">
            <v>98 5 00 60510</v>
          </cell>
          <cell r="G220">
            <v>3065.4</v>
          </cell>
        </row>
        <row r="221">
          <cell r="A221" t="str">
            <v>Иные межбюджетные трансферты</v>
          </cell>
          <cell r="C221" t="str">
            <v>04</v>
          </cell>
          <cell r="D221" t="str">
            <v>09</v>
          </cell>
          <cell r="E221" t="str">
            <v>98 5 00 60510</v>
          </cell>
          <cell r="F221">
            <v>540</v>
          </cell>
          <cell r="G221">
            <v>3065.4</v>
          </cell>
        </row>
        <row r="223">
          <cell r="A223" t="str">
            <v>Коммунальное хозяйство</v>
          </cell>
        </row>
        <row r="224">
          <cell r="A224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D224" t="str">
            <v>02</v>
          </cell>
          <cell r="E224" t="str">
            <v>98 5 00 60510</v>
          </cell>
          <cell r="G224">
            <v>890</v>
          </cell>
        </row>
        <row r="225">
          <cell r="A225" t="str">
            <v>Иные межбюджетные трансферты</v>
          </cell>
          <cell r="D225" t="str">
            <v>02</v>
          </cell>
          <cell r="E225" t="str">
            <v>98 5 00 60510</v>
          </cell>
          <cell r="F225">
            <v>540</v>
          </cell>
          <cell r="G225">
            <v>890</v>
          </cell>
        </row>
        <row r="226">
          <cell r="A226" t="str">
    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    </cell>
          <cell r="D226" t="str">
            <v>02</v>
          </cell>
          <cell r="E226" t="str">
            <v>92 9 00 S0260</v>
          </cell>
          <cell r="G226">
            <v>921.26099999999997</v>
          </cell>
        </row>
        <row r="227">
          <cell r="A227" t="str">
            <v>Иные межбюджетные трансферты</v>
          </cell>
          <cell r="D227" t="str">
            <v>02</v>
          </cell>
          <cell r="E227" t="str">
            <v>92 9 00 S0260</v>
          </cell>
          <cell r="F227">
            <v>540</v>
          </cell>
          <cell r="G227">
            <v>921.26099999999997</v>
          </cell>
        </row>
        <row r="228">
          <cell r="A228" t="str">
            <v>Прочие межбюджетные трансфертымуниципальным образованиям на реализацию проектов развития общественной инфраструктуры, основанных на инициативах граждан (местный бюджет)</v>
          </cell>
          <cell r="D228" t="str">
            <v>02</v>
          </cell>
          <cell r="E228" t="str">
            <v>92 9 00 S0260</v>
          </cell>
          <cell r="G228">
            <v>509.26900000000001</v>
          </cell>
        </row>
        <row r="229">
          <cell r="A229" t="str">
            <v>Иные межбюджетные трансферты</v>
          </cell>
          <cell r="D229" t="str">
            <v>02</v>
          </cell>
          <cell r="E229" t="str">
            <v>92 9 00 S0260</v>
          </cell>
          <cell r="F229">
            <v>540</v>
          </cell>
          <cell r="G229">
            <v>509.26900000000001</v>
          </cell>
        </row>
        <row r="231">
          <cell r="A231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31" t="str">
            <v>05</v>
          </cell>
          <cell r="D231" t="str">
            <v>03</v>
          </cell>
          <cell r="E231" t="str">
            <v>98 5 00 60510</v>
          </cell>
          <cell r="G231">
            <v>330</v>
          </cell>
        </row>
        <row r="232">
          <cell r="A232" t="str">
            <v>Иные межбюджетные трансферты</v>
          </cell>
          <cell r="C232" t="str">
            <v>05</v>
          </cell>
          <cell r="D232" t="str">
            <v>03</v>
          </cell>
          <cell r="E232" t="str">
            <v>98 5 00 60510</v>
          </cell>
          <cell r="F232">
            <v>540</v>
          </cell>
          <cell r="G232">
            <v>330</v>
          </cell>
        </row>
        <row r="235">
          <cell r="A235" t="str">
            <v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</v>
          </cell>
          <cell r="C235" t="str">
            <v>08</v>
          </cell>
          <cell r="D235" t="str">
            <v>01</v>
          </cell>
          <cell r="E235" t="str">
            <v>44 1 00 S0180</v>
          </cell>
          <cell r="G235">
            <v>316.3</v>
          </cell>
        </row>
        <row r="236">
          <cell r="A236" t="str">
            <v>Иные межбюджетные трансферты</v>
          </cell>
          <cell r="C236" t="str">
            <v>08</v>
          </cell>
          <cell r="D236" t="str">
            <v>01</v>
          </cell>
          <cell r="E236" t="str">
            <v>44 1 00 S0180</v>
          </cell>
          <cell r="F236">
            <v>540</v>
          </cell>
          <cell r="G236">
            <v>316.3</v>
          </cell>
        </row>
        <row r="237">
          <cell r="A237" t="str">
            <v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 (местный бюджет)</v>
          </cell>
          <cell r="C237" t="str">
            <v>08</v>
          </cell>
          <cell r="D237" t="str">
            <v>01</v>
          </cell>
          <cell r="E237" t="str">
            <v>44 1 00 S0180</v>
          </cell>
          <cell r="G237">
            <v>3.19</v>
          </cell>
        </row>
        <row r="238">
          <cell r="A238" t="str">
            <v>Иные межбюджетные трансферты</v>
          </cell>
          <cell r="C238" t="str">
            <v>08</v>
          </cell>
          <cell r="D238" t="str">
            <v>01</v>
          </cell>
          <cell r="E238" t="str">
            <v>44 1 00 S0180</v>
          </cell>
          <cell r="F238">
            <v>540</v>
          </cell>
          <cell r="G238">
            <v>3.19</v>
          </cell>
        </row>
        <row r="239">
          <cell r="A239" t="str">
            <v>Прочие межбюджетные трансферты на обеспечение расчетов муниципальными учреждениями за потребленные топливно-энергетические ресурсы</v>
          </cell>
          <cell r="C239" t="str">
            <v>08</v>
          </cell>
          <cell r="D239" t="str">
            <v>01</v>
          </cell>
          <cell r="E239" t="str">
            <v>92 9 00 S1190</v>
          </cell>
          <cell r="G239">
            <v>1208.02</v>
          </cell>
        </row>
        <row r="240">
          <cell r="A240" t="str">
            <v>Иные межбюджетные трансферты</v>
          </cell>
          <cell r="C240" t="str">
            <v>08</v>
          </cell>
          <cell r="D240" t="str">
            <v>01</v>
          </cell>
          <cell r="E240" t="str">
            <v>92 9 00 S1190</v>
          </cell>
          <cell r="F240">
            <v>540</v>
          </cell>
          <cell r="G240">
            <v>1208.02</v>
          </cell>
        </row>
        <row r="242">
          <cell r="G242">
            <v>2402</v>
          </cell>
        </row>
        <row r="244">
          <cell r="A244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44" t="str">
            <v>08</v>
          </cell>
          <cell r="D244" t="str">
            <v>04</v>
          </cell>
          <cell r="E244" t="str">
            <v>98 5 00 60510</v>
          </cell>
          <cell r="G244">
            <v>30</v>
          </cell>
        </row>
        <row r="245">
          <cell r="A245" t="str">
            <v>Иные межбюджетные трансферты</v>
          </cell>
          <cell r="C245" t="str">
            <v>08</v>
          </cell>
          <cell r="D245" t="str">
            <v>04</v>
          </cell>
          <cell r="E245" t="str">
            <v>98 5 00 60510</v>
          </cell>
          <cell r="F245">
            <v>540</v>
          </cell>
          <cell r="G245">
            <v>30</v>
          </cell>
        </row>
        <row r="246">
          <cell r="A246" t="str">
    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    </cell>
          <cell r="C246" t="str">
            <v>08</v>
          </cell>
          <cell r="D246" t="str">
            <v>04</v>
          </cell>
          <cell r="E246" t="str">
            <v>92 9 00 S0260</v>
          </cell>
          <cell r="G246">
            <v>392.66199999999998</v>
          </cell>
        </row>
        <row r="247">
          <cell r="A247" t="str">
            <v>Иные межбюджетные трансферты</v>
          </cell>
          <cell r="C247" t="str">
            <v>08</v>
          </cell>
          <cell r="D247" t="str">
            <v>04</v>
          </cell>
          <cell r="E247" t="str">
            <v>92 9 00 S0260</v>
          </cell>
          <cell r="F247">
            <v>540</v>
          </cell>
          <cell r="G247">
            <v>392.66199999999998</v>
          </cell>
        </row>
        <row r="248">
          <cell r="A248" t="str">
    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 (местный бюджет)</v>
          </cell>
          <cell r="C248" t="str">
            <v>08</v>
          </cell>
          <cell r="D248" t="str">
            <v>04</v>
          </cell>
          <cell r="E248" t="str">
            <v>92 9 00 S0260</v>
          </cell>
          <cell r="G248">
            <v>118.595</v>
          </cell>
        </row>
        <row r="249">
          <cell r="A249" t="str">
            <v>Иные межбюджетные трансферты</v>
          </cell>
          <cell r="C249" t="str">
            <v>08</v>
          </cell>
          <cell r="D249" t="str">
            <v>04</v>
          </cell>
          <cell r="E249" t="str">
            <v>92 9 00 S0260</v>
          </cell>
          <cell r="F249">
            <v>540</v>
          </cell>
          <cell r="G249">
            <v>118.595</v>
          </cell>
        </row>
        <row r="253">
          <cell r="G253">
            <v>5.0129999999999999</v>
          </cell>
        </row>
        <row r="257">
          <cell r="G257">
            <v>1161.7</v>
          </cell>
        </row>
        <row r="258">
          <cell r="G258">
            <v>752</v>
          </cell>
        </row>
        <row r="259">
          <cell r="G259">
            <v>752</v>
          </cell>
        </row>
        <row r="260">
          <cell r="G260">
            <v>2139</v>
          </cell>
        </row>
        <row r="261">
          <cell r="G261">
            <v>2139</v>
          </cell>
        </row>
        <row r="264">
          <cell r="A264" t="str">
            <v>Функционирование высшего должностного лица муниципального образования</v>
          </cell>
          <cell r="C264" t="str">
            <v>01</v>
          </cell>
          <cell r="D264" t="str">
            <v>02</v>
          </cell>
          <cell r="G264">
            <v>223</v>
          </cell>
        </row>
        <row r="265">
          <cell r="A265" t="str">
            <v>Глава муниципального образования</v>
          </cell>
          <cell r="C265" t="str">
            <v>01</v>
          </cell>
          <cell r="D265" t="str">
            <v>02</v>
          </cell>
          <cell r="E265" t="str">
            <v>01 2 00 10120</v>
          </cell>
          <cell r="G265">
            <v>223</v>
          </cell>
        </row>
        <row r="266">
          <cell r="A26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6" t="str">
            <v>01</v>
          </cell>
          <cell r="D266" t="str">
            <v>02</v>
          </cell>
          <cell r="E266" t="str">
            <v>01 2 00 10120</v>
          </cell>
          <cell r="F266">
            <v>100</v>
          </cell>
          <cell r="G266">
            <v>223</v>
          </cell>
        </row>
        <row r="273">
          <cell r="G273">
            <v>1738.095</v>
          </cell>
        </row>
        <row r="274">
          <cell r="G274">
            <v>2309.9789999999998</v>
          </cell>
        </row>
        <row r="275">
          <cell r="G275">
            <v>28.666</v>
          </cell>
        </row>
        <row r="276">
          <cell r="A276" t="str">
            <v>Судебная система</v>
          </cell>
          <cell r="C276" t="str">
            <v>01</v>
          </cell>
          <cell r="D276" t="str">
            <v>05</v>
          </cell>
          <cell r="G276">
            <v>5.7</v>
          </cell>
        </row>
        <row r="277">
          <cell r="A277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  <cell r="C277" t="str">
            <v>01</v>
          </cell>
          <cell r="D277" t="str">
            <v>05</v>
          </cell>
          <cell r="E277" t="str">
            <v>01 4 00 51200</v>
          </cell>
          <cell r="G277">
            <v>5.7</v>
          </cell>
        </row>
        <row r="278">
          <cell r="A278" t="str">
            <v>Закупка товаров, работ и услуг для обеспечения государственных (муниципальных) нужд</v>
          </cell>
          <cell r="C278" t="str">
            <v>01</v>
          </cell>
          <cell r="D278" t="str">
            <v>05</v>
          </cell>
          <cell r="E278" t="str">
            <v>01 4 00 51200</v>
          </cell>
          <cell r="F278">
            <v>200</v>
          </cell>
          <cell r="G278">
            <v>5.7</v>
          </cell>
        </row>
        <row r="281">
          <cell r="G281">
            <v>45.5</v>
          </cell>
        </row>
        <row r="283">
          <cell r="A283" t="str">
            <v>Учреждения по обеспечению хозяйственного обслуживания</v>
          </cell>
          <cell r="C283" t="str">
            <v>01</v>
          </cell>
          <cell r="D283" t="str">
            <v>13</v>
          </cell>
          <cell r="E283" t="str">
            <v>02 5 00 10810</v>
          </cell>
        </row>
        <row r="284">
          <cell r="A28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4" t="str">
            <v>01</v>
          </cell>
          <cell r="D284" t="str">
            <v>13</v>
          </cell>
          <cell r="E284" t="str">
            <v>02 5 00 10810</v>
          </cell>
          <cell r="F284">
            <v>100</v>
          </cell>
          <cell r="G284">
            <v>362.59300000000002</v>
          </cell>
        </row>
        <row r="285">
          <cell r="A285" t="str">
            <v>Закупка товаров, работ и услуг для обеспечения государственных (муниципальных) нужд</v>
          </cell>
          <cell r="C285" t="str">
            <v>01</v>
          </cell>
          <cell r="D285" t="str">
            <v>13</v>
          </cell>
          <cell r="E285" t="str">
            <v>02 5 00 10810</v>
          </cell>
          <cell r="F285">
            <v>200</v>
          </cell>
          <cell r="G285">
            <v>0</v>
          </cell>
        </row>
        <row r="287">
          <cell r="A287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287" t="str">
            <v>01</v>
          </cell>
          <cell r="D287">
            <v>13</v>
          </cell>
          <cell r="E287" t="str">
            <v>02 5 00 S0430</v>
          </cell>
        </row>
        <row r="288">
          <cell r="A28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8" t="str">
            <v>01</v>
          </cell>
          <cell r="D288">
            <v>13</v>
          </cell>
          <cell r="E288" t="str">
            <v>02 5 00 S0430</v>
          </cell>
          <cell r="F288">
            <v>100</v>
          </cell>
          <cell r="G288">
            <v>0</v>
          </cell>
        </row>
        <row r="289">
          <cell r="A289" t="str">
            <v>Резервные фонды местных администраций</v>
          </cell>
          <cell r="C289" t="str">
            <v>01</v>
          </cell>
          <cell r="D289">
            <v>13</v>
          </cell>
          <cell r="E289" t="str">
            <v>99 1 00 14100</v>
          </cell>
        </row>
        <row r="290">
          <cell r="A290" t="str">
            <v>Закупка товаров, работ и услуг для обеспечения государственных (муниципальных) нужд</v>
          </cell>
          <cell r="C290" t="str">
            <v>01</v>
          </cell>
          <cell r="D290">
            <v>13</v>
          </cell>
          <cell r="E290" t="str">
            <v>99 1 00 14100</v>
          </cell>
          <cell r="F290">
            <v>200</v>
          </cell>
          <cell r="G290">
            <v>2741.2269999999999</v>
          </cell>
        </row>
        <row r="292">
          <cell r="G292">
            <v>861.47</v>
          </cell>
        </row>
        <row r="293">
          <cell r="A293" t="str">
            <v>Информационные услуги в части размещения печатных материалов в газете "Наши вести"</v>
          </cell>
          <cell r="C293" t="str">
            <v>01</v>
          </cell>
          <cell r="D293">
            <v>13</v>
          </cell>
          <cell r="E293" t="str">
            <v>99 9 00 98710</v>
          </cell>
          <cell r="G293">
            <v>666.91200000000003</v>
          </cell>
        </row>
        <row r="294">
          <cell r="A294" t="str">
            <v>Закупка товаров, работ и услуг для обеспечения государственных (муниципальных) нужд</v>
          </cell>
          <cell r="C294" t="str">
            <v>01</v>
          </cell>
          <cell r="D294">
            <v>13</v>
          </cell>
          <cell r="E294" t="str">
            <v>99 9 00 98710</v>
          </cell>
          <cell r="F294">
            <v>200</v>
          </cell>
          <cell r="G294">
            <v>666.91200000000003</v>
          </cell>
        </row>
        <row r="298">
          <cell r="G298">
            <v>275.976</v>
          </cell>
        </row>
        <row r="299">
          <cell r="G299">
            <v>0</v>
          </cell>
        </row>
        <row r="300">
          <cell r="A300" t="str">
            <v>Расходы на финансовое обеспечение мероприятий, связанных с ликвидацией последствий чрезвычайных ситуаций и стихийных бедствий</v>
          </cell>
          <cell r="C300" t="str">
            <v>03</v>
          </cell>
          <cell r="D300" t="str">
            <v>09</v>
          </cell>
          <cell r="E300" t="str">
            <v>94 2 00 12010</v>
          </cell>
        </row>
        <row r="301">
          <cell r="A301" t="str">
            <v>Закупка товаров, работ и услуг для обеспечения государственных (муниципальных) нужд</v>
          </cell>
          <cell r="C301" t="str">
            <v>03</v>
          </cell>
          <cell r="D301" t="str">
            <v>09</v>
          </cell>
          <cell r="E301" t="str">
            <v>94 2 00 12010</v>
          </cell>
          <cell r="F301">
            <v>200</v>
          </cell>
        </row>
        <row r="304">
          <cell r="A304" t="str">
            <v>МП "Профилактика терроризма и экстремизма на территории муниципального образования Волчихинский район на 2018-2020 годы"</v>
          </cell>
          <cell r="C304" t="str">
            <v>03</v>
          </cell>
          <cell r="D304" t="str">
            <v>09</v>
          </cell>
          <cell r="E304" t="str">
            <v>40 0 00 60990</v>
          </cell>
        </row>
        <row r="305">
          <cell r="A305" t="str">
            <v>Закупка товаров, работ и услуг для обеспечения государственных (муниципальных) нужд</v>
          </cell>
          <cell r="C305" t="str">
            <v>03</v>
          </cell>
          <cell r="D305" t="str">
            <v>09</v>
          </cell>
          <cell r="E305" t="str">
            <v>40 0 00 60990</v>
          </cell>
          <cell r="F305">
            <v>200</v>
          </cell>
          <cell r="G305">
            <v>0</v>
          </cell>
        </row>
        <row r="306">
          <cell r="A306" t="str">
    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    </cell>
          <cell r="C306" t="str">
            <v>03</v>
          </cell>
          <cell r="D306" t="str">
            <v>09</v>
          </cell>
          <cell r="E306" t="str">
            <v>67 0 00 60990</v>
          </cell>
          <cell r="G306">
            <v>7</v>
          </cell>
        </row>
        <row r="307">
          <cell r="A307" t="str">
            <v>Закупка товаров, работ и услуг для обеспечения государственных (муниципальных) нужд</v>
          </cell>
          <cell r="C307" t="str">
            <v>03</v>
          </cell>
          <cell r="D307" t="str">
            <v>09</v>
          </cell>
          <cell r="E307" t="str">
            <v>67 0 00 60990</v>
          </cell>
          <cell r="F307">
            <v>200</v>
          </cell>
          <cell r="G307">
            <v>7</v>
          </cell>
        </row>
        <row r="310">
          <cell r="A310" t="str">
            <v>Субвенция на исполнение государственных полномочий по обращению с животными без владельцев</v>
          </cell>
        </row>
        <row r="314">
          <cell r="G314">
            <v>3204.5210000000002</v>
          </cell>
        </row>
        <row r="315">
          <cell r="A315" t="str">
    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    </cell>
          <cell r="C315" t="str">
            <v>04</v>
          </cell>
          <cell r="D315" t="str">
            <v>09</v>
          </cell>
          <cell r="E315" t="str">
            <v>91 2 00 S1030</v>
          </cell>
        </row>
        <row r="316">
          <cell r="A316" t="str">
            <v>Закупка товаров, работ и услуг для обеспечения государственных (муниципальных) нужд</v>
          </cell>
          <cell r="C316" t="str">
            <v>04</v>
          </cell>
          <cell r="D316" t="str">
            <v>09</v>
          </cell>
          <cell r="E316" t="str">
            <v>91 2 00 S1030</v>
          </cell>
          <cell r="F316">
            <v>200</v>
          </cell>
        </row>
        <row r="317">
          <cell r="A317" t="str">
            <v>Другие вопросы в области национальной экономики</v>
          </cell>
          <cell r="C317" t="str">
            <v>04</v>
          </cell>
          <cell r="D317">
            <v>12</v>
          </cell>
        </row>
        <row r="318">
          <cell r="A318" t="str">
            <v>Оценка недвижимости, признание прав и регулирование отношений по государственной собственности</v>
          </cell>
          <cell r="C318" t="str">
            <v>04</v>
          </cell>
          <cell r="D318">
            <v>12</v>
          </cell>
          <cell r="E318" t="str">
            <v>91 1 00 17380</v>
          </cell>
        </row>
        <row r="319">
          <cell r="A319" t="str">
            <v>Закупка товаров, работ и услуг для обеспечения государственных (муниципальных) нужд</v>
          </cell>
          <cell r="C319" t="str">
            <v>04</v>
          </cell>
          <cell r="D319">
            <v>12</v>
          </cell>
          <cell r="E319" t="str">
            <v>91 1 00 17380</v>
          </cell>
          <cell r="F319">
            <v>200</v>
          </cell>
          <cell r="G319">
            <v>183.5</v>
          </cell>
        </row>
        <row r="320">
          <cell r="A320" t="str">
            <v>Жилищно-коммунальное хозяйство</v>
          </cell>
          <cell r="C320" t="str">
            <v>05</v>
          </cell>
        </row>
        <row r="323">
          <cell r="G323">
            <v>56</v>
          </cell>
        </row>
        <row r="324">
          <cell r="A324" t="str">
            <v>Уплата налогов, сборов и иных платежей</v>
          </cell>
          <cell r="G324">
            <v>145.07400000000001</v>
          </cell>
        </row>
        <row r="325">
          <cell r="A325" t="str">
            <v>Благоустройство</v>
          </cell>
          <cell r="C325" t="str">
            <v>05</v>
          </cell>
          <cell r="D325" t="str">
            <v>03</v>
          </cell>
        </row>
        <row r="328">
          <cell r="A328" t="str">
            <v>Сбор и удаление твердых отходов</v>
          </cell>
          <cell r="C328" t="str">
            <v>05</v>
          </cell>
          <cell r="D328" t="str">
            <v>03</v>
          </cell>
          <cell r="E328" t="str">
            <v>92 9 00 18090</v>
          </cell>
        </row>
        <row r="329">
          <cell r="A329" t="str">
            <v>Закупка товаров, работ и услуг для обеспечения государственных (муниципальных) нужд</v>
          </cell>
          <cell r="C329" t="str">
            <v>05</v>
          </cell>
          <cell r="D329" t="str">
            <v>03</v>
          </cell>
          <cell r="E329" t="str">
            <v>92 9 00 18090</v>
          </cell>
          <cell r="F329">
            <v>200</v>
          </cell>
          <cell r="G329">
            <v>2491.0940000000001</v>
          </cell>
        </row>
        <row r="333">
          <cell r="G333">
            <v>117.48399999999999</v>
          </cell>
        </row>
        <row r="334">
          <cell r="A334" t="str">
            <v>Социальное обеспечение населения</v>
          </cell>
          <cell r="C334">
            <v>10</v>
          </cell>
          <cell r="D334" t="str">
            <v>03</v>
          </cell>
        </row>
        <row r="335">
          <cell r="A335" t="str">
    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    </cell>
          <cell r="C335" t="str">
            <v>10</v>
          </cell>
          <cell r="D335" t="str">
            <v>03</v>
          </cell>
          <cell r="E335" t="str">
            <v>52 0 00 L5765</v>
          </cell>
        </row>
        <row r="336">
          <cell r="A336" t="str">
            <v>Социальное обеспечение и иные выплаты населению</v>
          </cell>
          <cell r="C336" t="str">
            <v>10</v>
          </cell>
          <cell r="D336" t="str">
            <v>03</v>
          </cell>
          <cell r="E336" t="str">
            <v>52 0 00 L5765</v>
          </cell>
          <cell r="F336">
            <v>300</v>
          </cell>
        </row>
        <row r="338">
          <cell r="A338" t="str">
            <v>Социальное обеспечение и иные выплаты населению</v>
          </cell>
        </row>
        <row r="339">
          <cell r="A339" t="str">
    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    </cell>
          <cell r="C339">
            <v>10</v>
          </cell>
          <cell r="D339" t="str">
            <v>03</v>
          </cell>
          <cell r="E339" t="str">
            <v>71 1 00 51350</v>
          </cell>
        </row>
        <row r="340">
          <cell r="C340" t="str">
            <v>10</v>
          </cell>
          <cell r="D340" t="str">
            <v>03</v>
          </cell>
          <cell r="E340" t="str">
            <v>71 1 00 51350</v>
          </cell>
        </row>
        <row r="343">
          <cell r="G343">
            <v>1541.9</v>
          </cell>
        </row>
        <row r="344">
          <cell r="G344">
            <v>1541.9</v>
          </cell>
        </row>
        <row r="345">
          <cell r="G345">
            <v>1541.9</v>
          </cell>
        </row>
        <row r="352">
          <cell r="G352">
            <v>10693.448</v>
          </cell>
        </row>
        <row r="353">
          <cell r="G353">
            <v>1381.01</v>
          </cell>
        </row>
        <row r="354">
          <cell r="G354">
            <v>106.5</v>
          </cell>
        </row>
        <row r="355">
          <cell r="A355" t="str">
            <v>Резервные фонды местных администраций</v>
          </cell>
          <cell r="C355" t="str">
            <v>01</v>
          </cell>
          <cell r="D355" t="str">
            <v>04</v>
          </cell>
          <cell r="E355" t="str">
            <v>99 1 00 14100</v>
          </cell>
          <cell r="G355">
            <v>32</v>
          </cell>
        </row>
        <row r="356">
          <cell r="A356" t="str">
            <v>Закупка товаров, работ и услуг для обеспечения государственных (муниципальных) нужд</v>
          </cell>
          <cell r="C356" t="str">
            <v>01</v>
          </cell>
          <cell r="D356" t="str">
            <v>04</v>
          </cell>
          <cell r="E356" t="str">
            <v>99 1 00 14100</v>
          </cell>
          <cell r="F356">
            <v>200</v>
          </cell>
          <cell r="G356">
            <v>32</v>
          </cell>
        </row>
        <row r="359">
          <cell r="G359">
            <v>199.5</v>
          </cell>
        </row>
        <row r="362">
          <cell r="G362">
            <v>1245.009</v>
          </cell>
        </row>
        <row r="366">
          <cell r="G366">
            <v>544.89</v>
          </cell>
        </row>
        <row r="368">
          <cell r="G368">
            <v>69.923000000000002</v>
          </cell>
        </row>
        <row r="370">
          <cell r="G370">
            <v>6589.9</v>
          </cell>
        </row>
        <row r="371">
          <cell r="G371">
            <v>83.61</v>
          </cell>
        </row>
        <row r="372">
          <cell r="A372" t="str">
            <v>Мероприятия по профилактике и противодействию распространения новой короновирусной инфекции</v>
          </cell>
          <cell r="C372" t="str">
            <v>01</v>
          </cell>
          <cell r="D372" t="str">
            <v>13</v>
          </cell>
          <cell r="E372" t="str">
            <v>99 9 00 15001</v>
          </cell>
          <cell r="G372">
            <v>23.555</v>
          </cell>
        </row>
        <row r="373">
          <cell r="A373" t="str">
            <v>Закупка товаров, работ и услуг для обеспечения государственных (муниципальных) нужд</v>
          </cell>
          <cell r="C373" t="str">
            <v>01</v>
          </cell>
          <cell r="D373" t="str">
            <v>13</v>
          </cell>
          <cell r="E373" t="str">
            <v>99 9 00 15001</v>
          </cell>
          <cell r="F373">
            <v>200</v>
          </cell>
          <cell r="G373">
            <v>23.555</v>
          </cell>
        </row>
        <row r="377">
          <cell r="G377">
            <v>1188.58</v>
          </cell>
        </row>
        <row r="378">
          <cell r="A378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378" t="str">
            <v>03</v>
          </cell>
          <cell r="D378" t="str">
            <v>09</v>
          </cell>
          <cell r="E378" t="str">
            <v>02 5 00 S0430</v>
          </cell>
          <cell r="G378">
            <v>155.10900000000001</v>
          </cell>
        </row>
        <row r="379">
          <cell r="A37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79" t="str">
            <v>03</v>
          </cell>
          <cell r="D379" t="str">
            <v>09</v>
          </cell>
          <cell r="E379" t="str">
            <v>02 5 00 S0430</v>
          </cell>
          <cell r="F379">
            <v>100</v>
          </cell>
          <cell r="G379">
            <v>155.10900000000001</v>
          </cell>
        </row>
        <row r="380">
          <cell r="A380" t="str">
            <v>МП "Профилактика преступлений и иных правонарушений в Волчихинском районе Алтайского ркая на 2017-2020 годы"</v>
          </cell>
          <cell r="C380" t="str">
            <v>03</v>
          </cell>
          <cell r="D380" t="str">
            <v>09</v>
          </cell>
          <cell r="E380" t="str">
            <v>10 0 00 60990</v>
          </cell>
          <cell r="G380">
            <v>5</v>
          </cell>
        </row>
        <row r="381">
          <cell r="A381" t="str">
            <v>Закупка товаров, работ и услуг для обеспечения государственных (муниципальных) нужд</v>
          </cell>
          <cell r="C381" t="str">
            <v>03</v>
          </cell>
          <cell r="D381" t="str">
            <v>09</v>
          </cell>
          <cell r="E381" t="str">
            <v>10 0 00 60990</v>
          </cell>
          <cell r="F381">
            <v>200</v>
          </cell>
          <cell r="G381">
            <v>5</v>
          </cell>
        </row>
        <row r="383">
          <cell r="G383">
            <v>1123.45</v>
          </cell>
        </row>
        <row r="385">
          <cell r="G385">
            <v>187.3</v>
          </cell>
        </row>
        <row r="392">
          <cell r="G392">
            <v>1791</v>
          </cell>
        </row>
        <row r="393">
          <cell r="A393" t="str">
    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    </cell>
          <cell r="C393" t="str">
            <v>04</v>
          </cell>
          <cell r="D393" t="str">
            <v>09</v>
          </cell>
          <cell r="E393" t="str">
            <v>91 2 00 S1030</v>
          </cell>
          <cell r="G393">
            <v>18.09</v>
          </cell>
        </row>
        <row r="394">
          <cell r="A394" t="str">
            <v>Закупка товаров, работ и услуг для обеспечения государственных (муниципальных) нужд</v>
          </cell>
          <cell r="C394" t="str">
            <v>04</v>
          </cell>
          <cell r="D394" t="str">
            <v>09</v>
          </cell>
          <cell r="E394" t="str">
            <v>91 2 00 S1030</v>
          </cell>
          <cell r="F394">
            <v>200</v>
          </cell>
          <cell r="G394">
            <v>18.09</v>
          </cell>
        </row>
        <row r="396">
          <cell r="G396">
            <v>700</v>
          </cell>
        </row>
        <row r="399">
          <cell r="G399">
            <v>278</v>
          </cell>
        </row>
        <row r="402">
          <cell r="A402" t="str">
            <v>МП "Комплексное развитие системы коммунальной инфраструктуры Волчихинского района " на 2017-2025 годы</v>
          </cell>
          <cell r="E402" t="str">
            <v>43 0 00 60010</v>
          </cell>
        </row>
        <row r="403">
          <cell r="A403" t="str">
            <v>Закупка товаров, работ и услуг для обеспечения государственных (муниципальных) нужд</v>
          </cell>
          <cell r="E403" t="str">
            <v>43 0 00 60010</v>
          </cell>
          <cell r="G403">
            <v>1696.18</v>
          </cell>
        </row>
        <row r="404">
          <cell r="A404" t="str">
            <v>Субсидии на реализацию мероприятий, направленных на обеспечение стабильного водоснабжения населения Алтайского края</v>
          </cell>
          <cell r="C404" t="str">
            <v>05</v>
          </cell>
          <cell r="D404" t="str">
            <v>02</v>
          </cell>
          <cell r="E404" t="str">
            <v>43 1 00 S3020</v>
          </cell>
          <cell r="G404">
            <v>4408.8999999999996</v>
          </cell>
        </row>
        <row r="405">
          <cell r="A405" t="str">
            <v>Капитальные вложения в объекты государственной(муниципальной) собственности</v>
          </cell>
          <cell r="C405" t="str">
            <v>05</v>
          </cell>
          <cell r="D405" t="str">
            <v>02</v>
          </cell>
          <cell r="E405" t="str">
            <v>43 1 00 S3020</v>
          </cell>
          <cell r="F405">
            <v>400</v>
          </cell>
          <cell r="G405">
            <v>4408.8999999999996</v>
          </cell>
        </row>
        <row r="406">
          <cell r="A406" t="str">
            <v>Субсидии на реализацию мероприятий, направленных на обеспечение стабильного водоснабжения населения Алтайского края (местный бюджет)</v>
          </cell>
          <cell r="C406" t="str">
            <v>05</v>
          </cell>
          <cell r="D406" t="str">
            <v>02</v>
          </cell>
          <cell r="E406" t="str">
            <v>43 1 00 S3020</v>
          </cell>
          <cell r="G406">
            <v>42.473999999999997</v>
          </cell>
        </row>
        <row r="407">
          <cell r="A407" t="str">
            <v>Капитальные вложения в объекты государственной(муниципальной) собственности</v>
          </cell>
          <cell r="C407" t="str">
            <v>05</v>
          </cell>
          <cell r="D407" t="str">
            <v>02</v>
          </cell>
          <cell r="E407" t="str">
            <v>43 1 00 S3020</v>
          </cell>
          <cell r="F407">
            <v>400</v>
          </cell>
          <cell r="G407">
            <v>42.473999999999997</v>
          </cell>
        </row>
        <row r="408">
          <cell r="A408" t="str">
    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    </cell>
          <cell r="C408" t="str">
            <v>05</v>
          </cell>
          <cell r="D408" t="str">
            <v>02</v>
          </cell>
          <cell r="E408" t="str">
            <v>43 2 00 S0460</v>
          </cell>
          <cell r="G408">
            <v>2723.7959999999998</v>
          </cell>
        </row>
        <row r="409">
          <cell r="A409" t="str">
            <v>Закупка товаров, работ и услуг для обеспечения государственных (муниципальных) нужд</v>
          </cell>
          <cell r="C409" t="str">
            <v>05</v>
          </cell>
          <cell r="D409" t="str">
            <v>02</v>
          </cell>
          <cell r="E409" t="str">
            <v>43 2 00 S0460</v>
          </cell>
          <cell r="F409">
            <v>200</v>
          </cell>
          <cell r="G409">
            <v>2723.7959999999998</v>
          </cell>
        </row>
        <row r="410">
          <cell r="A410" t="str">
    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    </cell>
          <cell r="C410" t="str">
            <v>05</v>
          </cell>
          <cell r="D410" t="str">
            <v>02</v>
          </cell>
          <cell r="E410" t="str">
            <v>43 2 00 S0460</v>
          </cell>
          <cell r="G410">
            <v>83.7</v>
          </cell>
        </row>
        <row r="411">
          <cell r="A411" t="str">
            <v>Закупка товаров, работ и услуг для обеспечения государственных (муниципальных) нужд</v>
          </cell>
          <cell r="C411" t="str">
            <v>05</v>
          </cell>
          <cell r="D411" t="str">
            <v>02</v>
          </cell>
          <cell r="E411" t="str">
            <v>43 2 00 S0460</v>
          </cell>
          <cell r="F411">
            <v>200</v>
          </cell>
          <cell r="G411">
            <v>83.7</v>
          </cell>
        </row>
        <row r="413">
          <cell r="G413">
            <v>330</v>
          </cell>
        </row>
        <row r="414">
          <cell r="A414" t="str">
            <v>Другие вопросы в области жилищно-коммунального хозяйства</v>
          </cell>
          <cell r="C414" t="str">
            <v>05</v>
          </cell>
          <cell r="D414" t="str">
            <v>05</v>
          </cell>
          <cell r="G414">
            <v>300</v>
          </cell>
        </row>
        <row r="415">
          <cell r="A415" t="str">
            <v>Прочие выплаты по обязательствам государства</v>
          </cell>
          <cell r="C415" t="str">
            <v>05</v>
          </cell>
          <cell r="D415" t="str">
            <v>05</v>
          </cell>
          <cell r="E415" t="str">
            <v>99 9 00 14710</v>
          </cell>
          <cell r="G415">
            <v>300</v>
          </cell>
        </row>
        <row r="416">
          <cell r="A416" t="str">
            <v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использованияв соответствии с условиями и (или) целями предоставления</v>
          </cell>
          <cell r="C416" t="str">
            <v>05</v>
          </cell>
          <cell r="D416" t="str">
            <v>05</v>
          </cell>
          <cell r="E416" t="str">
            <v>99 9 00 14710</v>
          </cell>
          <cell r="F416">
            <v>813</v>
          </cell>
          <cell r="G416">
            <v>300</v>
          </cell>
        </row>
        <row r="419">
          <cell r="A419" t="str">
            <v>Субсидии на текущий и капитальный ремонт, благоустройство территорий объектов культурного наследия - памятников Великой Отечественной войны</v>
          </cell>
          <cell r="C419" t="str">
            <v>08</v>
          </cell>
          <cell r="D419" t="str">
            <v>01</v>
          </cell>
          <cell r="E419" t="str">
            <v>44 1 00 S0180</v>
          </cell>
          <cell r="G419">
            <v>602.70000000000005</v>
          </cell>
        </row>
        <row r="420">
          <cell r="A420" t="str">
            <v>Закупка товаров, работ и услуг для обеспечения государственных (муниципальных) нужд</v>
          </cell>
          <cell r="C420" t="str">
            <v>08</v>
          </cell>
          <cell r="D420" t="str">
            <v>01</v>
          </cell>
          <cell r="E420" t="str">
            <v>44 1 00 S0180</v>
          </cell>
          <cell r="F420">
            <v>200</v>
          </cell>
          <cell r="G420">
            <v>602.70000000000005</v>
          </cell>
        </row>
        <row r="421">
          <cell r="A421" t="str">
            <v>Субсидии на текущий и капитальный ремонт, благоустройство территорий объектов культурного наследия - памятников Великой Отечественной войны (местный бюджет)</v>
          </cell>
          <cell r="C421" t="str">
            <v>08</v>
          </cell>
          <cell r="D421" t="str">
            <v>01</v>
          </cell>
          <cell r="E421" t="str">
            <v>44 1 00 S0180</v>
          </cell>
          <cell r="G421">
            <v>9.1999999999999993</v>
          </cell>
        </row>
        <row r="422">
          <cell r="A422" t="str">
            <v>Закупка товаров, работ и услуг для обеспечения государственных (муниципальных) нужд</v>
          </cell>
          <cell r="C422" t="str">
            <v>08</v>
          </cell>
          <cell r="D422" t="str">
            <v>01</v>
          </cell>
          <cell r="E422" t="str">
            <v>44 1 00 S0180</v>
          </cell>
          <cell r="F422">
            <v>200</v>
          </cell>
          <cell r="G422">
            <v>9.1999999999999993</v>
          </cell>
        </row>
        <row r="426">
          <cell r="G426">
            <v>588.93600000000004</v>
          </cell>
        </row>
        <row r="429">
          <cell r="G429">
            <v>2047.5</v>
          </cell>
        </row>
        <row r="430">
          <cell r="A430" t="str">
    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годов"за счет средств Резервного фонда Правительства Российской Федерации</v>
          </cell>
          <cell r="C430">
            <v>10</v>
          </cell>
          <cell r="D430" t="str">
            <v>03</v>
          </cell>
          <cell r="E430" t="str">
            <v>71 1 00 5134F</v>
          </cell>
        </row>
        <row r="431">
          <cell r="A431" t="str">
            <v>Закупка товаров, работ и услуг для обеспечения государственных (муниципальных) нужд</v>
          </cell>
          <cell r="C431">
            <v>10</v>
          </cell>
          <cell r="D431" t="str">
            <v>03</v>
          </cell>
          <cell r="E431" t="str">
            <v>71 1 00 5134F</v>
          </cell>
          <cell r="F431">
            <v>200</v>
          </cell>
          <cell r="G431">
            <v>19.100000000000001</v>
          </cell>
        </row>
        <row r="432">
          <cell r="C432" t="str">
            <v>10</v>
          </cell>
          <cell r="D432" t="str">
            <v>03</v>
          </cell>
          <cell r="E432" t="str">
            <v>71 1 00 5134F</v>
          </cell>
          <cell r="F432">
            <v>300</v>
          </cell>
          <cell r="G432">
            <v>1443.1320000000001</v>
          </cell>
        </row>
        <row r="434">
          <cell r="A434" t="str">
            <v>Закупка товаров, работ и услуг для обеспечения государственных (муниципальных) нужд</v>
          </cell>
          <cell r="G434">
            <v>1.6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D5" sqref="D5:F5"/>
    </sheetView>
  </sheetViews>
  <sheetFormatPr defaultColWidth="9.140625" defaultRowHeight="15.75"/>
  <cols>
    <col min="1" max="1" width="47.7109375" style="1" customWidth="1"/>
    <col min="2" max="3" width="3.7109375" style="1" customWidth="1"/>
    <col min="4" max="4" width="11.7109375" style="1" customWidth="1"/>
    <col min="5" max="5" width="12" style="1" customWidth="1"/>
    <col min="6" max="6" width="10.7109375" style="1" customWidth="1"/>
    <col min="7" max="16384" width="9.140625" style="1"/>
  </cols>
  <sheetData>
    <row r="1" spans="1:6">
      <c r="B1" s="7"/>
      <c r="C1" s="7"/>
      <c r="D1" s="70" t="s">
        <v>115</v>
      </c>
      <c r="E1" s="70"/>
      <c r="F1" s="70"/>
    </row>
    <row r="2" spans="1:6">
      <c r="B2" s="7"/>
      <c r="C2" s="7"/>
      <c r="D2" s="70" t="s">
        <v>0</v>
      </c>
      <c r="E2" s="70"/>
      <c r="F2" s="70"/>
    </row>
    <row r="3" spans="1:6">
      <c r="B3" s="7"/>
      <c r="C3" s="7"/>
      <c r="D3" s="70" t="s">
        <v>1</v>
      </c>
      <c r="E3" s="70"/>
      <c r="F3" s="70"/>
    </row>
    <row r="4" spans="1:6">
      <c r="B4" s="7"/>
      <c r="C4" s="7"/>
      <c r="D4" s="9" t="s">
        <v>2</v>
      </c>
      <c r="E4" s="7"/>
      <c r="F4" s="7"/>
    </row>
    <row r="5" spans="1:6">
      <c r="B5" s="7"/>
      <c r="C5" s="7"/>
      <c r="D5" s="70" t="s">
        <v>261</v>
      </c>
      <c r="E5" s="70"/>
      <c r="F5" s="70"/>
    </row>
    <row r="6" spans="1:6" ht="28.5" customHeight="1">
      <c r="A6" s="2"/>
      <c r="B6" s="2"/>
      <c r="C6" s="2"/>
      <c r="D6" s="2"/>
      <c r="E6" s="2"/>
      <c r="F6" s="2"/>
    </row>
    <row r="7" spans="1:6" ht="49.5" customHeight="1">
      <c r="A7" s="71" t="s">
        <v>258</v>
      </c>
      <c r="B7" s="71"/>
      <c r="C7" s="71"/>
      <c r="D7" s="71"/>
      <c r="E7" s="71"/>
      <c r="F7" s="71"/>
    </row>
    <row r="8" spans="1:6">
      <c r="A8" s="2"/>
      <c r="B8" s="2"/>
      <c r="C8" s="2"/>
      <c r="D8" s="2"/>
      <c r="F8" s="32" t="s">
        <v>77</v>
      </c>
    </row>
    <row r="9" spans="1:6" ht="47.25">
      <c r="A9" s="3" t="s">
        <v>3</v>
      </c>
      <c r="B9" s="3" t="s">
        <v>4</v>
      </c>
      <c r="C9" s="3" t="s">
        <v>5</v>
      </c>
      <c r="D9" s="3" t="s">
        <v>70</v>
      </c>
      <c r="E9" s="3" t="s">
        <v>71</v>
      </c>
      <c r="F9" s="3" t="s">
        <v>72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s="36" customFormat="1" ht="15" customHeight="1">
      <c r="A11" s="55" t="s">
        <v>36</v>
      </c>
      <c r="B11" s="13" t="s">
        <v>18</v>
      </c>
      <c r="C11" s="11"/>
      <c r="D11" s="17">
        <f>SUM(D12:D18)</f>
        <v>49217.805</v>
      </c>
      <c r="E11" s="17">
        <f>SUM(E12:E18)</f>
        <v>48863.789999999994</v>
      </c>
      <c r="F11" s="35">
        <f>E11/D11*100</f>
        <v>99.280717618349684</v>
      </c>
    </row>
    <row r="12" spans="1:6" s="36" customFormat="1" ht="51" customHeight="1">
      <c r="A12" s="55" t="s">
        <v>167</v>
      </c>
      <c r="B12" s="13" t="s">
        <v>18</v>
      </c>
      <c r="C12" s="15" t="s">
        <v>19</v>
      </c>
      <c r="D12" s="17">
        <v>1764.89</v>
      </c>
      <c r="E12" s="34">
        <v>1764.89</v>
      </c>
      <c r="F12" s="35">
        <f t="shared" ref="F12:F53" si="0">E12/D12*100</f>
        <v>100</v>
      </c>
    </row>
    <row r="13" spans="1:6" s="36" customFormat="1" ht="63">
      <c r="A13" s="12" t="s">
        <v>76</v>
      </c>
      <c r="B13" s="13" t="s">
        <v>18</v>
      </c>
      <c r="C13" s="13" t="s">
        <v>20</v>
      </c>
      <c r="D13" s="17">
        <v>41.914000000000001</v>
      </c>
      <c r="E13" s="37">
        <v>41.914000000000001</v>
      </c>
      <c r="F13" s="35">
        <f t="shared" si="0"/>
        <v>100</v>
      </c>
    </row>
    <row r="14" spans="1:6" s="36" customFormat="1" ht="78.75">
      <c r="A14" s="30" t="s">
        <v>112</v>
      </c>
      <c r="B14" s="13" t="s">
        <v>18</v>
      </c>
      <c r="C14" s="13" t="s">
        <v>21</v>
      </c>
      <c r="D14" s="17">
        <v>16289.686</v>
      </c>
      <c r="E14" s="37">
        <v>16289.686</v>
      </c>
      <c r="F14" s="35">
        <f t="shared" si="0"/>
        <v>100</v>
      </c>
    </row>
    <row r="15" spans="1:6" s="36" customFormat="1" ht="21" customHeight="1">
      <c r="A15" s="30" t="s">
        <v>178</v>
      </c>
      <c r="B15" s="13" t="s">
        <v>18</v>
      </c>
      <c r="C15" s="13" t="s">
        <v>24</v>
      </c>
      <c r="D15" s="17">
        <v>5.7</v>
      </c>
      <c r="E15" s="37">
        <v>0</v>
      </c>
      <c r="F15" s="35">
        <f t="shared" si="0"/>
        <v>0</v>
      </c>
    </row>
    <row r="16" spans="1:6" s="36" customFormat="1" ht="51" customHeight="1">
      <c r="A16" s="30" t="s">
        <v>113</v>
      </c>
      <c r="B16" s="13" t="s">
        <v>18</v>
      </c>
      <c r="C16" s="13" t="s">
        <v>22</v>
      </c>
      <c r="D16" s="17">
        <v>7363.2740000000003</v>
      </c>
      <c r="E16" s="37">
        <v>7363.27</v>
      </c>
      <c r="F16" s="35">
        <f t="shared" si="0"/>
        <v>99.999945676339081</v>
      </c>
    </row>
    <row r="17" spans="1:6" s="36" customFormat="1" ht="20.25" customHeight="1">
      <c r="A17" s="30" t="s">
        <v>196</v>
      </c>
      <c r="B17" s="13" t="s">
        <v>18</v>
      </c>
      <c r="C17" s="13">
        <v>11</v>
      </c>
      <c r="D17" s="17">
        <v>235.14099999999999</v>
      </c>
      <c r="E17" s="37">
        <v>0</v>
      </c>
      <c r="F17" s="35">
        <f t="shared" si="0"/>
        <v>0</v>
      </c>
    </row>
    <row r="18" spans="1:6" s="36" customFormat="1" ht="18.75" customHeight="1">
      <c r="A18" s="12" t="s">
        <v>8</v>
      </c>
      <c r="B18" s="13" t="s">
        <v>18</v>
      </c>
      <c r="C18" s="11">
        <v>13</v>
      </c>
      <c r="D18" s="17">
        <v>23517.200000000001</v>
      </c>
      <c r="E18" s="34">
        <v>23404.03</v>
      </c>
      <c r="F18" s="35">
        <f t="shared" si="0"/>
        <v>99.518777745649984</v>
      </c>
    </row>
    <row r="19" spans="1:6" s="36" customFormat="1" ht="22.5" customHeight="1">
      <c r="A19" s="12" t="s">
        <v>52</v>
      </c>
      <c r="B19" s="13" t="s">
        <v>19</v>
      </c>
      <c r="C19" s="11"/>
      <c r="D19" s="17">
        <f>D20</f>
        <v>835.7</v>
      </c>
      <c r="E19" s="17">
        <f>E20</f>
        <v>835.7</v>
      </c>
      <c r="F19" s="35">
        <f t="shared" si="0"/>
        <v>100</v>
      </c>
    </row>
    <row r="20" spans="1:6" s="36" customFormat="1" ht="30.75" customHeight="1">
      <c r="A20" s="12" t="s">
        <v>46</v>
      </c>
      <c r="B20" s="13" t="s">
        <v>19</v>
      </c>
      <c r="C20" s="13" t="s">
        <v>20</v>
      </c>
      <c r="D20" s="17">
        <v>835.7</v>
      </c>
      <c r="E20" s="34">
        <v>835.7</v>
      </c>
      <c r="F20" s="35">
        <f t="shared" si="0"/>
        <v>100</v>
      </c>
    </row>
    <row r="21" spans="1:6" s="36" customFormat="1" ht="31.5">
      <c r="A21" s="12" t="s">
        <v>37</v>
      </c>
      <c r="B21" s="13" t="s">
        <v>20</v>
      </c>
      <c r="C21" s="11"/>
      <c r="D21" s="17">
        <f>SUM(D22:D22)</f>
        <v>3242.4229999999998</v>
      </c>
      <c r="E21" s="17">
        <f>SUM(E22:E22)</f>
        <v>3242.42</v>
      </c>
      <c r="F21" s="35">
        <f t="shared" si="0"/>
        <v>99.999907476600072</v>
      </c>
    </row>
    <row r="22" spans="1:6" s="36" customFormat="1" ht="47.25">
      <c r="A22" s="12" t="s">
        <v>47</v>
      </c>
      <c r="B22" s="13" t="s">
        <v>20</v>
      </c>
      <c r="C22" s="13" t="s">
        <v>23</v>
      </c>
      <c r="D22" s="17">
        <v>3242.4229999999998</v>
      </c>
      <c r="E22" s="34">
        <v>3242.42</v>
      </c>
      <c r="F22" s="35">
        <f t="shared" si="0"/>
        <v>99.999907476600072</v>
      </c>
    </row>
    <row r="23" spans="1:6" s="36" customFormat="1" ht="17.25" customHeight="1">
      <c r="A23" s="12" t="s">
        <v>38</v>
      </c>
      <c r="B23" s="13" t="s">
        <v>21</v>
      </c>
      <c r="C23" s="13"/>
      <c r="D23" s="17">
        <f>SUM(D24:D27)</f>
        <v>9462.9770000000008</v>
      </c>
      <c r="E23" s="38">
        <f>SUM(E24:E27)</f>
        <v>8726.4850000000006</v>
      </c>
      <c r="F23" s="35">
        <f t="shared" si="0"/>
        <v>92.217121525287439</v>
      </c>
    </row>
    <row r="24" spans="1:6" s="36" customFormat="1">
      <c r="A24" s="12" t="s">
        <v>39</v>
      </c>
      <c r="B24" s="13" t="s">
        <v>21</v>
      </c>
      <c r="C24" s="13" t="s">
        <v>18</v>
      </c>
      <c r="D24" s="17">
        <v>45.476999999999997</v>
      </c>
      <c r="E24" s="37">
        <v>45.476999999999997</v>
      </c>
      <c r="F24" s="35">
        <f t="shared" si="0"/>
        <v>100</v>
      </c>
    </row>
    <row r="25" spans="1:6" s="36" customFormat="1">
      <c r="A25" s="12" t="s">
        <v>78</v>
      </c>
      <c r="B25" s="13" t="s">
        <v>21</v>
      </c>
      <c r="C25" s="13" t="s">
        <v>24</v>
      </c>
      <c r="D25" s="17">
        <v>177</v>
      </c>
      <c r="E25" s="37">
        <v>176.816</v>
      </c>
      <c r="F25" s="35">
        <f t="shared" si="0"/>
        <v>99.896045197740108</v>
      </c>
    </row>
    <row r="26" spans="1:6" s="36" customFormat="1">
      <c r="A26" s="12" t="s">
        <v>79</v>
      </c>
      <c r="B26" s="13" t="s">
        <v>21</v>
      </c>
      <c r="C26" s="13" t="s">
        <v>23</v>
      </c>
      <c r="D26" s="17">
        <v>8779</v>
      </c>
      <c r="E26" s="37">
        <v>8042.692</v>
      </c>
      <c r="F26" s="35">
        <f t="shared" si="0"/>
        <v>91.61284884383187</v>
      </c>
    </row>
    <row r="27" spans="1:6" s="36" customFormat="1" ht="31.5">
      <c r="A27" s="56" t="s">
        <v>66</v>
      </c>
      <c r="B27" s="13" t="s">
        <v>21</v>
      </c>
      <c r="C27" s="13">
        <v>12</v>
      </c>
      <c r="D27" s="17">
        <v>461.5</v>
      </c>
      <c r="E27" s="34">
        <v>461.5</v>
      </c>
      <c r="F27" s="35">
        <f t="shared" si="0"/>
        <v>100</v>
      </c>
    </row>
    <row r="28" spans="1:6" s="36" customFormat="1">
      <c r="A28" s="12" t="s">
        <v>54</v>
      </c>
      <c r="B28" s="13" t="s">
        <v>24</v>
      </c>
      <c r="C28" s="13"/>
      <c r="D28" s="17">
        <f>D30+D29+D31</f>
        <v>14927.759</v>
      </c>
      <c r="E28" s="17">
        <f>E30+E29+E31</f>
        <v>14027.29</v>
      </c>
      <c r="F28" s="35">
        <f t="shared" si="0"/>
        <v>93.967821961755945</v>
      </c>
    </row>
    <row r="29" spans="1:6" s="36" customFormat="1" ht="15" customHeight="1">
      <c r="A29" s="12" t="s">
        <v>55</v>
      </c>
      <c r="B29" s="13" t="s">
        <v>24</v>
      </c>
      <c r="C29" s="13" t="s">
        <v>19</v>
      </c>
      <c r="D29" s="17">
        <v>11476.659</v>
      </c>
      <c r="E29" s="34">
        <v>11267.2</v>
      </c>
      <c r="F29" s="35">
        <f t="shared" si="0"/>
        <v>98.174913099709599</v>
      </c>
    </row>
    <row r="30" spans="1:6" s="36" customFormat="1">
      <c r="A30" s="12" t="s">
        <v>197</v>
      </c>
      <c r="B30" s="13" t="s">
        <v>24</v>
      </c>
      <c r="C30" s="13" t="s">
        <v>20</v>
      </c>
      <c r="D30" s="17">
        <v>3151.1</v>
      </c>
      <c r="E30" s="37">
        <v>2460.09</v>
      </c>
      <c r="F30" s="35">
        <f t="shared" si="0"/>
        <v>78.070832407730634</v>
      </c>
    </row>
    <row r="31" spans="1:6" s="36" customFormat="1" ht="31.5">
      <c r="A31" s="12" t="s">
        <v>249</v>
      </c>
      <c r="B31" s="13" t="s">
        <v>24</v>
      </c>
      <c r="C31" s="13" t="s">
        <v>24</v>
      </c>
      <c r="D31" s="17">
        <v>300</v>
      </c>
      <c r="E31" s="38">
        <v>300</v>
      </c>
      <c r="F31" s="35">
        <f t="shared" si="0"/>
        <v>100</v>
      </c>
    </row>
    <row r="32" spans="1:6" s="36" customFormat="1">
      <c r="A32" s="12" t="s">
        <v>40</v>
      </c>
      <c r="B32" s="13" t="s">
        <v>26</v>
      </c>
      <c r="C32" s="11"/>
      <c r="D32" s="17">
        <f>D33+D34+D35+D36+D37</f>
        <v>271460.16100000002</v>
      </c>
      <c r="E32" s="17">
        <f>E33+E34+E35+E36+E37</f>
        <v>268087.40900000004</v>
      </c>
      <c r="F32" s="35">
        <f t="shared" si="0"/>
        <v>98.757551757290827</v>
      </c>
    </row>
    <row r="33" spans="1:6" s="36" customFormat="1">
      <c r="A33" s="12" t="s">
        <v>9</v>
      </c>
      <c r="B33" s="13" t="s">
        <v>26</v>
      </c>
      <c r="C33" s="13" t="s">
        <v>18</v>
      </c>
      <c r="D33" s="17">
        <v>50662.633999999998</v>
      </c>
      <c r="E33" s="37">
        <v>47975.03</v>
      </c>
      <c r="F33" s="35">
        <f t="shared" si="0"/>
        <v>94.695096192590384</v>
      </c>
    </row>
    <row r="34" spans="1:6" s="36" customFormat="1">
      <c r="A34" s="12" t="s">
        <v>10</v>
      </c>
      <c r="B34" s="13" t="s">
        <v>26</v>
      </c>
      <c r="C34" s="13" t="s">
        <v>19</v>
      </c>
      <c r="D34" s="17">
        <v>194127.394</v>
      </c>
      <c r="E34" s="37">
        <v>193442.89</v>
      </c>
      <c r="F34" s="35">
        <f t="shared" si="0"/>
        <v>99.647394432132558</v>
      </c>
    </row>
    <row r="35" spans="1:6" s="36" customFormat="1">
      <c r="A35" s="57" t="s">
        <v>168</v>
      </c>
      <c r="B35" s="13" t="s">
        <v>26</v>
      </c>
      <c r="C35" s="13" t="s">
        <v>20</v>
      </c>
      <c r="D35" s="17">
        <v>13640.1</v>
      </c>
      <c r="E35" s="34">
        <v>13640.1</v>
      </c>
      <c r="F35" s="35">
        <f t="shared" si="0"/>
        <v>100</v>
      </c>
    </row>
    <row r="36" spans="1:6" s="36" customFormat="1">
      <c r="A36" s="12" t="s">
        <v>11</v>
      </c>
      <c r="B36" s="13" t="s">
        <v>26</v>
      </c>
      <c r="C36" s="13" t="s">
        <v>26</v>
      </c>
      <c r="D36" s="17">
        <v>1034.453</v>
      </c>
      <c r="E36" s="37">
        <v>1034.45</v>
      </c>
      <c r="F36" s="35">
        <f t="shared" si="0"/>
        <v>99.99970999165744</v>
      </c>
    </row>
    <row r="37" spans="1:6" s="36" customFormat="1">
      <c r="A37" s="12" t="s">
        <v>12</v>
      </c>
      <c r="B37" s="13" t="s">
        <v>26</v>
      </c>
      <c r="C37" s="13" t="s">
        <v>23</v>
      </c>
      <c r="D37" s="17">
        <v>11995.58</v>
      </c>
      <c r="E37" s="38">
        <v>11994.939</v>
      </c>
      <c r="F37" s="35">
        <f t="shared" si="0"/>
        <v>99.994656365094485</v>
      </c>
    </row>
    <row r="38" spans="1:6" s="36" customFormat="1">
      <c r="A38" s="12" t="s">
        <v>88</v>
      </c>
      <c r="B38" s="13" t="s">
        <v>25</v>
      </c>
      <c r="C38" s="11"/>
      <c r="D38" s="17">
        <f>SUM(D39:D40)</f>
        <v>25965.044999999998</v>
      </c>
      <c r="E38" s="17">
        <f>SUM(E39:E40)</f>
        <v>25924.582000000002</v>
      </c>
      <c r="F38" s="35">
        <f t="shared" si="0"/>
        <v>99.844163566826111</v>
      </c>
    </row>
    <row r="39" spans="1:6" s="36" customFormat="1">
      <c r="A39" s="12" t="s">
        <v>13</v>
      </c>
      <c r="B39" s="13" t="s">
        <v>25</v>
      </c>
      <c r="C39" s="13" t="s">
        <v>18</v>
      </c>
      <c r="D39" s="17">
        <v>19039.145</v>
      </c>
      <c r="E39" s="37">
        <v>19030.982</v>
      </c>
      <c r="F39" s="35">
        <f t="shared" si="0"/>
        <v>99.957125175526528</v>
      </c>
    </row>
    <row r="40" spans="1:6" s="36" customFormat="1" ht="31.5">
      <c r="A40" s="12" t="s">
        <v>91</v>
      </c>
      <c r="B40" s="13" t="s">
        <v>25</v>
      </c>
      <c r="C40" s="13" t="s">
        <v>21</v>
      </c>
      <c r="D40" s="17">
        <v>6925.9</v>
      </c>
      <c r="E40" s="38">
        <v>6893.6</v>
      </c>
      <c r="F40" s="35">
        <f t="shared" si="0"/>
        <v>99.533634617883607</v>
      </c>
    </row>
    <row r="41" spans="1:6" s="36" customFormat="1">
      <c r="A41" s="12" t="s">
        <v>41</v>
      </c>
      <c r="B41" s="11">
        <v>10</v>
      </c>
      <c r="C41" s="11"/>
      <c r="D41" s="17">
        <f>SUM(D42:D44)</f>
        <v>18622.152000000002</v>
      </c>
      <c r="E41" s="17">
        <f>SUM(E42:E44)</f>
        <v>17426.14</v>
      </c>
      <c r="F41" s="35">
        <f t="shared" si="0"/>
        <v>93.577476974734168</v>
      </c>
    </row>
    <row r="42" spans="1:6" s="36" customFormat="1" ht="18.75" customHeight="1">
      <c r="A42" s="12" t="s">
        <v>15</v>
      </c>
      <c r="B42" s="11">
        <v>10</v>
      </c>
      <c r="C42" s="13" t="s">
        <v>18</v>
      </c>
      <c r="D42" s="17">
        <v>706.42</v>
      </c>
      <c r="E42" s="34">
        <v>706.42</v>
      </c>
      <c r="F42" s="35">
        <f t="shared" si="0"/>
        <v>100</v>
      </c>
    </row>
    <row r="43" spans="1:6" s="36" customFormat="1">
      <c r="A43" s="12" t="s">
        <v>45</v>
      </c>
      <c r="B43" s="11">
        <v>10</v>
      </c>
      <c r="C43" s="13" t="s">
        <v>20</v>
      </c>
      <c r="D43" s="17">
        <v>3878.732</v>
      </c>
      <c r="E43" s="37">
        <v>3878.73</v>
      </c>
      <c r="F43" s="35">
        <f t="shared" si="0"/>
        <v>99.999948436757165</v>
      </c>
    </row>
    <row r="44" spans="1:6" s="36" customFormat="1">
      <c r="A44" s="12" t="s">
        <v>16</v>
      </c>
      <c r="B44" s="11">
        <v>10</v>
      </c>
      <c r="C44" s="13" t="s">
        <v>21</v>
      </c>
      <c r="D44" s="17">
        <v>14037</v>
      </c>
      <c r="E44" s="34">
        <v>12840.99</v>
      </c>
      <c r="F44" s="35">
        <f t="shared" si="0"/>
        <v>91.479589655909379</v>
      </c>
    </row>
    <row r="45" spans="1:6" s="36" customFormat="1">
      <c r="A45" s="12" t="s">
        <v>14</v>
      </c>
      <c r="B45" s="11">
        <v>11</v>
      </c>
      <c r="C45" s="13"/>
      <c r="D45" s="17">
        <f>SUM(D46:D47)</f>
        <v>2922.7310000000002</v>
      </c>
      <c r="E45" s="17">
        <f>SUM(E46:E47)</f>
        <v>2922.7270000000003</v>
      </c>
      <c r="F45" s="35">
        <f t="shared" si="0"/>
        <v>99.99986314169864</v>
      </c>
    </row>
    <row r="46" spans="1:6" s="36" customFormat="1">
      <c r="A46" s="12" t="s">
        <v>213</v>
      </c>
      <c r="B46" s="11">
        <v>11</v>
      </c>
      <c r="C46" s="13" t="s">
        <v>19</v>
      </c>
      <c r="D46" s="17">
        <v>307.05399999999997</v>
      </c>
      <c r="E46" s="34">
        <v>307.05</v>
      </c>
      <c r="F46" s="35">
        <f t="shared" si="0"/>
        <v>99.998697297543771</v>
      </c>
    </row>
    <row r="47" spans="1:6" s="36" customFormat="1" ht="31.5">
      <c r="A47" s="12" t="s">
        <v>31</v>
      </c>
      <c r="B47" s="11">
        <v>11</v>
      </c>
      <c r="C47" s="13" t="s">
        <v>24</v>
      </c>
      <c r="D47" s="17">
        <v>2615.6770000000001</v>
      </c>
      <c r="E47" s="37">
        <v>2615.6770000000001</v>
      </c>
      <c r="F47" s="35">
        <f t="shared" si="0"/>
        <v>100</v>
      </c>
    </row>
    <row r="48" spans="1:6" s="36" customFormat="1" ht="31.5">
      <c r="A48" s="12" t="s">
        <v>68</v>
      </c>
      <c r="B48" s="11">
        <v>13</v>
      </c>
      <c r="C48" s="13"/>
      <c r="D48" s="17">
        <f>D49</f>
        <v>5.0129999999999999</v>
      </c>
      <c r="E48" s="17">
        <f>E49</f>
        <v>5.0129999999999999</v>
      </c>
      <c r="F48" s="35">
        <f t="shared" si="0"/>
        <v>100</v>
      </c>
    </row>
    <row r="49" spans="1:6" s="36" customFormat="1" ht="31.5">
      <c r="A49" s="30" t="s">
        <v>100</v>
      </c>
      <c r="B49" s="13">
        <v>13</v>
      </c>
      <c r="C49" s="13" t="s">
        <v>18</v>
      </c>
      <c r="D49" s="17">
        <v>5.0129999999999999</v>
      </c>
      <c r="E49" s="37">
        <v>5.0129999999999999</v>
      </c>
      <c r="F49" s="35">
        <f t="shared" si="0"/>
        <v>100</v>
      </c>
    </row>
    <row r="50" spans="1:6" s="36" customFormat="1" ht="47.25">
      <c r="A50" s="31" t="s">
        <v>122</v>
      </c>
      <c r="B50" s="11">
        <v>14</v>
      </c>
      <c r="C50" s="11"/>
      <c r="D50" s="17">
        <f>SUM(D51:D52)</f>
        <v>4052.7</v>
      </c>
      <c r="E50" s="17">
        <f>SUM(E51:E52)</f>
        <v>4052.7</v>
      </c>
      <c r="F50" s="35">
        <f t="shared" si="0"/>
        <v>100</v>
      </c>
    </row>
    <row r="51" spans="1:6" s="36" customFormat="1" ht="47.25">
      <c r="A51" s="30" t="s">
        <v>123</v>
      </c>
      <c r="B51" s="11">
        <v>14</v>
      </c>
      <c r="C51" s="13" t="s">
        <v>18</v>
      </c>
      <c r="D51" s="17">
        <v>1913.7</v>
      </c>
      <c r="E51" s="34">
        <v>1913.7</v>
      </c>
      <c r="F51" s="35">
        <f t="shared" si="0"/>
        <v>100</v>
      </c>
    </row>
    <row r="52" spans="1:6">
      <c r="A52" s="30" t="s">
        <v>48</v>
      </c>
      <c r="B52" s="11">
        <v>14</v>
      </c>
      <c r="C52" s="13" t="s">
        <v>19</v>
      </c>
      <c r="D52" s="17">
        <v>2139</v>
      </c>
      <c r="E52" s="38">
        <v>2139</v>
      </c>
      <c r="F52" s="35">
        <f t="shared" si="0"/>
        <v>100</v>
      </c>
    </row>
    <row r="53" spans="1:6">
      <c r="A53" s="12" t="s">
        <v>69</v>
      </c>
      <c r="B53" s="11"/>
      <c r="C53" s="11"/>
      <c r="D53" s="17">
        <f>D11+D19+D21+D32+D38+D41+D45+D48+D50+D23+D28</f>
        <v>400714.46600000007</v>
      </c>
      <c r="E53" s="17">
        <f>E11+E19+E21+E32+E38+E41+E45+E48+E50+E23+E28</f>
        <v>394114.25599999999</v>
      </c>
      <c r="F53" s="35">
        <f t="shared" si="0"/>
        <v>98.352889511106383</v>
      </c>
    </row>
  </sheetData>
  <mergeCells count="5">
    <mergeCell ref="D1:F1"/>
    <mergeCell ref="D2:F2"/>
    <mergeCell ref="D3:F3"/>
    <mergeCell ref="D5:F5"/>
    <mergeCell ref="A7:F7"/>
  </mergeCells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7"/>
  <sheetViews>
    <sheetView workbookViewId="0">
      <selection activeCell="G5" sqref="G5"/>
    </sheetView>
  </sheetViews>
  <sheetFormatPr defaultColWidth="9.140625" defaultRowHeight="15.75"/>
  <cols>
    <col min="1" max="1" width="63.28515625" style="36" customWidth="1"/>
    <col min="2" max="2" width="6" style="1" customWidth="1"/>
    <col min="3" max="3" width="3.28515625" style="1" customWidth="1"/>
    <col min="4" max="4" width="3.5703125" style="1" customWidth="1"/>
    <col min="5" max="5" width="15.7109375" style="1" customWidth="1"/>
    <col min="6" max="6" width="4.140625" style="1" customWidth="1"/>
    <col min="7" max="7" width="10.5703125" style="1" customWidth="1"/>
    <col min="8" max="8" width="9.85546875" style="1" customWidth="1"/>
    <col min="9" max="9" width="10" style="1" customWidth="1"/>
    <col min="10" max="16384" width="9.140625" style="1"/>
  </cols>
  <sheetData>
    <row r="1" spans="1:9">
      <c r="B1" s="8"/>
      <c r="C1" s="8"/>
      <c r="D1" s="8"/>
      <c r="E1" s="8"/>
      <c r="F1" s="8"/>
      <c r="G1" s="10" t="s">
        <v>116</v>
      </c>
      <c r="H1" s="8"/>
      <c r="I1" s="8"/>
    </row>
    <row r="2" spans="1:9">
      <c r="B2" s="8"/>
      <c r="C2" s="8"/>
      <c r="D2" s="8"/>
      <c r="E2" s="8"/>
      <c r="F2" s="8"/>
      <c r="G2" s="10" t="s">
        <v>0</v>
      </c>
      <c r="H2" s="8"/>
      <c r="I2" s="8"/>
    </row>
    <row r="3" spans="1:9">
      <c r="B3" s="8"/>
      <c r="C3" s="8"/>
      <c r="D3" s="8"/>
      <c r="E3" s="8"/>
      <c r="F3" s="8"/>
      <c r="G3" s="10" t="s">
        <v>1</v>
      </c>
      <c r="H3" s="8"/>
      <c r="I3" s="8"/>
    </row>
    <row r="4" spans="1:9">
      <c r="B4" s="8"/>
      <c r="C4" s="8"/>
      <c r="D4" s="8"/>
      <c r="E4" s="8"/>
      <c r="F4" s="8"/>
      <c r="G4" s="10" t="s">
        <v>2</v>
      </c>
      <c r="H4" s="8"/>
      <c r="I4" s="8"/>
    </row>
    <row r="5" spans="1:9">
      <c r="B5" s="8"/>
      <c r="C5" s="8"/>
      <c r="D5" s="8"/>
      <c r="E5" s="8"/>
      <c r="F5" s="8"/>
      <c r="G5" s="10" t="s">
        <v>261</v>
      </c>
      <c r="H5" s="8"/>
      <c r="I5" s="8"/>
    </row>
    <row r="6" spans="1:9" ht="39.75" customHeight="1">
      <c r="A6" s="52"/>
      <c r="B6" s="2"/>
      <c r="C6" s="2"/>
      <c r="D6" s="2"/>
      <c r="E6" s="2"/>
      <c r="F6" s="2"/>
      <c r="G6" s="2"/>
      <c r="H6" s="2"/>
      <c r="I6" s="2"/>
    </row>
    <row r="7" spans="1:9" ht="36.75" customHeight="1">
      <c r="A7" s="71" t="s">
        <v>259</v>
      </c>
      <c r="B7" s="71"/>
      <c r="C7" s="71"/>
      <c r="D7" s="71"/>
      <c r="E7" s="71"/>
      <c r="F7" s="71"/>
      <c r="G7" s="71"/>
      <c r="H7" s="71"/>
      <c r="I7" s="71"/>
    </row>
    <row r="8" spans="1:9" ht="21.75" customHeight="1">
      <c r="A8" s="52"/>
      <c r="B8" s="2"/>
      <c r="C8" s="2"/>
      <c r="D8" s="2"/>
      <c r="E8" s="2"/>
      <c r="F8" s="2"/>
      <c r="G8" s="2"/>
      <c r="H8" s="2"/>
      <c r="I8" s="32" t="s">
        <v>77</v>
      </c>
    </row>
    <row r="9" spans="1:9" ht="47.25">
      <c r="A9" s="53" t="s">
        <v>3</v>
      </c>
      <c r="B9" s="3" t="s">
        <v>27</v>
      </c>
      <c r="C9" s="3" t="s">
        <v>4</v>
      </c>
      <c r="D9" s="3" t="s">
        <v>5</v>
      </c>
      <c r="E9" s="3" t="s">
        <v>28</v>
      </c>
      <c r="F9" s="3" t="s">
        <v>29</v>
      </c>
      <c r="G9" s="3" t="s">
        <v>73</v>
      </c>
      <c r="H9" s="3" t="s">
        <v>71</v>
      </c>
      <c r="I9" s="3" t="s">
        <v>72</v>
      </c>
    </row>
    <row r="10" spans="1:9">
      <c r="A10" s="66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36" customHeight="1">
      <c r="A11" s="16" t="s">
        <v>30</v>
      </c>
      <c r="B11" s="13" t="s">
        <v>44</v>
      </c>
      <c r="C11" s="11"/>
      <c r="D11" s="11"/>
      <c r="E11" s="14"/>
      <c r="F11" s="11"/>
      <c r="G11" s="17">
        <f>SUM(G12+G21)</f>
        <v>6421.3490000000002</v>
      </c>
      <c r="H11" s="17">
        <f>SUM(H12+H21)</f>
        <v>6421.3490000000002</v>
      </c>
      <c r="I11" s="6">
        <f t="shared" ref="I11:I34" si="0">H11/G11*100</f>
        <v>100</v>
      </c>
    </row>
    <row r="12" spans="1:9" ht="21.75" customHeight="1">
      <c r="A12" s="16" t="s">
        <v>40</v>
      </c>
      <c r="B12" s="13" t="s">
        <v>44</v>
      </c>
      <c r="C12" s="13" t="s">
        <v>26</v>
      </c>
      <c r="D12" s="13"/>
      <c r="E12" s="14"/>
      <c r="F12" s="13"/>
      <c r="G12" s="17">
        <f>G13</f>
        <v>3498.62</v>
      </c>
      <c r="H12" s="17">
        <f>H13</f>
        <v>3498.62</v>
      </c>
      <c r="I12" s="6">
        <f t="shared" si="0"/>
        <v>100</v>
      </c>
    </row>
    <row r="13" spans="1:9" ht="21" customHeight="1">
      <c r="A13" s="16" t="str">
        <f>[1]Лист1!A35</f>
        <v>Дополнительное образование детей</v>
      </c>
      <c r="B13" s="13" t="s">
        <v>44</v>
      </c>
      <c r="C13" s="13" t="s">
        <v>26</v>
      </c>
      <c r="D13" s="13" t="s">
        <v>20</v>
      </c>
      <c r="E13" s="14"/>
      <c r="F13" s="13"/>
      <c r="G13" s="17">
        <f>G14</f>
        <v>3498.62</v>
      </c>
      <c r="H13" s="17">
        <f>H14</f>
        <v>3498.62</v>
      </c>
      <c r="I13" s="6">
        <f t="shared" si="0"/>
        <v>100</v>
      </c>
    </row>
    <row r="14" spans="1:9" ht="36.75" customHeight="1">
      <c r="A14" s="16" t="s">
        <v>82</v>
      </c>
      <c r="B14" s="13" t="s">
        <v>44</v>
      </c>
      <c r="C14" s="13" t="s">
        <v>26</v>
      </c>
      <c r="D14" s="13" t="s">
        <v>20</v>
      </c>
      <c r="E14" s="14" t="s">
        <v>124</v>
      </c>
      <c r="F14" s="13"/>
      <c r="G14" s="17">
        <f>G15+G19</f>
        <v>3498.62</v>
      </c>
      <c r="H14" s="17">
        <f>H15+H19</f>
        <v>3498.62</v>
      </c>
      <c r="I14" s="6">
        <f t="shared" si="0"/>
        <v>100</v>
      </c>
    </row>
    <row r="15" spans="1:9" ht="37.5" customHeight="1">
      <c r="A15" s="16" t="s">
        <v>125</v>
      </c>
      <c r="B15" s="13" t="s">
        <v>44</v>
      </c>
      <c r="C15" s="13" t="s">
        <v>26</v>
      </c>
      <c r="D15" s="13" t="s">
        <v>20</v>
      </c>
      <c r="E15" s="14" t="s">
        <v>126</v>
      </c>
      <c r="F15" s="13"/>
      <c r="G15" s="17">
        <f>SUM(G16:G18)</f>
        <v>2749.1210000000001</v>
      </c>
      <c r="H15" s="17">
        <f>SUM(H16:H18)</f>
        <v>2749.1210000000001</v>
      </c>
      <c r="I15" s="6">
        <f t="shared" si="0"/>
        <v>100</v>
      </c>
    </row>
    <row r="16" spans="1:9" ht="68.25" customHeight="1">
      <c r="A16" s="27" t="s">
        <v>83</v>
      </c>
      <c r="B16" s="13" t="s">
        <v>44</v>
      </c>
      <c r="C16" s="13" t="s">
        <v>26</v>
      </c>
      <c r="D16" s="13" t="s">
        <v>20</v>
      </c>
      <c r="E16" s="14" t="s">
        <v>126</v>
      </c>
      <c r="F16" s="13">
        <v>100</v>
      </c>
      <c r="G16" s="17">
        <v>1803.35</v>
      </c>
      <c r="H16" s="17">
        <v>1803.35</v>
      </c>
      <c r="I16" s="6">
        <f t="shared" si="0"/>
        <v>100</v>
      </c>
    </row>
    <row r="17" spans="1:9" ht="32.25" customHeight="1">
      <c r="A17" s="28" t="s">
        <v>127</v>
      </c>
      <c r="B17" s="13" t="s">
        <v>44</v>
      </c>
      <c r="C17" s="13" t="s">
        <v>26</v>
      </c>
      <c r="D17" s="13" t="s">
        <v>20</v>
      </c>
      <c r="E17" s="14" t="s">
        <v>126</v>
      </c>
      <c r="F17" s="13">
        <v>200</v>
      </c>
      <c r="G17" s="17">
        <v>930.71900000000005</v>
      </c>
      <c r="H17" s="17">
        <v>930.71900000000005</v>
      </c>
      <c r="I17" s="6">
        <f t="shared" si="0"/>
        <v>100</v>
      </c>
    </row>
    <row r="18" spans="1:9" ht="18" customHeight="1">
      <c r="A18" s="29" t="s">
        <v>85</v>
      </c>
      <c r="B18" s="13" t="s">
        <v>44</v>
      </c>
      <c r="C18" s="13" t="s">
        <v>26</v>
      </c>
      <c r="D18" s="13" t="s">
        <v>20</v>
      </c>
      <c r="E18" s="14" t="s">
        <v>126</v>
      </c>
      <c r="F18" s="13">
        <v>850</v>
      </c>
      <c r="G18" s="17">
        <v>15.052</v>
      </c>
      <c r="H18" s="17">
        <v>15.052</v>
      </c>
      <c r="I18" s="6">
        <f t="shared" si="0"/>
        <v>100</v>
      </c>
    </row>
    <row r="19" spans="1:9" ht="50.25" customHeight="1">
      <c r="A19" s="29" t="s">
        <v>198</v>
      </c>
      <c r="B19" s="13" t="s">
        <v>44</v>
      </c>
      <c r="C19" s="13" t="s">
        <v>26</v>
      </c>
      <c r="D19" s="13" t="s">
        <v>20</v>
      </c>
      <c r="E19" s="14" t="s">
        <v>199</v>
      </c>
      <c r="F19" s="13"/>
      <c r="G19" s="17">
        <f>G20</f>
        <v>749.49900000000002</v>
      </c>
      <c r="H19" s="17">
        <f>H20</f>
        <v>749.49900000000002</v>
      </c>
      <c r="I19" s="6">
        <f t="shared" si="0"/>
        <v>100</v>
      </c>
    </row>
    <row r="20" spans="1:9" ht="73.900000000000006" customHeight="1">
      <c r="A20" s="27" t="s">
        <v>83</v>
      </c>
      <c r="B20" s="13" t="s">
        <v>44</v>
      </c>
      <c r="C20" s="13" t="s">
        <v>26</v>
      </c>
      <c r="D20" s="13" t="s">
        <v>20</v>
      </c>
      <c r="E20" s="14" t="s">
        <v>199</v>
      </c>
      <c r="F20" s="13">
        <v>100</v>
      </c>
      <c r="G20" s="17">
        <v>749.49900000000002</v>
      </c>
      <c r="H20" s="17">
        <v>749.49900000000002</v>
      </c>
      <c r="I20" s="6">
        <f t="shared" si="0"/>
        <v>100</v>
      </c>
    </row>
    <row r="21" spans="1:9" ht="24" customHeight="1">
      <c r="A21" s="16" t="s">
        <v>14</v>
      </c>
      <c r="B21" s="13" t="s">
        <v>44</v>
      </c>
      <c r="C21" s="13">
        <v>11</v>
      </c>
      <c r="D21" s="13"/>
      <c r="E21" s="15"/>
      <c r="F21" s="13"/>
      <c r="G21" s="17">
        <f>G26+G30+G22+G34</f>
        <v>2922.7290000000003</v>
      </c>
      <c r="H21" s="17">
        <f>H26+H30+H22+H34</f>
        <v>2922.7290000000003</v>
      </c>
      <c r="I21" s="6">
        <f t="shared" si="0"/>
        <v>100</v>
      </c>
    </row>
    <row r="22" spans="1:9" ht="22.5" customHeight="1">
      <c r="A22" s="12" t="s">
        <v>213</v>
      </c>
      <c r="B22" s="13" t="s">
        <v>44</v>
      </c>
      <c r="C22" s="13">
        <v>11</v>
      </c>
      <c r="D22" s="15" t="s">
        <v>19</v>
      </c>
      <c r="E22" s="15"/>
      <c r="F22" s="13"/>
      <c r="G22" s="17">
        <f t="shared" ref="G22:H24" si="1">G23</f>
        <v>307.05399999999997</v>
      </c>
      <c r="H22" s="17">
        <f t="shared" si="1"/>
        <v>307.05399999999997</v>
      </c>
      <c r="I22" s="6">
        <f t="shared" si="0"/>
        <v>100</v>
      </c>
    </row>
    <row r="23" spans="1:9" ht="37.5" customHeight="1">
      <c r="A23" s="16" t="s">
        <v>82</v>
      </c>
      <c r="B23" s="13" t="s">
        <v>44</v>
      </c>
      <c r="C23" s="13">
        <v>11</v>
      </c>
      <c r="D23" s="15" t="s">
        <v>19</v>
      </c>
      <c r="E23" s="14" t="s">
        <v>124</v>
      </c>
      <c r="F23" s="13"/>
      <c r="G23" s="17">
        <f t="shared" si="1"/>
        <v>307.05399999999997</v>
      </c>
      <c r="H23" s="17">
        <f t="shared" si="1"/>
        <v>307.05399999999997</v>
      </c>
      <c r="I23" s="6">
        <f t="shared" si="0"/>
        <v>100</v>
      </c>
    </row>
    <row r="24" spans="1:9" ht="36" customHeight="1">
      <c r="A24" s="16" t="s">
        <v>125</v>
      </c>
      <c r="B24" s="13" t="s">
        <v>44</v>
      </c>
      <c r="C24" s="13">
        <v>11</v>
      </c>
      <c r="D24" s="15" t="s">
        <v>19</v>
      </c>
      <c r="E24" s="14" t="s">
        <v>126</v>
      </c>
      <c r="F24" s="13"/>
      <c r="G24" s="17">
        <f t="shared" si="1"/>
        <v>307.05399999999997</v>
      </c>
      <c r="H24" s="17">
        <f t="shared" si="1"/>
        <v>307.05399999999997</v>
      </c>
      <c r="I24" s="6">
        <f t="shared" si="0"/>
        <v>100</v>
      </c>
    </row>
    <row r="25" spans="1:9" ht="67.5" customHeight="1">
      <c r="A25" s="27" t="s">
        <v>83</v>
      </c>
      <c r="B25" s="13" t="s">
        <v>44</v>
      </c>
      <c r="C25" s="13">
        <v>11</v>
      </c>
      <c r="D25" s="15" t="s">
        <v>19</v>
      </c>
      <c r="E25" s="14" t="s">
        <v>126</v>
      </c>
      <c r="F25" s="13">
        <v>100</v>
      </c>
      <c r="G25" s="17">
        <v>307.05399999999997</v>
      </c>
      <c r="H25" s="17">
        <v>307.05399999999997</v>
      </c>
      <c r="I25" s="6">
        <v>0</v>
      </c>
    </row>
    <row r="26" spans="1:9" ht="35.25" customHeight="1">
      <c r="A26" s="16" t="s">
        <v>86</v>
      </c>
      <c r="B26" s="13" t="s">
        <v>44</v>
      </c>
      <c r="C26" s="13">
        <v>11</v>
      </c>
      <c r="D26" s="13" t="s">
        <v>24</v>
      </c>
      <c r="E26" s="14" t="s">
        <v>128</v>
      </c>
      <c r="F26" s="11"/>
      <c r="G26" s="17">
        <f>G27</f>
        <v>824.98500000000001</v>
      </c>
      <c r="H26" s="17">
        <f>H27</f>
        <v>824.98500000000001</v>
      </c>
      <c r="I26" s="6">
        <v>0</v>
      </c>
    </row>
    <row r="27" spans="1:9" ht="21" customHeight="1">
      <c r="A27" s="16" t="s">
        <v>87</v>
      </c>
      <c r="B27" s="13" t="s">
        <v>44</v>
      </c>
      <c r="C27" s="13">
        <v>11</v>
      </c>
      <c r="D27" s="13" t="s">
        <v>24</v>
      </c>
      <c r="E27" s="14" t="s">
        <v>129</v>
      </c>
      <c r="F27" s="13"/>
      <c r="G27" s="17">
        <f>G28+G29</f>
        <v>824.98500000000001</v>
      </c>
      <c r="H27" s="17">
        <f>H28+H29</f>
        <v>824.98500000000001</v>
      </c>
      <c r="I27" s="6">
        <f t="shared" si="0"/>
        <v>100</v>
      </c>
    </row>
    <row r="28" spans="1:9" ht="64.5" customHeight="1">
      <c r="A28" s="28" t="s">
        <v>83</v>
      </c>
      <c r="B28" s="13" t="s">
        <v>44</v>
      </c>
      <c r="C28" s="13">
        <v>11</v>
      </c>
      <c r="D28" s="13" t="s">
        <v>24</v>
      </c>
      <c r="E28" s="14" t="s">
        <v>129</v>
      </c>
      <c r="F28" s="13">
        <v>100</v>
      </c>
      <c r="G28" s="17">
        <v>824.98500000000001</v>
      </c>
      <c r="H28" s="17">
        <v>824.98500000000001</v>
      </c>
      <c r="I28" s="6">
        <f t="shared" si="0"/>
        <v>100</v>
      </c>
    </row>
    <row r="29" spans="1:9" ht="36" customHeight="1">
      <c r="A29" s="28" t="s">
        <v>127</v>
      </c>
      <c r="B29" s="13" t="s">
        <v>44</v>
      </c>
      <c r="C29" s="13">
        <v>11</v>
      </c>
      <c r="D29" s="13" t="s">
        <v>24</v>
      </c>
      <c r="E29" s="14" t="s">
        <v>129</v>
      </c>
      <c r="F29" s="13">
        <v>200</v>
      </c>
      <c r="G29" s="17">
        <v>0</v>
      </c>
      <c r="H29" s="17">
        <v>0</v>
      </c>
      <c r="I29" s="6" t="e">
        <f>H29/G29*100</f>
        <v>#DIV/0!</v>
      </c>
    </row>
    <row r="30" spans="1:9" ht="21.75" customHeight="1">
      <c r="A30" s="28" t="s">
        <v>155</v>
      </c>
      <c r="B30" s="13" t="s">
        <v>44</v>
      </c>
      <c r="C30" s="13">
        <v>11</v>
      </c>
      <c r="D30" s="13" t="s">
        <v>24</v>
      </c>
      <c r="E30" s="14" t="s">
        <v>156</v>
      </c>
      <c r="F30" s="13"/>
      <c r="G30" s="17">
        <f>G31+G32+G33</f>
        <v>1767.69</v>
      </c>
      <c r="H30" s="17">
        <f>H31+H32+H33</f>
        <v>1767.69</v>
      </c>
      <c r="I30" s="6">
        <f t="shared" si="0"/>
        <v>100</v>
      </c>
    </row>
    <row r="31" spans="1:9" ht="70.5" customHeight="1">
      <c r="A31" s="28" t="s">
        <v>83</v>
      </c>
      <c r="B31" s="13" t="s">
        <v>44</v>
      </c>
      <c r="C31" s="13">
        <v>11</v>
      </c>
      <c r="D31" s="13" t="s">
        <v>24</v>
      </c>
      <c r="E31" s="14" t="s">
        <v>156</v>
      </c>
      <c r="F31" s="13">
        <v>100</v>
      </c>
      <c r="G31" s="17">
        <v>1007.255</v>
      </c>
      <c r="H31" s="17">
        <v>1007.255</v>
      </c>
      <c r="I31" s="6">
        <f t="shared" si="0"/>
        <v>100</v>
      </c>
    </row>
    <row r="32" spans="1:9" ht="36" customHeight="1">
      <c r="A32" s="28" t="s">
        <v>127</v>
      </c>
      <c r="B32" s="13" t="s">
        <v>44</v>
      </c>
      <c r="C32" s="13">
        <v>11</v>
      </c>
      <c r="D32" s="13" t="s">
        <v>24</v>
      </c>
      <c r="E32" s="14" t="s">
        <v>156</v>
      </c>
      <c r="F32" s="13">
        <v>200</v>
      </c>
      <c r="G32" s="17">
        <v>707.07</v>
      </c>
      <c r="H32" s="17">
        <v>707.07</v>
      </c>
      <c r="I32" s="6">
        <f t="shared" si="0"/>
        <v>100</v>
      </c>
    </row>
    <row r="33" spans="1:9" ht="21" customHeight="1">
      <c r="A33" s="29" t="s">
        <v>85</v>
      </c>
      <c r="B33" s="13" t="s">
        <v>44</v>
      </c>
      <c r="C33" s="13">
        <v>11</v>
      </c>
      <c r="D33" s="13" t="s">
        <v>24</v>
      </c>
      <c r="E33" s="14" t="s">
        <v>156</v>
      </c>
      <c r="F33" s="13">
        <v>850</v>
      </c>
      <c r="G33" s="17">
        <v>53.365000000000002</v>
      </c>
      <c r="H33" s="17">
        <v>53.365000000000002</v>
      </c>
      <c r="I33" s="6">
        <f t="shared" si="0"/>
        <v>100</v>
      </c>
    </row>
    <row r="34" spans="1:9" ht="21.75" customHeight="1">
      <c r="A34" s="29" t="s">
        <v>51</v>
      </c>
      <c r="B34" s="13" t="s">
        <v>44</v>
      </c>
      <c r="C34" s="13">
        <v>11</v>
      </c>
      <c r="D34" s="13" t="s">
        <v>24</v>
      </c>
      <c r="E34" s="14" t="s">
        <v>144</v>
      </c>
      <c r="F34" s="13"/>
      <c r="G34" s="17">
        <f>G35</f>
        <v>23</v>
      </c>
      <c r="H34" s="17">
        <f>H35</f>
        <v>23</v>
      </c>
      <c r="I34" s="6">
        <f t="shared" si="0"/>
        <v>100</v>
      </c>
    </row>
    <row r="35" spans="1:9" ht="31.5" customHeight="1">
      <c r="A35" s="28" t="s">
        <v>127</v>
      </c>
      <c r="B35" s="13" t="s">
        <v>44</v>
      </c>
      <c r="C35" s="13">
        <v>11</v>
      </c>
      <c r="D35" s="13" t="s">
        <v>24</v>
      </c>
      <c r="E35" s="14" t="s">
        <v>144</v>
      </c>
      <c r="F35" s="13">
        <v>200</v>
      </c>
      <c r="G35" s="17">
        <v>23</v>
      </c>
      <c r="H35" s="17">
        <v>23</v>
      </c>
      <c r="I35" s="6">
        <f t="shared" ref="I35:I97" si="2">H35/G35*100</f>
        <v>100</v>
      </c>
    </row>
    <row r="36" spans="1:9" ht="30.75" customHeight="1">
      <c r="A36" s="16" t="s">
        <v>49</v>
      </c>
      <c r="B36" s="13" t="s">
        <v>33</v>
      </c>
      <c r="C36" s="13"/>
      <c r="D36" s="13"/>
      <c r="E36" s="15"/>
      <c r="F36" s="13"/>
      <c r="G36" s="17">
        <f>G37+G46</f>
        <v>29303.112999999998</v>
      </c>
      <c r="H36" s="17">
        <f>H37+H46</f>
        <v>29288.902999999995</v>
      </c>
      <c r="I36" s="6">
        <f t="shared" si="2"/>
        <v>99.951506858674009</v>
      </c>
    </row>
    <row r="37" spans="1:9" ht="22.5" customHeight="1">
      <c r="A37" s="16" t="s">
        <v>40</v>
      </c>
      <c r="B37" s="13" t="s">
        <v>33</v>
      </c>
      <c r="C37" s="13" t="s">
        <v>26</v>
      </c>
      <c r="D37" s="13"/>
      <c r="E37" s="15"/>
      <c r="F37" s="13"/>
      <c r="G37" s="17">
        <f>G38</f>
        <v>8420.7979999999989</v>
      </c>
      <c r="H37" s="17">
        <f>H38</f>
        <v>8420.7979999999989</v>
      </c>
      <c r="I37" s="6">
        <f t="shared" si="2"/>
        <v>100</v>
      </c>
    </row>
    <row r="38" spans="1:9" ht="23.25" customHeight="1">
      <c r="A38" s="16" t="str">
        <f>[1]Лист1!A35</f>
        <v>Дополнительное образование детей</v>
      </c>
      <c r="B38" s="13" t="s">
        <v>33</v>
      </c>
      <c r="C38" s="13" t="s">
        <v>26</v>
      </c>
      <c r="D38" s="13" t="s">
        <v>20</v>
      </c>
      <c r="E38" s="15"/>
      <c r="F38" s="13"/>
      <c r="G38" s="17">
        <f>G39</f>
        <v>8420.7979999999989</v>
      </c>
      <c r="H38" s="17">
        <f>H39</f>
        <v>8420.7979999999989</v>
      </c>
      <c r="I38" s="6">
        <f t="shared" si="2"/>
        <v>100</v>
      </c>
    </row>
    <row r="39" spans="1:9" ht="45" customHeight="1">
      <c r="A39" s="16" t="s">
        <v>82</v>
      </c>
      <c r="B39" s="13" t="s">
        <v>33</v>
      </c>
      <c r="C39" s="13" t="s">
        <v>26</v>
      </c>
      <c r="D39" s="13" t="s">
        <v>20</v>
      </c>
      <c r="E39" s="14" t="s">
        <v>124</v>
      </c>
      <c r="F39" s="13"/>
      <c r="G39" s="17">
        <f>G40+G44</f>
        <v>8420.7979999999989</v>
      </c>
      <c r="H39" s="17">
        <f>H40+H44</f>
        <v>8420.7979999999989</v>
      </c>
      <c r="I39" s="6">
        <f t="shared" si="2"/>
        <v>100</v>
      </c>
    </row>
    <row r="40" spans="1:9" ht="35.25" customHeight="1">
      <c r="A40" s="16" t="s">
        <v>125</v>
      </c>
      <c r="B40" s="13" t="s">
        <v>33</v>
      </c>
      <c r="C40" s="13" t="s">
        <v>26</v>
      </c>
      <c r="D40" s="13" t="s">
        <v>20</v>
      </c>
      <c r="E40" s="14" t="s">
        <v>126</v>
      </c>
      <c r="F40" s="13"/>
      <c r="G40" s="17">
        <f>G41+G42+G43</f>
        <v>6439.2179999999998</v>
      </c>
      <c r="H40" s="17">
        <f>H41+H42+H43</f>
        <v>6439.2179999999998</v>
      </c>
      <c r="I40" s="6">
        <f t="shared" si="2"/>
        <v>100</v>
      </c>
    </row>
    <row r="41" spans="1:9" ht="69" customHeight="1">
      <c r="A41" s="28" t="s">
        <v>83</v>
      </c>
      <c r="B41" s="13" t="s">
        <v>33</v>
      </c>
      <c r="C41" s="13" t="s">
        <v>26</v>
      </c>
      <c r="D41" s="13" t="s">
        <v>20</v>
      </c>
      <c r="E41" s="14" t="s">
        <v>126</v>
      </c>
      <c r="F41" s="13">
        <v>100</v>
      </c>
      <c r="G41" s="17">
        <v>5423.94</v>
      </c>
      <c r="H41" s="17">
        <v>5423.94</v>
      </c>
      <c r="I41" s="6">
        <f t="shared" si="2"/>
        <v>100</v>
      </c>
    </row>
    <row r="42" spans="1:9" ht="35.25" customHeight="1">
      <c r="A42" s="28" t="s">
        <v>127</v>
      </c>
      <c r="B42" s="13" t="s">
        <v>33</v>
      </c>
      <c r="C42" s="13" t="s">
        <v>26</v>
      </c>
      <c r="D42" s="13" t="s">
        <v>20</v>
      </c>
      <c r="E42" s="14" t="s">
        <v>126</v>
      </c>
      <c r="F42" s="13">
        <v>200</v>
      </c>
      <c r="G42" s="17">
        <v>989.47299999999996</v>
      </c>
      <c r="H42" s="17">
        <v>989.47299999999996</v>
      </c>
      <c r="I42" s="6">
        <f t="shared" si="2"/>
        <v>100</v>
      </c>
    </row>
    <row r="43" spans="1:9" ht="22.5" customHeight="1">
      <c r="A43" s="29" t="s">
        <v>85</v>
      </c>
      <c r="B43" s="13" t="s">
        <v>33</v>
      </c>
      <c r="C43" s="13" t="s">
        <v>26</v>
      </c>
      <c r="D43" s="13" t="s">
        <v>20</v>
      </c>
      <c r="E43" s="14" t="s">
        <v>126</v>
      </c>
      <c r="F43" s="13">
        <v>850</v>
      </c>
      <c r="G43" s="17">
        <v>25.805</v>
      </c>
      <c r="H43" s="17">
        <v>25.805</v>
      </c>
      <c r="I43" s="6">
        <f t="shared" si="2"/>
        <v>100</v>
      </c>
    </row>
    <row r="44" spans="1:9" ht="51.75" customHeight="1">
      <c r="A44" s="29" t="s">
        <v>198</v>
      </c>
      <c r="B44" s="13" t="s">
        <v>33</v>
      </c>
      <c r="C44" s="13" t="s">
        <v>26</v>
      </c>
      <c r="D44" s="13" t="s">
        <v>20</v>
      </c>
      <c r="E44" s="14" t="s">
        <v>199</v>
      </c>
      <c r="F44" s="13"/>
      <c r="G44" s="17">
        <f>G45</f>
        <v>1981.58</v>
      </c>
      <c r="H44" s="17">
        <f>H45</f>
        <v>1981.58</v>
      </c>
      <c r="I44" s="6">
        <f t="shared" si="2"/>
        <v>100</v>
      </c>
    </row>
    <row r="45" spans="1:9" ht="66" customHeight="1">
      <c r="A45" s="27" t="s">
        <v>83</v>
      </c>
      <c r="B45" s="13" t="s">
        <v>33</v>
      </c>
      <c r="C45" s="13" t="s">
        <v>26</v>
      </c>
      <c r="D45" s="13" t="s">
        <v>20</v>
      </c>
      <c r="E45" s="14" t="s">
        <v>199</v>
      </c>
      <c r="F45" s="13">
        <v>100</v>
      </c>
      <c r="G45" s="17">
        <v>1981.58</v>
      </c>
      <c r="H45" s="17">
        <v>1981.58</v>
      </c>
      <c r="I45" s="6">
        <f t="shared" si="2"/>
        <v>100</v>
      </c>
    </row>
    <row r="46" spans="1:9" ht="21" customHeight="1">
      <c r="A46" s="16" t="s">
        <v>88</v>
      </c>
      <c r="B46" s="13" t="s">
        <v>33</v>
      </c>
      <c r="C46" s="13" t="s">
        <v>25</v>
      </c>
      <c r="D46" s="13"/>
      <c r="E46" s="15"/>
      <c r="F46" s="13"/>
      <c r="G46" s="17">
        <f>G47+G59</f>
        <v>20882.314999999999</v>
      </c>
      <c r="H46" s="17">
        <f>H47+H59</f>
        <v>20868.104999999996</v>
      </c>
      <c r="I46" s="6">
        <f t="shared" si="2"/>
        <v>99.931951989039518</v>
      </c>
    </row>
    <row r="47" spans="1:9" ht="19.5" customHeight="1">
      <c r="A47" s="16" t="s">
        <v>56</v>
      </c>
      <c r="B47" s="13" t="s">
        <v>33</v>
      </c>
      <c r="C47" s="13" t="s">
        <v>25</v>
      </c>
      <c r="D47" s="13" t="s">
        <v>18</v>
      </c>
      <c r="E47" s="15"/>
      <c r="F47" s="13"/>
      <c r="G47" s="17">
        <f>G48+G57</f>
        <v>14497.722</v>
      </c>
      <c r="H47" s="17">
        <f>H48+H57</f>
        <v>14489.447999999999</v>
      </c>
      <c r="I47" s="6">
        <f t="shared" si="2"/>
        <v>99.94292896497808</v>
      </c>
    </row>
    <row r="48" spans="1:9" ht="36.75" customHeight="1">
      <c r="A48" s="16" t="s">
        <v>89</v>
      </c>
      <c r="B48" s="13" t="s">
        <v>33</v>
      </c>
      <c r="C48" s="13" t="s">
        <v>25</v>
      </c>
      <c r="D48" s="13" t="s">
        <v>18</v>
      </c>
      <c r="E48" s="14" t="s">
        <v>130</v>
      </c>
      <c r="F48" s="11"/>
      <c r="G48" s="17">
        <f>G49+G55</f>
        <v>14447.722</v>
      </c>
      <c r="H48" s="17">
        <f>H49+H55</f>
        <v>14439.447999999999</v>
      </c>
      <c r="I48" s="6">
        <f t="shared" si="2"/>
        <v>99.942731456211561</v>
      </c>
    </row>
    <row r="49" spans="1:9" ht="20.25" customHeight="1">
      <c r="A49" s="16" t="s">
        <v>90</v>
      </c>
      <c r="B49" s="13" t="s">
        <v>33</v>
      </c>
      <c r="C49" s="13" t="s">
        <v>25</v>
      </c>
      <c r="D49" s="13" t="s">
        <v>18</v>
      </c>
      <c r="E49" s="14" t="s">
        <v>131</v>
      </c>
      <c r="F49" s="11"/>
      <c r="G49" s="17">
        <f>G50+G51+G54+G53+G52</f>
        <v>10568.347</v>
      </c>
      <c r="H49" s="17">
        <f>H50+H51+H54+H53+H52</f>
        <v>10560.072999999999</v>
      </c>
      <c r="I49" s="6">
        <f t="shared" si="2"/>
        <v>99.921709610783964</v>
      </c>
    </row>
    <row r="50" spans="1:9" ht="64.5" customHeight="1">
      <c r="A50" s="28" t="s">
        <v>83</v>
      </c>
      <c r="B50" s="13" t="s">
        <v>33</v>
      </c>
      <c r="C50" s="13" t="s">
        <v>25</v>
      </c>
      <c r="D50" s="13" t="s">
        <v>18</v>
      </c>
      <c r="E50" s="14" t="s">
        <v>131</v>
      </c>
      <c r="F50" s="11">
        <v>100</v>
      </c>
      <c r="G50" s="39">
        <v>9075.4500000000007</v>
      </c>
      <c r="H50" s="39">
        <v>9067.1759999999995</v>
      </c>
      <c r="I50" s="6">
        <f t="shared" si="2"/>
        <v>99.908830967059473</v>
      </c>
    </row>
    <row r="51" spans="1:9" ht="34.5" customHeight="1">
      <c r="A51" s="28" t="s">
        <v>127</v>
      </c>
      <c r="B51" s="13" t="s">
        <v>33</v>
      </c>
      <c r="C51" s="13" t="s">
        <v>25</v>
      </c>
      <c r="D51" s="13" t="s">
        <v>18</v>
      </c>
      <c r="E51" s="14" t="s">
        <v>131</v>
      </c>
      <c r="F51" s="11">
        <v>200</v>
      </c>
      <c r="G51" s="39">
        <v>1453.4179999999999</v>
      </c>
      <c r="H51" s="39">
        <v>1453.4179999999999</v>
      </c>
      <c r="I51" s="6">
        <f t="shared" si="2"/>
        <v>100</v>
      </c>
    </row>
    <row r="52" spans="1:9" ht="25.5" customHeight="1">
      <c r="A52" s="28" t="s">
        <v>74</v>
      </c>
      <c r="B52" s="13" t="s">
        <v>33</v>
      </c>
      <c r="C52" s="13" t="s">
        <v>25</v>
      </c>
      <c r="D52" s="13" t="s">
        <v>18</v>
      </c>
      <c r="E52" s="14" t="s">
        <v>131</v>
      </c>
      <c r="F52" s="11">
        <v>300</v>
      </c>
      <c r="G52" s="39">
        <v>1.23</v>
      </c>
      <c r="H52" s="39">
        <v>1.23</v>
      </c>
      <c r="I52" s="6">
        <f t="shared" si="2"/>
        <v>100</v>
      </c>
    </row>
    <row r="53" spans="1:9" ht="20.25" customHeight="1">
      <c r="A53" s="28" t="s">
        <v>107</v>
      </c>
      <c r="B53" s="13" t="s">
        <v>33</v>
      </c>
      <c r="C53" s="13" t="s">
        <v>25</v>
      </c>
      <c r="D53" s="13" t="s">
        <v>18</v>
      </c>
      <c r="E53" s="14" t="s">
        <v>131</v>
      </c>
      <c r="F53" s="11">
        <v>830</v>
      </c>
      <c r="G53" s="39">
        <v>15</v>
      </c>
      <c r="H53" s="39">
        <v>15</v>
      </c>
      <c r="I53" s="6">
        <f t="shared" si="2"/>
        <v>100</v>
      </c>
    </row>
    <row r="54" spans="1:9" ht="24" customHeight="1">
      <c r="A54" s="29" t="s">
        <v>85</v>
      </c>
      <c r="B54" s="13" t="s">
        <v>33</v>
      </c>
      <c r="C54" s="13" t="s">
        <v>25</v>
      </c>
      <c r="D54" s="13" t="s">
        <v>18</v>
      </c>
      <c r="E54" s="14" t="s">
        <v>131</v>
      </c>
      <c r="F54" s="11">
        <v>850</v>
      </c>
      <c r="G54" s="39">
        <v>23.248999999999999</v>
      </c>
      <c r="H54" s="39">
        <v>23.248999999999999</v>
      </c>
      <c r="I54" s="6">
        <f t="shared" si="2"/>
        <v>100</v>
      </c>
    </row>
    <row r="55" spans="1:9" ht="56.25" customHeight="1">
      <c r="A55" s="29" t="s">
        <v>198</v>
      </c>
      <c r="B55" s="13" t="s">
        <v>33</v>
      </c>
      <c r="C55" s="13" t="s">
        <v>25</v>
      </c>
      <c r="D55" s="13" t="s">
        <v>18</v>
      </c>
      <c r="E55" s="14" t="s">
        <v>201</v>
      </c>
      <c r="F55" s="13"/>
      <c r="G55" s="17">
        <f>G56</f>
        <v>3879.375</v>
      </c>
      <c r="H55" s="17">
        <f>H56</f>
        <v>3879.375</v>
      </c>
      <c r="I55" s="6">
        <f t="shared" si="2"/>
        <v>100</v>
      </c>
    </row>
    <row r="56" spans="1:9" ht="63" customHeight="1">
      <c r="A56" s="27" t="s">
        <v>83</v>
      </c>
      <c r="B56" s="13" t="s">
        <v>33</v>
      </c>
      <c r="C56" s="13" t="s">
        <v>25</v>
      </c>
      <c r="D56" s="13" t="s">
        <v>18</v>
      </c>
      <c r="E56" s="14" t="s">
        <v>201</v>
      </c>
      <c r="F56" s="13">
        <v>100</v>
      </c>
      <c r="G56" s="17">
        <v>3879.375</v>
      </c>
      <c r="H56" s="17">
        <v>3879.375</v>
      </c>
      <c r="I56" s="6">
        <f t="shared" si="2"/>
        <v>100</v>
      </c>
    </row>
    <row r="57" spans="1:9" ht="46.5" customHeight="1">
      <c r="A57" s="28" t="s">
        <v>214</v>
      </c>
      <c r="B57" s="13" t="s">
        <v>33</v>
      </c>
      <c r="C57" s="13" t="s">
        <v>25</v>
      </c>
      <c r="D57" s="13" t="s">
        <v>18</v>
      </c>
      <c r="E57" s="14" t="s">
        <v>215</v>
      </c>
      <c r="F57" s="13"/>
      <c r="G57" s="17">
        <f>G58</f>
        <v>50</v>
      </c>
      <c r="H57" s="17">
        <f>H58</f>
        <v>50</v>
      </c>
      <c r="I57" s="6">
        <f t="shared" si="2"/>
        <v>100</v>
      </c>
    </row>
    <row r="58" spans="1:9" ht="19.5" customHeight="1">
      <c r="A58" s="28" t="s">
        <v>212</v>
      </c>
      <c r="B58" s="13" t="s">
        <v>33</v>
      </c>
      <c r="C58" s="13" t="s">
        <v>25</v>
      </c>
      <c r="D58" s="13" t="s">
        <v>18</v>
      </c>
      <c r="E58" s="14" t="s">
        <v>215</v>
      </c>
      <c r="F58" s="13">
        <v>350</v>
      </c>
      <c r="G58" s="17">
        <v>50</v>
      </c>
      <c r="H58" s="17">
        <v>50</v>
      </c>
      <c r="I58" s="6">
        <f t="shared" si="2"/>
        <v>100</v>
      </c>
    </row>
    <row r="59" spans="1:9" ht="20.25" customHeight="1">
      <c r="A59" s="16" t="s">
        <v>91</v>
      </c>
      <c r="B59" s="13" t="s">
        <v>33</v>
      </c>
      <c r="C59" s="13" t="s">
        <v>25</v>
      </c>
      <c r="D59" s="13" t="s">
        <v>21</v>
      </c>
      <c r="E59" s="14"/>
      <c r="F59" s="13"/>
      <c r="G59" s="17">
        <f>G60+G63</f>
        <v>6384.5929999999998</v>
      </c>
      <c r="H59" s="17">
        <f>H60+H63</f>
        <v>6378.6569999999992</v>
      </c>
      <c r="I59" s="6">
        <f t="shared" si="2"/>
        <v>99.907026180055638</v>
      </c>
    </row>
    <row r="60" spans="1:9" ht="33.75" customHeight="1">
      <c r="A60" s="16" t="s">
        <v>86</v>
      </c>
      <c r="B60" s="13" t="s">
        <v>33</v>
      </c>
      <c r="C60" s="13" t="s">
        <v>25</v>
      </c>
      <c r="D60" s="13" t="s">
        <v>21</v>
      </c>
      <c r="E60" s="14" t="s">
        <v>128</v>
      </c>
      <c r="F60" s="11"/>
      <c r="G60" s="17">
        <f>G61</f>
        <v>793.16600000000005</v>
      </c>
      <c r="H60" s="17">
        <f>H61</f>
        <v>787.23</v>
      </c>
      <c r="I60" s="6">
        <f t="shared" si="2"/>
        <v>99.251606851529189</v>
      </c>
    </row>
    <row r="61" spans="1:9" ht="27.75" customHeight="1">
      <c r="A61" s="16" t="s">
        <v>87</v>
      </c>
      <c r="B61" s="13" t="s">
        <v>33</v>
      </c>
      <c r="C61" s="13" t="s">
        <v>25</v>
      </c>
      <c r="D61" s="13" t="s">
        <v>21</v>
      </c>
      <c r="E61" s="14" t="s">
        <v>129</v>
      </c>
      <c r="F61" s="11"/>
      <c r="G61" s="17">
        <f>G62</f>
        <v>793.16600000000005</v>
      </c>
      <c r="H61" s="17">
        <f>H62</f>
        <v>787.23</v>
      </c>
      <c r="I61" s="6">
        <f t="shared" si="2"/>
        <v>99.251606851529189</v>
      </c>
    </row>
    <row r="62" spans="1:9" ht="69" customHeight="1">
      <c r="A62" s="28" t="s">
        <v>83</v>
      </c>
      <c r="B62" s="13" t="s">
        <v>33</v>
      </c>
      <c r="C62" s="13" t="s">
        <v>25</v>
      </c>
      <c r="D62" s="13" t="s">
        <v>21</v>
      </c>
      <c r="E62" s="14" t="s">
        <v>129</v>
      </c>
      <c r="F62" s="11">
        <v>100</v>
      </c>
      <c r="G62" s="17">
        <v>793.16600000000005</v>
      </c>
      <c r="H62" s="17">
        <v>787.23</v>
      </c>
      <c r="I62" s="6">
        <f t="shared" si="2"/>
        <v>99.251606851529189</v>
      </c>
    </row>
    <row r="63" spans="1:9" ht="39.75" customHeight="1">
      <c r="A63" s="29" t="s">
        <v>92</v>
      </c>
      <c r="B63" s="13" t="s">
        <v>33</v>
      </c>
      <c r="C63" s="13" t="s">
        <v>25</v>
      </c>
      <c r="D63" s="13" t="s">
        <v>21</v>
      </c>
      <c r="E63" s="14" t="s">
        <v>132</v>
      </c>
      <c r="F63" s="13"/>
      <c r="G63" s="17">
        <f>G68+G72+G64</f>
        <v>5591.4269999999997</v>
      </c>
      <c r="H63" s="17">
        <f>H68+H72+H64</f>
        <v>5591.4269999999997</v>
      </c>
      <c r="I63" s="6">
        <f t="shared" si="2"/>
        <v>100</v>
      </c>
    </row>
    <row r="64" spans="1:9" ht="21.75" customHeight="1">
      <c r="A64" s="21" t="s">
        <v>155</v>
      </c>
      <c r="B64" s="13" t="s">
        <v>33</v>
      </c>
      <c r="C64" s="13" t="s">
        <v>25</v>
      </c>
      <c r="D64" s="13" t="s">
        <v>21</v>
      </c>
      <c r="E64" s="14" t="s">
        <v>156</v>
      </c>
      <c r="F64" s="13"/>
      <c r="G64" s="17">
        <f>G65+G66+G67</f>
        <v>3053.9820000000004</v>
      </c>
      <c r="H64" s="17">
        <f>H65+H66+H67</f>
        <v>3053.9820000000004</v>
      </c>
      <c r="I64" s="6">
        <f t="shared" si="2"/>
        <v>100</v>
      </c>
    </row>
    <row r="65" spans="1:9" ht="63.75" customHeight="1">
      <c r="A65" s="28" t="s">
        <v>83</v>
      </c>
      <c r="B65" s="13" t="s">
        <v>33</v>
      </c>
      <c r="C65" s="13" t="s">
        <v>25</v>
      </c>
      <c r="D65" s="13" t="s">
        <v>21</v>
      </c>
      <c r="E65" s="14" t="s">
        <v>156</v>
      </c>
      <c r="F65" s="13">
        <v>100</v>
      </c>
      <c r="G65" s="17">
        <v>3013.5810000000001</v>
      </c>
      <c r="H65" s="17">
        <v>3013.5810000000001</v>
      </c>
      <c r="I65" s="6">
        <f t="shared" ref="I65" si="3">H65/G65*100</f>
        <v>100</v>
      </c>
    </row>
    <row r="66" spans="1:9" ht="38.25" customHeight="1">
      <c r="A66" s="28" t="s">
        <v>127</v>
      </c>
      <c r="B66" s="13" t="s">
        <v>33</v>
      </c>
      <c r="C66" s="13" t="s">
        <v>25</v>
      </c>
      <c r="D66" s="13" t="s">
        <v>21</v>
      </c>
      <c r="E66" s="14" t="s">
        <v>156</v>
      </c>
      <c r="F66" s="13">
        <v>200</v>
      </c>
      <c r="G66" s="17">
        <v>37.625999999999998</v>
      </c>
      <c r="H66" s="17">
        <v>37.625999999999998</v>
      </c>
      <c r="I66" s="6">
        <f t="shared" si="2"/>
        <v>100</v>
      </c>
    </row>
    <row r="67" spans="1:9" ht="24.75" customHeight="1">
      <c r="A67" s="29" t="s">
        <v>85</v>
      </c>
      <c r="B67" s="13" t="s">
        <v>33</v>
      </c>
      <c r="C67" s="13" t="s">
        <v>25</v>
      </c>
      <c r="D67" s="13" t="s">
        <v>21</v>
      </c>
      <c r="E67" s="14" t="s">
        <v>156</v>
      </c>
      <c r="F67" s="13">
        <v>850</v>
      </c>
      <c r="G67" s="17">
        <v>2.7749999999999999</v>
      </c>
      <c r="H67" s="17">
        <v>2.7749999999999999</v>
      </c>
      <c r="I67" s="6">
        <f t="shared" si="2"/>
        <v>100</v>
      </c>
    </row>
    <row r="68" spans="1:9" ht="68.25" customHeight="1">
      <c r="A68" s="18" t="s">
        <v>93</v>
      </c>
      <c r="B68" s="13" t="s">
        <v>33</v>
      </c>
      <c r="C68" s="13" t="s">
        <v>25</v>
      </c>
      <c r="D68" s="13" t="s">
        <v>21</v>
      </c>
      <c r="E68" s="14" t="s">
        <v>133</v>
      </c>
      <c r="F68" s="13"/>
      <c r="G68" s="17">
        <f>G69+G70+G71</f>
        <v>1769.502</v>
      </c>
      <c r="H68" s="17">
        <f>H69+H70+H71</f>
        <v>1769.502</v>
      </c>
      <c r="I68" s="6">
        <f t="shared" si="2"/>
        <v>100</v>
      </c>
    </row>
    <row r="69" spans="1:9" ht="72.75" customHeight="1">
      <c r="A69" s="28" t="s">
        <v>83</v>
      </c>
      <c r="B69" s="13" t="s">
        <v>33</v>
      </c>
      <c r="C69" s="13" t="s">
        <v>25</v>
      </c>
      <c r="D69" s="13" t="s">
        <v>21</v>
      </c>
      <c r="E69" s="14" t="s">
        <v>133</v>
      </c>
      <c r="F69" s="13">
        <v>100</v>
      </c>
      <c r="G69" s="17">
        <v>1540.771</v>
      </c>
      <c r="H69" s="17">
        <v>1540.771</v>
      </c>
      <c r="I69" s="6">
        <f t="shared" ref="I69" si="4">H69/G69*100</f>
        <v>100</v>
      </c>
    </row>
    <row r="70" spans="1:9" ht="36" customHeight="1">
      <c r="A70" s="28" t="s">
        <v>127</v>
      </c>
      <c r="B70" s="13" t="s">
        <v>33</v>
      </c>
      <c r="C70" s="13" t="s">
        <v>25</v>
      </c>
      <c r="D70" s="13" t="s">
        <v>21</v>
      </c>
      <c r="E70" s="14" t="s">
        <v>133</v>
      </c>
      <c r="F70" s="13">
        <v>200</v>
      </c>
      <c r="G70" s="17">
        <v>227.80600000000001</v>
      </c>
      <c r="H70" s="17">
        <v>227.80600000000001</v>
      </c>
      <c r="I70" s="6">
        <f t="shared" si="2"/>
        <v>100</v>
      </c>
    </row>
    <row r="71" spans="1:9" ht="19.5" customHeight="1">
      <c r="A71" s="29" t="s">
        <v>85</v>
      </c>
      <c r="B71" s="13" t="s">
        <v>33</v>
      </c>
      <c r="C71" s="13" t="s">
        <v>25</v>
      </c>
      <c r="D71" s="13" t="s">
        <v>21</v>
      </c>
      <c r="E71" s="14" t="s">
        <v>133</v>
      </c>
      <c r="F71" s="13">
        <v>850</v>
      </c>
      <c r="G71" s="17">
        <v>0.92500000000000004</v>
      </c>
      <c r="H71" s="17">
        <v>0.92500000000000004</v>
      </c>
      <c r="I71" s="6">
        <f t="shared" si="2"/>
        <v>100</v>
      </c>
    </row>
    <row r="72" spans="1:9" ht="46.5" customHeight="1">
      <c r="A72" s="29" t="s">
        <v>198</v>
      </c>
      <c r="B72" s="13" t="s">
        <v>33</v>
      </c>
      <c r="C72" s="13" t="s">
        <v>25</v>
      </c>
      <c r="D72" s="13" t="s">
        <v>21</v>
      </c>
      <c r="E72" s="14" t="s">
        <v>200</v>
      </c>
      <c r="F72" s="13"/>
      <c r="G72" s="17">
        <f>G73</f>
        <v>767.94299999999998</v>
      </c>
      <c r="H72" s="17">
        <f>H73</f>
        <v>767.94299999999998</v>
      </c>
      <c r="I72" s="6">
        <f t="shared" si="2"/>
        <v>100</v>
      </c>
    </row>
    <row r="73" spans="1:9" ht="61.9" customHeight="1">
      <c r="A73" s="27" t="s">
        <v>83</v>
      </c>
      <c r="B73" s="13" t="s">
        <v>33</v>
      </c>
      <c r="C73" s="13" t="s">
        <v>25</v>
      </c>
      <c r="D73" s="13" t="s">
        <v>21</v>
      </c>
      <c r="E73" s="14" t="s">
        <v>200</v>
      </c>
      <c r="F73" s="13">
        <v>100</v>
      </c>
      <c r="G73" s="17">
        <v>767.94299999999998</v>
      </c>
      <c r="H73" s="17">
        <v>767.94299999999998</v>
      </c>
      <c r="I73" s="6">
        <f t="shared" si="2"/>
        <v>100</v>
      </c>
    </row>
    <row r="74" spans="1:9" ht="38.25" customHeight="1">
      <c r="A74" s="16" t="s">
        <v>63</v>
      </c>
      <c r="B74" s="13" t="s">
        <v>34</v>
      </c>
      <c r="C74" s="13"/>
      <c r="D74" s="13"/>
      <c r="E74" s="15"/>
      <c r="F74" s="13"/>
      <c r="G74" s="17">
        <f>G79+G173+G75</f>
        <v>273990.65499999991</v>
      </c>
      <c r="H74" s="17">
        <f>H79+H173+H75</f>
        <v>269421.95999999996</v>
      </c>
      <c r="I74" s="6">
        <f t="shared" si="2"/>
        <v>98.332536195440696</v>
      </c>
    </row>
    <row r="75" spans="1:9" ht="18.75" customHeight="1">
      <c r="A75" s="16" t="s">
        <v>38</v>
      </c>
      <c r="B75" s="13" t="s">
        <v>34</v>
      </c>
      <c r="C75" s="13" t="s">
        <v>21</v>
      </c>
      <c r="D75" s="13"/>
      <c r="E75" s="15"/>
      <c r="F75" s="13"/>
      <c r="G75" s="17">
        <f t="shared" ref="G75:H77" si="5">G76</f>
        <v>45.5</v>
      </c>
      <c r="H75" s="17">
        <f t="shared" si="5"/>
        <v>45.5</v>
      </c>
      <c r="I75" s="6">
        <f t="shared" si="2"/>
        <v>100</v>
      </c>
    </row>
    <row r="76" spans="1:9" ht="20.25" customHeight="1">
      <c r="A76" s="16" t="s">
        <v>39</v>
      </c>
      <c r="B76" s="13" t="s">
        <v>34</v>
      </c>
      <c r="C76" s="13" t="s">
        <v>21</v>
      </c>
      <c r="D76" s="13" t="s">
        <v>18</v>
      </c>
      <c r="E76" s="15"/>
      <c r="F76" s="13"/>
      <c r="G76" s="17">
        <f t="shared" si="5"/>
        <v>45.5</v>
      </c>
      <c r="H76" s="17">
        <f t="shared" si="5"/>
        <v>45.5</v>
      </c>
      <c r="I76" s="6">
        <f t="shared" si="2"/>
        <v>100</v>
      </c>
    </row>
    <row r="77" spans="1:9" ht="18.75" customHeight="1">
      <c r="A77" s="16" t="s">
        <v>94</v>
      </c>
      <c r="B77" s="13" t="s">
        <v>34</v>
      </c>
      <c r="C77" s="13" t="s">
        <v>21</v>
      </c>
      <c r="D77" s="13" t="s">
        <v>18</v>
      </c>
      <c r="E77" s="15" t="s">
        <v>134</v>
      </c>
      <c r="F77" s="13"/>
      <c r="G77" s="17">
        <f t="shared" si="5"/>
        <v>45.5</v>
      </c>
      <c r="H77" s="17">
        <f t="shared" si="5"/>
        <v>45.5</v>
      </c>
      <c r="I77" s="6">
        <f t="shared" si="2"/>
        <v>100</v>
      </c>
    </row>
    <row r="78" spans="1:9" ht="31.5" customHeight="1">
      <c r="A78" s="16" t="s">
        <v>84</v>
      </c>
      <c r="B78" s="13" t="s">
        <v>34</v>
      </c>
      <c r="C78" s="13" t="s">
        <v>21</v>
      </c>
      <c r="D78" s="13" t="s">
        <v>18</v>
      </c>
      <c r="E78" s="15" t="s">
        <v>134</v>
      </c>
      <c r="F78" s="13">
        <v>200</v>
      </c>
      <c r="G78" s="17">
        <v>45.5</v>
      </c>
      <c r="H78" s="17">
        <v>45.5</v>
      </c>
      <c r="I78" s="6">
        <f t="shared" si="2"/>
        <v>100</v>
      </c>
    </row>
    <row r="79" spans="1:9" ht="21.75" customHeight="1">
      <c r="A79" s="16" t="s">
        <v>40</v>
      </c>
      <c r="B79" s="13" t="s">
        <v>34</v>
      </c>
      <c r="C79" s="13" t="s">
        <v>26</v>
      </c>
      <c r="D79" s="13"/>
      <c r="E79" s="14"/>
      <c r="F79" s="13"/>
      <c r="G79" s="17">
        <f>G80+G94+G141+G149+G134</f>
        <v>259540.75499999992</v>
      </c>
      <c r="H79" s="17">
        <f>H80+H94+H141+H149+H134</f>
        <v>256168.06999999995</v>
      </c>
      <c r="I79" s="6">
        <f t="shared" si="2"/>
        <v>98.700518151763887</v>
      </c>
    </row>
    <row r="80" spans="1:9" ht="21" customHeight="1">
      <c r="A80" s="16" t="s">
        <v>9</v>
      </c>
      <c r="B80" s="13" t="s">
        <v>34</v>
      </c>
      <c r="C80" s="13" t="s">
        <v>26</v>
      </c>
      <c r="D80" s="13" t="s">
        <v>18</v>
      </c>
      <c r="E80" s="14"/>
      <c r="F80" s="13"/>
      <c r="G80" s="17">
        <f>G81+G90</f>
        <v>50662.630999999994</v>
      </c>
      <c r="H80" s="17">
        <f>H81+H90</f>
        <v>47975.085999999996</v>
      </c>
      <c r="I80" s="6">
        <f t="shared" ref="I80" si="6">H80/G80*100</f>
        <v>94.695212335103562</v>
      </c>
    </row>
    <row r="81" spans="1:9" ht="31.5" customHeight="1">
      <c r="A81" s="16" t="s">
        <v>82</v>
      </c>
      <c r="B81" s="13" t="s">
        <v>34</v>
      </c>
      <c r="C81" s="13" t="s">
        <v>26</v>
      </c>
      <c r="D81" s="13" t="s">
        <v>18</v>
      </c>
      <c r="E81" s="14" t="s">
        <v>124</v>
      </c>
      <c r="F81" s="13"/>
      <c r="G81" s="17">
        <f>G82+G86+G88</f>
        <v>26331.630999999998</v>
      </c>
      <c r="H81" s="17">
        <f>H82+H86+H88</f>
        <v>26276.871999999999</v>
      </c>
      <c r="I81" s="6">
        <f t="shared" si="2"/>
        <v>99.792040986750891</v>
      </c>
    </row>
    <row r="82" spans="1:9" ht="34.5" customHeight="1">
      <c r="A82" s="16" t="s">
        <v>169</v>
      </c>
      <c r="B82" s="13" t="s">
        <v>34</v>
      </c>
      <c r="C82" s="13" t="s">
        <v>26</v>
      </c>
      <c r="D82" s="13" t="s">
        <v>18</v>
      </c>
      <c r="E82" s="14" t="s">
        <v>135</v>
      </c>
      <c r="F82" s="13"/>
      <c r="G82" s="17">
        <f>G83+G84+G85</f>
        <v>21619.384999999998</v>
      </c>
      <c r="H82" s="17">
        <f>H83+H84+H85</f>
        <v>21564.626</v>
      </c>
      <c r="I82" s="6">
        <f t="shared" si="2"/>
        <v>99.746713424086778</v>
      </c>
    </row>
    <row r="83" spans="1:9" ht="69.75" customHeight="1">
      <c r="A83" s="28" t="s">
        <v>83</v>
      </c>
      <c r="B83" s="13" t="s">
        <v>34</v>
      </c>
      <c r="C83" s="13" t="s">
        <v>26</v>
      </c>
      <c r="D83" s="13" t="s">
        <v>18</v>
      </c>
      <c r="E83" s="14" t="s">
        <v>135</v>
      </c>
      <c r="F83" s="13">
        <v>100</v>
      </c>
      <c r="G83" s="17">
        <v>12694.947</v>
      </c>
      <c r="H83" s="17">
        <v>12694.947</v>
      </c>
      <c r="I83" s="6">
        <f t="shared" si="2"/>
        <v>100</v>
      </c>
    </row>
    <row r="84" spans="1:9" ht="36" customHeight="1">
      <c r="A84" s="28" t="s">
        <v>127</v>
      </c>
      <c r="B84" s="13" t="s">
        <v>34</v>
      </c>
      <c r="C84" s="13" t="s">
        <v>26</v>
      </c>
      <c r="D84" s="13" t="s">
        <v>18</v>
      </c>
      <c r="E84" s="14" t="s">
        <v>135</v>
      </c>
      <c r="F84" s="13">
        <v>200</v>
      </c>
      <c r="G84" s="17">
        <v>7895.8190000000004</v>
      </c>
      <c r="H84" s="17">
        <v>7841.06</v>
      </c>
      <c r="I84" s="6">
        <f t="shared" si="2"/>
        <v>99.306481062952429</v>
      </c>
    </row>
    <row r="85" spans="1:9" ht="21.75" customHeight="1">
      <c r="A85" s="29" t="s">
        <v>85</v>
      </c>
      <c r="B85" s="13" t="s">
        <v>34</v>
      </c>
      <c r="C85" s="13" t="s">
        <v>26</v>
      </c>
      <c r="D85" s="13" t="s">
        <v>18</v>
      </c>
      <c r="E85" s="14" t="s">
        <v>135</v>
      </c>
      <c r="F85" s="13">
        <v>850</v>
      </c>
      <c r="G85" s="17">
        <v>1028.6189999999999</v>
      </c>
      <c r="H85" s="17">
        <v>1028.6189999999999</v>
      </c>
      <c r="I85" s="6">
        <f t="shared" si="2"/>
        <v>100</v>
      </c>
    </row>
    <row r="86" spans="1:9" ht="54" customHeight="1">
      <c r="A86" s="29" t="s">
        <v>198</v>
      </c>
      <c r="B86" s="13" t="s">
        <v>34</v>
      </c>
      <c r="C86" s="13" t="s">
        <v>26</v>
      </c>
      <c r="D86" s="13" t="s">
        <v>18</v>
      </c>
      <c r="E86" s="14" t="s">
        <v>199</v>
      </c>
      <c r="F86" s="13"/>
      <c r="G86" s="17">
        <f>G87</f>
        <v>4562.2460000000001</v>
      </c>
      <c r="H86" s="17">
        <f>H87</f>
        <v>4562.2460000000001</v>
      </c>
      <c r="I86" s="6">
        <f t="shared" si="2"/>
        <v>100</v>
      </c>
    </row>
    <row r="87" spans="1:9" ht="60.75" customHeight="1">
      <c r="A87" s="27" t="s">
        <v>83</v>
      </c>
      <c r="B87" s="13" t="s">
        <v>34</v>
      </c>
      <c r="C87" s="13" t="s">
        <v>26</v>
      </c>
      <c r="D87" s="13" t="s">
        <v>18</v>
      </c>
      <c r="E87" s="14" t="s">
        <v>199</v>
      </c>
      <c r="F87" s="13">
        <v>100</v>
      </c>
      <c r="G87" s="17">
        <v>4562.2460000000001</v>
      </c>
      <c r="H87" s="17">
        <v>4562.2460000000001</v>
      </c>
      <c r="I87" s="6">
        <f t="shared" si="2"/>
        <v>100</v>
      </c>
    </row>
    <row r="88" spans="1:9" ht="45.75" customHeight="1">
      <c r="A88" s="29" t="s">
        <v>202</v>
      </c>
      <c r="B88" s="13" t="s">
        <v>34</v>
      </c>
      <c r="C88" s="13" t="s">
        <v>26</v>
      </c>
      <c r="D88" s="13" t="s">
        <v>18</v>
      </c>
      <c r="E88" s="14" t="s">
        <v>199</v>
      </c>
      <c r="F88" s="13"/>
      <c r="G88" s="17">
        <f>G89</f>
        <v>150</v>
      </c>
      <c r="H88" s="17">
        <f>H89</f>
        <v>150</v>
      </c>
      <c r="I88" s="6">
        <f t="shared" ref="I88" si="7">H88/G88*100</f>
        <v>100</v>
      </c>
    </row>
    <row r="89" spans="1:9" ht="63.75" customHeight="1">
      <c r="A89" s="27" t="s">
        <v>83</v>
      </c>
      <c r="B89" s="13" t="s">
        <v>34</v>
      </c>
      <c r="C89" s="13" t="s">
        <v>26</v>
      </c>
      <c r="D89" s="13" t="s">
        <v>18</v>
      </c>
      <c r="E89" s="14" t="s">
        <v>199</v>
      </c>
      <c r="F89" s="13">
        <v>100</v>
      </c>
      <c r="G89" s="17">
        <v>150</v>
      </c>
      <c r="H89" s="17">
        <v>150</v>
      </c>
      <c r="I89" s="6">
        <f t="shared" si="2"/>
        <v>100</v>
      </c>
    </row>
    <row r="90" spans="1:9" ht="56.25" customHeight="1">
      <c r="A90" s="16" t="s">
        <v>95</v>
      </c>
      <c r="B90" s="13" t="s">
        <v>34</v>
      </c>
      <c r="C90" s="13" t="s">
        <v>26</v>
      </c>
      <c r="D90" s="13" t="s">
        <v>18</v>
      </c>
      <c r="E90" s="14" t="s">
        <v>136</v>
      </c>
      <c r="F90" s="13"/>
      <c r="G90" s="17">
        <f>G91+G92+G93</f>
        <v>24331</v>
      </c>
      <c r="H90" s="17">
        <f>H91+H92+H93</f>
        <v>21698.214</v>
      </c>
      <c r="I90" s="6">
        <f t="shared" si="2"/>
        <v>89.17929390489499</v>
      </c>
    </row>
    <row r="91" spans="1:9" ht="68.25" customHeight="1">
      <c r="A91" s="58" t="s">
        <v>83</v>
      </c>
      <c r="B91" s="47" t="s">
        <v>34</v>
      </c>
      <c r="C91" s="47" t="s">
        <v>26</v>
      </c>
      <c r="D91" s="47" t="s">
        <v>18</v>
      </c>
      <c r="E91" s="48" t="s">
        <v>136</v>
      </c>
      <c r="F91" s="47">
        <v>100</v>
      </c>
      <c r="G91" s="39">
        <v>23702.556</v>
      </c>
      <c r="H91" s="39">
        <v>21069.77</v>
      </c>
      <c r="I91" s="6">
        <f t="shared" si="2"/>
        <v>88.892396246210751</v>
      </c>
    </row>
    <row r="92" spans="1:9" ht="33.75" customHeight="1">
      <c r="A92" s="58" t="s">
        <v>127</v>
      </c>
      <c r="B92" s="47" t="s">
        <v>34</v>
      </c>
      <c r="C92" s="47" t="s">
        <v>26</v>
      </c>
      <c r="D92" s="47" t="s">
        <v>18</v>
      </c>
      <c r="E92" s="48" t="s">
        <v>136</v>
      </c>
      <c r="F92" s="47">
        <v>200</v>
      </c>
      <c r="G92" s="39">
        <v>547</v>
      </c>
      <c r="H92" s="39">
        <v>547</v>
      </c>
      <c r="I92" s="6">
        <f t="shared" si="2"/>
        <v>100</v>
      </c>
    </row>
    <row r="93" spans="1:9" ht="21" customHeight="1">
      <c r="A93" s="26" t="s">
        <v>74</v>
      </c>
      <c r="B93" s="47" t="s">
        <v>34</v>
      </c>
      <c r="C93" s="47" t="s">
        <v>26</v>
      </c>
      <c r="D93" s="47" t="s">
        <v>18</v>
      </c>
      <c r="E93" s="48" t="s">
        <v>136</v>
      </c>
      <c r="F93" s="47">
        <v>300</v>
      </c>
      <c r="G93" s="39">
        <v>81.444000000000003</v>
      </c>
      <c r="H93" s="39">
        <v>81.444000000000003</v>
      </c>
      <c r="I93" s="6">
        <f t="shared" si="2"/>
        <v>100</v>
      </c>
    </row>
    <row r="94" spans="1:9" ht="23.25" customHeight="1">
      <c r="A94" s="16" t="s">
        <v>10</v>
      </c>
      <c r="B94" s="13" t="s">
        <v>34</v>
      </c>
      <c r="C94" s="13" t="s">
        <v>26</v>
      </c>
      <c r="D94" s="13" t="s">
        <v>19</v>
      </c>
      <c r="E94" s="14"/>
      <c r="F94" s="13"/>
      <c r="G94" s="17">
        <f>G95+G111+G116+G119+G124+G108+G104+G106+G121+G132+G126+G130+G128</f>
        <v>194127.37899999993</v>
      </c>
      <c r="H94" s="17">
        <f>H95+H111+H116+H119+H124+H108+H104+H106+H121+H132+H126+H130+H128</f>
        <v>193442.87999999998</v>
      </c>
      <c r="I94" s="6">
        <f t="shared" si="2"/>
        <v>99.647396980515595</v>
      </c>
    </row>
    <row r="95" spans="1:9" ht="35.25" customHeight="1">
      <c r="A95" s="16" t="s">
        <v>82</v>
      </c>
      <c r="B95" s="13" t="s">
        <v>34</v>
      </c>
      <c r="C95" s="13" t="s">
        <v>26</v>
      </c>
      <c r="D95" s="13" t="s">
        <v>19</v>
      </c>
      <c r="E95" s="14" t="s">
        <v>124</v>
      </c>
      <c r="F95" s="13"/>
      <c r="G95" s="17">
        <f>G96+G102</f>
        <v>26933.530999999999</v>
      </c>
      <c r="H95" s="17">
        <f>H96+H102</f>
        <v>26737.096999999998</v>
      </c>
      <c r="I95" s="6">
        <f t="shared" si="2"/>
        <v>99.270671194207694</v>
      </c>
    </row>
    <row r="96" spans="1:9" ht="32.25" customHeight="1">
      <c r="A96" s="16" t="s">
        <v>170</v>
      </c>
      <c r="B96" s="13" t="s">
        <v>34</v>
      </c>
      <c r="C96" s="13" t="s">
        <v>26</v>
      </c>
      <c r="D96" s="13" t="s">
        <v>19</v>
      </c>
      <c r="E96" s="14" t="s">
        <v>137</v>
      </c>
      <c r="F96" s="13"/>
      <c r="G96" s="17">
        <f>G97+G98+G101+G99+G100</f>
        <v>25519.567999999999</v>
      </c>
      <c r="H96" s="17">
        <f>H97+H98+H101+H99+H100</f>
        <v>25323.133999999998</v>
      </c>
      <c r="I96" s="6">
        <f t="shared" si="2"/>
        <v>99.230261264610746</v>
      </c>
    </row>
    <row r="97" spans="1:9" ht="63.75" customHeight="1">
      <c r="A97" s="28" t="s">
        <v>83</v>
      </c>
      <c r="B97" s="13" t="s">
        <v>34</v>
      </c>
      <c r="C97" s="13" t="s">
        <v>26</v>
      </c>
      <c r="D97" s="13" t="s">
        <v>19</v>
      </c>
      <c r="E97" s="14" t="s">
        <v>137</v>
      </c>
      <c r="F97" s="13">
        <v>100</v>
      </c>
      <c r="G97" s="17">
        <v>2815.4929999999999</v>
      </c>
      <c r="H97" s="17">
        <v>2815.4929999999999</v>
      </c>
      <c r="I97" s="6">
        <f t="shared" si="2"/>
        <v>100</v>
      </c>
    </row>
    <row r="98" spans="1:9" ht="43.5" customHeight="1">
      <c r="A98" s="28" t="s">
        <v>127</v>
      </c>
      <c r="B98" s="13" t="s">
        <v>34</v>
      </c>
      <c r="C98" s="13" t="s">
        <v>26</v>
      </c>
      <c r="D98" s="13" t="s">
        <v>19</v>
      </c>
      <c r="E98" s="14" t="s">
        <v>137</v>
      </c>
      <c r="F98" s="13">
        <v>200</v>
      </c>
      <c r="G98" s="17">
        <v>18327.953000000001</v>
      </c>
      <c r="H98" s="17">
        <v>18131.519</v>
      </c>
      <c r="I98" s="6">
        <f t="shared" ref="I98:I172" si="8">H98/G98*100</f>
        <v>98.928227282119281</v>
      </c>
    </row>
    <row r="99" spans="1:9" ht="66.75" customHeight="1">
      <c r="A99" s="28" t="s">
        <v>216</v>
      </c>
      <c r="B99" s="13" t="s">
        <v>34</v>
      </c>
      <c r="C99" s="13" t="s">
        <v>26</v>
      </c>
      <c r="D99" s="13" t="s">
        <v>19</v>
      </c>
      <c r="E99" s="14" t="s">
        <v>137</v>
      </c>
      <c r="F99" s="13">
        <v>611</v>
      </c>
      <c r="G99" s="17">
        <v>789.44</v>
      </c>
      <c r="H99" s="17">
        <v>789.44</v>
      </c>
      <c r="I99" s="6">
        <f t="shared" si="8"/>
        <v>100</v>
      </c>
    </row>
    <row r="100" spans="1:9" ht="22.5" customHeight="1">
      <c r="A100" s="28" t="s">
        <v>107</v>
      </c>
      <c r="B100" s="13" t="s">
        <v>34</v>
      </c>
      <c r="C100" s="13" t="s">
        <v>26</v>
      </c>
      <c r="D100" s="13" t="s">
        <v>19</v>
      </c>
      <c r="E100" s="14" t="s">
        <v>137</v>
      </c>
      <c r="F100" s="13">
        <v>830</v>
      </c>
      <c r="G100" s="17">
        <v>1988.9269999999999</v>
      </c>
      <c r="H100" s="17">
        <v>1988.9269999999999</v>
      </c>
      <c r="I100" s="6">
        <f t="shared" si="8"/>
        <v>100</v>
      </c>
    </row>
    <row r="101" spans="1:9" ht="21.75" customHeight="1">
      <c r="A101" s="29" t="s">
        <v>85</v>
      </c>
      <c r="B101" s="13" t="s">
        <v>34</v>
      </c>
      <c r="C101" s="13" t="s">
        <v>26</v>
      </c>
      <c r="D101" s="13" t="s">
        <v>19</v>
      </c>
      <c r="E101" s="14" t="s">
        <v>137</v>
      </c>
      <c r="F101" s="13">
        <v>850</v>
      </c>
      <c r="G101" s="17">
        <v>1597.7550000000001</v>
      </c>
      <c r="H101" s="17">
        <v>1597.7550000000001</v>
      </c>
      <c r="I101" s="6">
        <f t="shared" si="8"/>
        <v>100</v>
      </c>
    </row>
    <row r="102" spans="1:9" ht="49.5" customHeight="1">
      <c r="A102" s="29" t="s">
        <v>198</v>
      </c>
      <c r="B102" s="13" t="s">
        <v>34</v>
      </c>
      <c r="C102" s="13" t="s">
        <v>26</v>
      </c>
      <c r="D102" s="13" t="s">
        <v>19</v>
      </c>
      <c r="E102" s="14" t="s">
        <v>199</v>
      </c>
      <c r="F102" s="13"/>
      <c r="G102" s="17">
        <f>G103</f>
        <v>1413.963</v>
      </c>
      <c r="H102" s="17">
        <f>H103</f>
        <v>1413.963</v>
      </c>
      <c r="I102" s="6">
        <f t="shared" si="8"/>
        <v>100</v>
      </c>
    </row>
    <row r="103" spans="1:9" ht="72.75" customHeight="1">
      <c r="A103" s="27" t="s">
        <v>83</v>
      </c>
      <c r="B103" s="13" t="s">
        <v>34</v>
      </c>
      <c r="C103" s="13" t="s">
        <v>26</v>
      </c>
      <c r="D103" s="13" t="s">
        <v>19</v>
      </c>
      <c r="E103" s="14" t="s">
        <v>199</v>
      </c>
      <c r="F103" s="13">
        <v>100</v>
      </c>
      <c r="G103" s="17">
        <v>1413.963</v>
      </c>
      <c r="H103" s="17">
        <v>1413.963</v>
      </c>
      <c r="I103" s="6">
        <f t="shared" si="8"/>
        <v>100</v>
      </c>
    </row>
    <row r="104" spans="1:9" ht="64.5" customHeight="1">
      <c r="A104" s="29" t="s">
        <v>190</v>
      </c>
      <c r="B104" s="13" t="s">
        <v>34</v>
      </c>
      <c r="C104" s="13" t="s">
        <v>26</v>
      </c>
      <c r="D104" s="13" t="s">
        <v>19</v>
      </c>
      <c r="E104" s="14" t="s">
        <v>191</v>
      </c>
      <c r="F104" s="13"/>
      <c r="G104" s="17">
        <f>G105</f>
        <v>1304.9000000000001</v>
      </c>
      <c r="H104" s="17">
        <f>H105</f>
        <v>1304.9000000000001</v>
      </c>
      <c r="I104" s="6">
        <f t="shared" si="8"/>
        <v>100</v>
      </c>
    </row>
    <row r="105" spans="1:9" ht="37.5" customHeight="1">
      <c r="A105" s="29" t="s">
        <v>127</v>
      </c>
      <c r="B105" s="13" t="s">
        <v>34</v>
      </c>
      <c r="C105" s="13" t="s">
        <v>26</v>
      </c>
      <c r="D105" s="13" t="s">
        <v>19</v>
      </c>
      <c r="E105" s="14" t="s">
        <v>191</v>
      </c>
      <c r="F105" s="13">
        <v>200</v>
      </c>
      <c r="G105" s="17">
        <v>1304.9000000000001</v>
      </c>
      <c r="H105" s="17">
        <v>1304.9000000000001</v>
      </c>
      <c r="I105" s="6">
        <f t="shared" ref="I105" si="9">H105/G105*100</f>
        <v>100</v>
      </c>
    </row>
    <row r="106" spans="1:9" ht="66.75" customHeight="1">
      <c r="A106" s="29" t="s">
        <v>209</v>
      </c>
      <c r="B106" s="13" t="s">
        <v>34</v>
      </c>
      <c r="C106" s="13" t="s">
        <v>26</v>
      </c>
      <c r="D106" s="13" t="s">
        <v>19</v>
      </c>
      <c r="E106" s="14" t="s">
        <v>191</v>
      </c>
      <c r="F106" s="13"/>
      <c r="G106" s="17">
        <f>G107</f>
        <v>47.418999999999997</v>
      </c>
      <c r="H106" s="17">
        <f>H107</f>
        <v>47.418999999999997</v>
      </c>
      <c r="I106" s="6">
        <f t="shared" si="8"/>
        <v>100</v>
      </c>
    </row>
    <row r="107" spans="1:9" ht="39" customHeight="1">
      <c r="A107" s="29" t="s">
        <v>127</v>
      </c>
      <c r="B107" s="13" t="s">
        <v>34</v>
      </c>
      <c r="C107" s="13" t="s">
        <v>26</v>
      </c>
      <c r="D107" s="13" t="s">
        <v>19</v>
      </c>
      <c r="E107" s="14" t="s">
        <v>191</v>
      </c>
      <c r="F107" s="13">
        <v>200</v>
      </c>
      <c r="G107" s="17">
        <v>47.418999999999997</v>
      </c>
      <c r="H107" s="17">
        <v>47.418999999999997</v>
      </c>
      <c r="I107" s="6">
        <f t="shared" si="8"/>
        <v>100</v>
      </c>
    </row>
    <row r="108" spans="1:9" ht="75" customHeight="1">
      <c r="A108" s="29" t="s">
        <v>217</v>
      </c>
      <c r="B108" s="13" t="s">
        <v>34</v>
      </c>
      <c r="C108" s="13" t="s">
        <v>26</v>
      </c>
      <c r="D108" s="13" t="s">
        <v>19</v>
      </c>
      <c r="E108" s="14" t="s">
        <v>218</v>
      </c>
      <c r="F108" s="13"/>
      <c r="G108" s="17">
        <f>G109+G110</f>
        <v>5207.9969999999994</v>
      </c>
      <c r="H108" s="17">
        <f>H109+H110</f>
        <v>5102.3339999999998</v>
      </c>
      <c r="I108" s="6">
        <f t="shared" si="8"/>
        <v>97.97113938429689</v>
      </c>
    </row>
    <row r="109" spans="1:9" ht="60" customHeight="1">
      <c r="A109" s="29" t="s">
        <v>106</v>
      </c>
      <c r="B109" s="13" t="s">
        <v>34</v>
      </c>
      <c r="C109" s="13" t="s">
        <v>26</v>
      </c>
      <c r="D109" s="13" t="s">
        <v>19</v>
      </c>
      <c r="E109" s="14" t="s">
        <v>218</v>
      </c>
      <c r="F109" s="13">
        <v>100</v>
      </c>
      <c r="G109" s="17">
        <v>4943.7969999999996</v>
      </c>
      <c r="H109" s="17">
        <v>4838.134</v>
      </c>
      <c r="I109" s="6">
        <f t="shared" si="8"/>
        <v>97.862715641439166</v>
      </c>
    </row>
    <row r="110" spans="1:9" ht="20.25" customHeight="1">
      <c r="A110" s="29" t="s">
        <v>219</v>
      </c>
      <c r="B110" s="13" t="s">
        <v>34</v>
      </c>
      <c r="C110" s="13" t="s">
        <v>26</v>
      </c>
      <c r="D110" s="13" t="s">
        <v>19</v>
      </c>
      <c r="E110" s="14" t="s">
        <v>218</v>
      </c>
      <c r="F110" s="13">
        <v>612</v>
      </c>
      <c r="G110" s="17">
        <v>264.2</v>
      </c>
      <c r="H110" s="17">
        <v>264.2</v>
      </c>
      <c r="I110" s="6">
        <f t="shared" si="8"/>
        <v>100</v>
      </c>
    </row>
    <row r="111" spans="1:9" ht="101.25" customHeight="1">
      <c r="A111" s="16" t="s">
        <v>96</v>
      </c>
      <c r="B111" s="13" t="s">
        <v>34</v>
      </c>
      <c r="C111" s="13" t="s">
        <v>26</v>
      </c>
      <c r="D111" s="13" t="s">
        <v>19</v>
      </c>
      <c r="E111" s="14" t="s">
        <v>138</v>
      </c>
      <c r="F111" s="11"/>
      <c r="G111" s="17">
        <f>G112+G113+G114+G115</f>
        <v>150038.99699999997</v>
      </c>
      <c r="H111" s="17">
        <f>H112+H113+H114+H115</f>
        <v>150038.99699999997</v>
      </c>
      <c r="I111" s="6">
        <f t="shared" si="8"/>
        <v>100</v>
      </c>
    </row>
    <row r="112" spans="1:9" ht="70.5" customHeight="1">
      <c r="A112" s="28" t="s">
        <v>83</v>
      </c>
      <c r="B112" s="13" t="s">
        <v>34</v>
      </c>
      <c r="C112" s="13" t="s">
        <v>26</v>
      </c>
      <c r="D112" s="13" t="s">
        <v>19</v>
      </c>
      <c r="E112" s="14" t="s">
        <v>138</v>
      </c>
      <c r="F112" s="11">
        <v>100</v>
      </c>
      <c r="G112" s="17">
        <v>137221.473</v>
      </c>
      <c r="H112" s="17">
        <v>137221.473</v>
      </c>
      <c r="I112" s="6">
        <f t="shared" si="8"/>
        <v>100</v>
      </c>
    </row>
    <row r="113" spans="1:9" ht="33.75" customHeight="1">
      <c r="A113" s="28" t="s">
        <v>127</v>
      </c>
      <c r="B113" s="13" t="s">
        <v>34</v>
      </c>
      <c r="C113" s="13" t="s">
        <v>26</v>
      </c>
      <c r="D113" s="13" t="s">
        <v>19</v>
      </c>
      <c r="E113" s="14" t="s">
        <v>138</v>
      </c>
      <c r="F113" s="13">
        <v>200</v>
      </c>
      <c r="G113" s="17">
        <v>3162.3</v>
      </c>
      <c r="H113" s="17">
        <v>3162.3</v>
      </c>
      <c r="I113" s="6">
        <f t="shared" si="8"/>
        <v>100</v>
      </c>
    </row>
    <row r="114" spans="1:9" ht="25.5" customHeight="1">
      <c r="A114" s="26" t="s">
        <v>74</v>
      </c>
      <c r="B114" s="13" t="s">
        <v>34</v>
      </c>
      <c r="C114" s="13" t="s">
        <v>26</v>
      </c>
      <c r="D114" s="13" t="s">
        <v>19</v>
      </c>
      <c r="E114" s="14" t="s">
        <v>138</v>
      </c>
      <c r="F114" s="13">
        <v>300</v>
      </c>
      <c r="G114" s="17">
        <v>102</v>
      </c>
      <c r="H114" s="17">
        <v>102</v>
      </c>
      <c r="I114" s="6">
        <f t="shared" si="8"/>
        <v>100</v>
      </c>
    </row>
    <row r="115" spans="1:9" ht="62.25" customHeight="1">
      <c r="A115" s="28" t="s">
        <v>216</v>
      </c>
      <c r="B115" s="13" t="s">
        <v>34</v>
      </c>
      <c r="C115" s="13" t="s">
        <v>26</v>
      </c>
      <c r="D115" s="13" t="s">
        <v>19</v>
      </c>
      <c r="E115" s="14" t="s">
        <v>138</v>
      </c>
      <c r="F115" s="13">
        <v>611</v>
      </c>
      <c r="G115" s="17">
        <v>9553.2240000000002</v>
      </c>
      <c r="H115" s="17">
        <v>9553.2240000000002</v>
      </c>
      <c r="I115" s="6">
        <f t="shared" si="8"/>
        <v>100</v>
      </c>
    </row>
    <row r="116" spans="1:9" ht="54" customHeight="1">
      <c r="A116" s="16" t="s">
        <v>220</v>
      </c>
      <c r="B116" s="13" t="s">
        <v>34</v>
      </c>
      <c r="C116" s="13" t="s">
        <v>26</v>
      </c>
      <c r="D116" s="13" t="s">
        <v>19</v>
      </c>
      <c r="E116" s="14" t="s">
        <v>139</v>
      </c>
      <c r="F116" s="13"/>
      <c r="G116" s="17">
        <f>G117+G118</f>
        <v>1366.4</v>
      </c>
      <c r="H116" s="17">
        <f>H117+H118</f>
        <v>984</v>
      </c>
      <c r="I116" s="6">
        <f t="shared" si="8"/>
        <v>72.014051522248238</v>
      </c>
    </row>
    <row r="117" spans="1:9" ht="35.25" customHeight="1">
      <c r="A117" s="28" t="s">
        <v>127</v>
      </c>
      <c r="B117" s="13" t="s">
        <v>34</v>
      </c>
      <c r="C117" s="13" t="s">
        <v>26</v>
      </c>
      <c r="D117" s="13" t="s">
        <v>19</v>
      </c>
      <c r="E117" s="14" t="s">
        <v>139</v>
      </c>
      <c r="F117" s="13">
        <v>200</v>
      </c>
      <c r="G117" s="17">
        <v>1360.229</v>
      </c>
      <c r="H117" s="17">
        <v>977.82899999999995</v>
      </c>
      <c r="I117" s="6">
        <f t="shared" si="8"/>
        <v>71.887086659672732</v>
      </c>
    </row>
    <row r="118" spans="1:9" ht="19.5" customHeight="1">
      <c r="A118" s="29" t="s">
        <v>219</v>
      </c>
      <c r="B118" s="13" t="s">
        <v>34</v>
      </c>
      <c r="C118" s="13" t="s">
        <v>26</v>
      </c>
      <c r="D118" s="13" t="s">
        <v>19</v>
      </c>
      <c r="E118" s="14" t="s">
        <v>221</v>
      </c>
      <c r="F118" s="13">
        <v>612</v>
      </c>
      <c r="G118" s="17">
        <v>6.1710000000000003</v>
      </c>
      <c r="H118" s="17">
        <v>6.1710000000000003</v>
      </c>
      <c r="I118" s="6">
        <f t="shared" si="8"/>
        <v>100</v>
      </c>
    </row>
    <row r="119" spans="1:9" ht="63.75" customHeight="1">
      <c r="A119" s="28" t="s">
        <v>222</v>
      </c>
      <c r="B119" s="13" t="s">
        <v>34</v>
      </c>
      <c r="C119" s="13" t="s">
        <v>26</v>
      </c>
      <c r="D119" s="13" t="s">
        <v>19</v>
      </c>
      <c r="E119" s="14" t="s">
        <v>223</v>
      </c>
      <c r="F119" s="13"/>
      <c r="G119" s="17">
        <f>G120</f>
        <v>500</v>
      </c>
      <c r="H119" s="17">
        <f>H120</f>
        <v>500</v>
      </c>
      <c r="I119" s="6">
        <f t="shared" si="8"/>
        <v>100</v>
      </c>
    </row>
    <row r="120" spans="1:9" ht="34.5" customHeight="1">
      <c r="A120" s="28" t="s">
        <v>127</v>
      </c>
      <c r="B120" s="13" t="s">
        <v>34</v>
      </c>
      <c r="C120" s="13" t="s">
        <v>26</v>
      </c>
      <c r="D120" s="13" t="s">
        <v>19</v>
      </c>
      <c r="E120" s="14" t="s">
        <v>223</v>
      </c>
      <c r="F120" s="13">
        <v>200</v>
      </c>
      <c r="G120" s="17">
        <v>500</v>
      </c>
      <c r="H120" s="17">
        <v>500</v>
      </c>
      <c r="I120" s="6">
        <f t="shared" si="8"/>
        <v>100</v>
      </c>
    </row>
    <row r="121" spans="1:9" ht="79.5" customHeight="1">
      <c r="A121" s="28" t="s">
        <v>224</v>
      </c>
      <c r="B121" s="13" t="s">
        <v>34</v>
      </c>
      <c r="C121" s="13" t="s">
        <v>26</v>
      </c>
      <c r="D121" s="13" t="s">
        <v>19</v>
      </c>
      <c r="E121" s="14" t="s">
        <v>225</v>
      </c>
      <c r="F121" s="13"/>
      <c r="G121" s="17">
        <f>G122+G123</f>
        <v>3825.1990000000001</v>
      </c>
      <c r="H121" s="17">
        <f>H122+H123</f>
        <v>3825.1970000000001</v>
      </c>
      <c r="I121" s="6">
        <f t="shared" si="8"/>
        <v>99.999947715138475</v>
      </c>
    </row>
    <row r="122" spans="1:9" ht="36" customHeight="1">
      <c r="A122" s="28" t="s">
        <v>127</v>
      </c>
      <c r="B122" s="13" t="s">
        <v>34</v>
      </c>
      <c r="C122" s="13" t="s">
        <v>26</v>
      </c>
      <c r="D122" s="13" t="s">
        <v>19</v>
      </c>
      <c r="E122" s="14" t="s">
        <v>225</v>
      </c>
      <c r="F122" s="13">
        <v>200</v>
      </c>
      <c r="G122" s="17">
        <v>3642.8310000000001</v>
      </c>
      <c r="H122" s="17">
        <v>3642.8290000000002</v>
      </c>
      <c r="I122" s="6">
        <f t="shared" si="8"/>
        <v>99.99994509764521</v>
      </c>
    </row>
    <row r="123" spans="1:9" ht="24.75" customHeight="1">
      <c r="A123" s="29" t="s">
        <v>219</v>
      </c>
      <c r="B123" s="13" t="s">
        <v>34</v>
      </c>
      <c r="C123" s="13" t="s">
        <v>26</v>
      </c>
      <c r="D123" s="13" t="s">
        <v>19</v>
      </c>
      <c r="E123" s="14" t="s">
        <v>225</v>
      </c>
      <c r="F123" s="13">
        <v>612</v>
      </c>
      <c r="G123" s="17">
        <v>182.36799999999999</v>
      </c>
      <c r="H123" s="17">
        <v>182.36799999999999</v>
      </c>
      <c r="I123" s="6">
        <f t="shared" si="8"/>
        <v>100</v>
      </c>
    </row>
    <row r="124" spans="1:9" ht="34.5" customHeight="1">
      <c r="A124" s="28" t="s">
        <v>226</v>
      </c>
      <c r="B124" s="13" t="s">
        <v>34</v>
      </c>
      <c r="C124" s="13" t="s">
        <v>26</v>
      </c>
      <c r="D124" s="13" t="s">
        <v>19</v>
      </c>
      <c r="E124" s="14" t="s">
        <v>140</v>
      </c>
      <c r="F124" s="13"/>
      <c r="G124" s="17">
        <f>G125</f>
        <v>4435.83</v>
      </c>
      <c r="H124" s="17">
        <f>H125</f>
        <v>4435.83</v>
      </c>
      <c r="I124" s="6">
        <f t="shared" si="8"/>
        <v>100</v>
      </c>
    </row>
    <row r="125" spans="1:9" ht="35.25" customHeight="1">
      <c r="A125" s="28" t="s">
        <v>127</v>
      </c>
      <c r="B125" s="13" t="s">
        <v>34</v>
      </c>
      <c r="C125" s="13" t="s">
        <v>26</v>
      </c>
      <c r="D125" s="13" t="s">
        <v>19</v>
      </c>
      <c r="E125" s="14" t="s">
        <v>140</v>
      </c>
      <c r="F125" s="13">
        <v>200</v>
      </c>
      <c r="G125" s="17">
        <v>4435.83</v>
      </c>
      <c r="H125" s="17">
        <v>4435.83</v>
      </c>
      <c r="I125" s="6">
        <f t="shared" si="8"/>
        <v>100</v>
      </c>
    </row>
    <row r="126" spans="1:9" ht="49.5" customHeight="1">
      <c r="A126" s="28" t="s">
        <v>227</v>
      </c>
      <c r="B126" s="13" t="s">
        <v>34</v>
      </c>
      <c r="C126" s="13" t="s">
        <v>26</v>
      </c>
      <c r="D126" s="13" t="s">
        <v>19</v>
      </c>
      <c r="E126" s="14" t="s">
        <v>140</v>
      </c>
      <c r="F126" s="13"/>
      <c r="G126" s="17">
        <f>G127</f>
        <v>100</v>
      </c>
      <c r="H126" s="17">
        <f>H127</f>
        <v>100</v>
      </c>
      <c r="I126" s="6">
        <v>0</v>
      </c>
    </row>
    <row r="127" spans="1:9" ht="33.75" customHeight="1">
      <c r="A127" s="28" t="s">
        <v>127</v>
      </c>
      <c r="B127" s="13" t="s">
        <v>34</v>
      </c>
      <c r="C127" s="13" t="s">
        <v>26</v>
      </c>
      <c r="D127" s="13" t="s">
        <v>19</v>
      </c>
      <c r="E127" s="14" t="s">
        <v>140</v>
      </c>
      <c r="F127" s="13">
        <v>200</v>
      </c>
      <c r="G127" s="17">
        <v>100</v>
      </c>
      <c r="H127" s="17">
        <v>100</v>
      </c>
      <c r="I127" s="6">
        <f t="shared" si="8"/>
        <v>100</v>
      </c>
    </row>
    <row r="128" spans="1:9" ht="38.25" customHeight="1">
      <c r="A128" s="28" t="s">
        <v>226</v>
      </c>
      <c r="B128" s="13" t="s">
        <v>34</v>
      </c>
      <c r="C128" s="13" t="s">
        <v>26</v>
      </c>
      <c r="D128" s="13" t="s">
        <v>19</v>
      </c>
      <c r="E128" s="14" t="s">
        <v>140</v>
      </c>
      <c r="F128" s="13"/>
      <c r="G128" s="17">
        <f>G129</f>
        <v>274.55</v>
      </c>
      <c r="H128" s="17">
        <f>H129</f>
        <v>274.55</v>
      </c>
      <c r="I128" s="6">
        <f t="shared" si="8"/>
        <v>100</v>
      </c>
    </row>
    <row r="129" spans="1:9" ht="69" customHeight="1">
      <c r="A129" s="28" t="s">
        <v>216</v>
      </c>
      <c r="B129" s="13" t="s">
        <v>34</v>
      </c>
      <c r="C129" s="13" t="s">
        <v>26</v>
      </c>
      <c r="D129" s="13" t="s">
        <v>19</v>
      </c>
      <c r="E129" s="14" t="s">
        <v>140</v>
      </c>
      <c r="F129" s="13">
        <v>611</v>
      </c>
      <c r="G129" s="17">
        <v>274.55</v>
      </c>
      <c r="H129" s="17">
        <v>274.55</v>
      </c>
      <c r="I129" s="6">
        <f t="shared" si="8"/>
        <v>100</v>
      </c>
    </row>
    <row r="130" spans="1:9" ht="26.25" customHeight="1">
      <c r="A130" s="29" t="s">
        <v>51</v>
      </c>
      <c r="B130" s="13" t="s">
        <v>34</v>
      </c>
      <c r="C130" s="13" t="s">
        <v>26</v>
      </c>
      <c r="D130" s="13" t="s">
        <v>19</v>
      </c>
      <c r="E130" s="14" t="s">
        <v>144</v>
      </c>
      <c r="F130" s="13"/>
      <c r="G130" s="17">
        <f>G131</f>
        <v>6.7060000000000004</v>
      </c>
      <c r="H130" s="17">
        <f>H131</f>
        <v>6.7060000000000004</v>
      </c>
      <c r="I130" s="6">
        <f t="shared" si="8"/>
        <v>100</v>
      </c>
    </row>
    <row r="131" spans="1:9" ht="37.5" customHeight="1">
      <c r="A131" s="28" t="s">
        <v>127</v>
      </c>
      <c r="B131" s="13" t="s">
        <v>34</v>
      </c>
      <c r="C131" s="13" t="s">
        <v>26</v>
      </c>
      <c r="D131" s="13" t="s">
        <v>19</v>
      </c>
      <c r="E131" s="14" t="s">
        <v>144</v>
      </c>
      <c r="F131" s="13">
        <v>200</v>
      </c>
      <c r="G131" s="17">
        <v>6.7060000000000004</v>
      </c>
      <c r="H131" s="17">
        <v>6.7060000000000004</v>
      </c>
      <c r="I131" s="6">
        <f t="shared" si="8"/>
        <v>100</v>
      </c>
    </row>
    <row r="132" spans="1:9" ht="39.75" customHeight="1">
      <c r="A132" s="28" t="s">
        <v>228</v>
      </c>
      <c r="B132" s="13" t="s">
        <v>34</v>
      </c>
      <c r="C132" s="13" t="s">
        <v>26</v>
      </c>
      <c r="D132" s="13" t="s">
        <v>19</v>
      </c>
      <c r="E132" s="14" t="s">
        <v>229</v>
      </c>
      <c r="F132" s="13"/>
      <c r="G132" s="17">
        <f>G133</f>
        <v>85.85</v>
      </c>
      <c r="H132" s="17">
        <f>H133</f>
        <v>85.85</v>
      </c>
      <c r="I132" s="6">
        <f t="shared" ref="I132:I133" si="10">H132/G132*100</f>
        <v>100</v>
      </c>
    </row>
    <row r="133" spans="1:9" ht="37.15" customHeight="1">
      <c r="A133" s="28" t="s">
        <v>127</v>
      </c>
      <c r="B133" s="13" t="s">
        <v>34</v>
      </c>
      <c r="C133" s="13" t="s">
        <v>26</v>
      </c>
      <c r="D133" s="13" t="s">
        <v>19</v>
      </c>
      <c r="E133" s="14" t="s">
        <v>229</v>
      </c>
      <c r="F133" s="13">
        <v>200</v>
      </c>
      <c r="G133" s="17">
        <v>85.85</v>
      </c>
      <c r="H133" s="17">
        <v>85.85</v>
      </c>
      <c r="I133" s="6">
        <f t="shared" si="10"/>
        <v>100</v>
      </c>
    </row>
    <row r="134" spans="1:9" ht="21" customHeight="1">
      <c r="A134" s="28" t="str">
        <f>[1]Лист1!A35</f>
        <v>Дополнительное образование детей</v>
      </c>
      <c r="B134" s="13" t="s">
        <v>34</v>
      </c>
      <c r="C134" s="13" t="s">
        <v>26</v>
      </c>
      <c r="D134" s="13" t="s">
        <v>20</v>
      </c>
      <c r="E134" s="14"/>
      <c r="F134" s="13"/>
      <c r="G134" s="17">
        <f>G135+G139</f>
        <v>1720.7289999999998</v>
      </c>
      <c r="H134" s="17">
        <f>H135+H139</f>
        <v>1720.7289999999998</v>
      </c>
      <c r="I134" s="6">
        <v>0</v>
      </c>
    </row>
    <row r="135" spans="1:9" ht="40.5" customHeight="1">
      <c r="A135" s="16" t="s">
        <v>125</v>
      </c>
      <c r="B135" s="13" t="s">
        <v>34</v>
      </c>
      <c r="C135" s="13" t="s">
        <v>26</v>
      </c>
      <c r="D135" s="13" t="s">
        <v>20</v>
      </c>
      <c r="E135" s="14" t="s">
        <v>126</v>
      </c>
      <c r="F135" s="13"/>
      <c r="G135" s="17">
        <f>G136+G137+G138</f>
        <v>1234.9359999999999</v>
      </c>
      <c r="H135" s="17">
        <f>H136+H137+H138</f>
        <v>1234.9359999999999</v>
      </c>
      <c r="I135" s="6">
        <f t="shared" si="8"/>
        <v>100</v>
      </c>
    </row>
    <row r="136" spans="1:9" ht="63" customHeight="1">
      <c r="A136" s="28" t="s">
        <v>83</v>
      </c>
      <c r="B136" s="13" t="s">
        <v>34</v>
      </c>
      <c r="C136" s="13" t="s">
        <v>26</v>
      </c>
      <c r="D136" s="13" t="s">
        <v>20</v>
      </c>
      <c r="E136" s="14" t="s">
        <v>126</v>
      </c>
      <c r="F136" s="13">
        <v>100</v>
      </c>
      <c r="G136" s="17">
        <v>1146.086</v>
      </c>
      <c r="H136" s="17">
        <v>1146.086</v>
      </c>
      <c r="I136" s="6">
        <f t="shared" si="8"/>
        <v>100</v>
      </c>
    </row>
    <row r="137" spans="1:9" ht="33.75" customHeight="1">
      <c r="A137" s="28" t="s">
        <v>127</v>
      </c>
      <c r="B137" s="13" t="s">
        <v>34</v>
      </c>
      <c r="C137" s="13" t="s">
        <v>26</v>
      </c>
      <c r="D137" s="13" t="s">
        <v>20</v>
      </c>
      <c r="E137" s="14" t="s">
        <v>126</v>
      </c>
      <c r="F137" s="13">
        <v>200</v>
      </c>
      <c r="G137" s="17">
        <v>88.85</v>
      </c>
      <c r="H137" s="17">
        <v>88.85</v>
      </c>
      <c r="I137" s="6">
        <f t="shared" si="8"/>
        <v>100</v>
      </c>
    </row>
    <row r="138" spans="1:9" ht="25.5" customHeight="1">
      <c r="A138" s="29" t="s">
        <v>85</v>
      </c>
      <c r="B138" s="13" t="s">
        <v>34</v>
      </c>
      <c r="C138" s="13" t="s">
        <v>26</v>
      </c>
      <c r="D138" s="13" t="s">
        <v>20</v>
      </c>
      <c r="E138" s="14" t="s">
        <v>126</v>
      </c>
      <c r="F138" s="13">
        <v>850</v>
      </c>
      <c r="G138" s="17">
        <v>0</v>
      </c>
      <c r="H138" s="17">
        <v>0</v>
      </c>
      <c r="I138" s="6">
        <v>0</v>
      </c>
    </row>
    <row r="139" spans="1:9" ht="56.25" customHeight="1">
      <c r="A139" s="29" t="s">
        <v>198</v>
      </c>
      <c r="B139" s="13" t="s">
        <v>34</v>
      </c>
      <c r="C139" s="13" t="s">
        <v>26</v>
      </c>
      <c r="D139" s="13" t="s">
        <v>20</v>
      </c>
      <c r="E139" s="14" t="s">
        <v>199</v>
      </c>
      <c r="F139" s="13"/>
      <c r="G139" s="17">
        <f>G140</f>
        <v>485.79300000000001</v>
      </c>
      <c r="H139" s="17">
        <f>H140</f>
        <v>485.79300000000001</v>
      </c>
      <c r="I139" s="6">
        <f t="shared" si="8"/>
        <v>100</v>
      </c>
    </row>
    <row r="140" spans="1:9" ht="72.75" customHeight="1">
      <c r="A140" s="27" t="s">
        <v>83</v>
      </c>
      <c r="B140" s="13" t="s">
        <v>34</v>
      </c>
      <c r="C140" s="13" t="s">
        <v>26</v>
      </c>
      <c r="D140" s="13" t="s">
        <v>20</v>
      </c>
      <c r="E140" s="14" t="s">
        <v>199</v>
      </c>
      <c r="F140" s="13">
        <v>100</v>
      </c>
      <c r="G140" s="17">
        <v>485.79300000000001</v>
      </c>
      <c r="H140" s="17">
        <v>485.79300000000001</v>
      </c>
      <c r="I140" s="6">
        <f t="shared" si="8"/>
        <v>100</v>
      </c>
    </row>
    <row r="141" spans="1:9" ht="23.25" customHeight="1">
      <c r="A141" s="16" t="s">
        <v>61</v>
      </c>
      <c r="B141" s="13" t="s">
        <v>34</v>
      </c>
      <c r="C141" s="13" t="s">
        <v>26</v>
      </c>
      <c r="D141" s="13" t="s">
        <v>26</v>
      </c>
      <c r="E141" s="14"/>
      <c r="F141" s="11"/>
      <c r="G141" s="17">
        <f>G142</f>
        <v>1034.451</v>
      </c>
      <c r="H141" s="17">
        <f>H142</f>
        <v>1034.451</v>
      </c>
      <c r="I141" s="6">
        <f t="shared" si="8"/>
        <v>100</v>
      </c>
    </row>
    <row r="142" spans="1:9" ht="40.5" customHeight="1">
      <c r="A142" s="16" t="s">
        <v>82</v>
      </c>
      <c r="B142" s="14" t="s">
        <v>34</v>
      </c>
      <c r="C142" s="14" t="s">
        <v>26</v>
      </c>
      <c r="D142" s="14" t="s">
        <v>26</v>
      </c>
      <c r="E142" s="14" t="s">
        <v>124</v>
      </c>
      <c r="F142" s="11"/>
      <c r="G142" s="17">
        <f>G143+G147</f>
        <v>1034.451</v>
      </c>
      <c r="H142" s="17">
        <f>H143+H147</f>
        <v>1034.451</v>
      </c>
      <c r="I142" s="6">
        <v>0</v>
      </c>
    </row>
    <row r="143" spans="1:9" ht="23.25" customHeight="1">
      <c r="A143" s="16" t="s">
        <v>97</v>
      </c>
      <c r="B143" s="13" t="s">
        <v>34</v>
      </c>
      <c r="C143" s="13" t="s">
        <v>26</v>
      </c>
      <c r="D143" s="13" t="s">
        <v>26</v>
      </c>
      <c r="E143" s="14" t="s">
        <v>141</v>
      </c>
      <c r="F143" s="11"/>
      <c r="G143" s="17">
        <f>G144+G145</f>
        <v>855.99599999999998</v>
      </c>
      <c r="H143" s="17">
        <f>H144+H145</f>
        <v>855.99599999999998</v>
      </c>
      <c r="I143" s="6">
        <f t="shared" si="8"/>
        <v>100</v>
      </c>
    </row>
    <row r="144" spans="1:9" ht="72" customHeight="1">
      <c r="A144" s="28" t="s">
        <v>83</v>
      </c>
      <c r="B144" s="13" t="s">
        <v>34</v>
      </c>
      <c r="C144" s="13" t="s">
        <v>26</v>
      </c>
      <c r="D144" s="13" t="s">
        <v>26</v>
      </c>
      <c r="E144" s="14" t="s">
        <v>141</v>
      </c>
      <c r="F144" s="11">
        <v>100</v>
      </c>
      <c r="G144" s="17">
        <v>848.71600000000001</v>
      </c>
      <c r="H144" s="17">
        <v>848.71600000000001</v>
      </c>
      <c r="I144" s="6">
        <v>0</v>
      </c>
    </row>
    <row r="145" spans="1:9" ht="35.25" customHeight="1">
      <c r="A145" s="28" t="s">
        <v>127</v>
      </c>
      <c r="B145" s="13" t="s">
        <v>34</v>
      </c>
      <c r="C145" s="13" t="s">
        <v>26</v>
      </c>
      <c r="D145" s="13" t="s">
        <v>26</v>
      </c>
      <c r="E145" s="14" t="s">
        <v>141</v>
      </c>
      <c r="F145" s="11">
        <v>200</v>
      </c>
      <c r="G145" s="17">
        <v>7.28</v>
      </c>
      <c r="H145" s="17">
        <v>7.28</v>
      </c>
      <c r="I145" s="6">
        <f t="shared" si="8"/>
        <v>100</v>
      </c>
    </row>
    <row r="146" spans="1:9" ht="21.75" customHeight="1">
      <c r="A146" s="29" t="s">
        <v>85</v>
      </c>
      <c r="B146" s="13" t="s">
        <v>34</v>
      </c>
      <c r="C146" s="13" t="s">
        <v>26</v>
      </c>
      <c r="D146" s="13" t="s">
        <v>26</v>
      </c>
      <c r="E146" s="14" t="s">
        <v>141</v>
      </c>
      <c r="F146" s="11">
        <v>850</v>
      </c>
      <c r="G146" s="17">
        <v>0</v>
      </c>
      <c r="H146" s="17">
        <v>0</v>
      </c>
      <c r="I146" s="6">
        <v>0</v>
      </c>
    </row>
    <row r="147" spans="1:9" ht="54.75" customHeight="1">
      <c r="A147" s="29" t="s">
        <v>198</v>
      </c>
      <c r="B147" s="13" t="s">
        <v>34</v>
      </c>
      <c r="C147" s="13" t="s">
        <v>26</v>
      </c>
      <c r="D147" s="13" t="s">
        <v>26</v>
      </c>
      <c r="E147" s="14" t="s">
        <v>199</v>
      </c>
      <c r="F147" s="13"/>
      <c r="G147" s="17">
        <f>G148</f>
        <v>178.45500000000001</v>
      </c>
      <c r="H147" s="17">
        <f>H148</f>
        <v>178.45500000000001</v>
      </c>
      <c r="I147" s="6">
        <f t="shared" si="8"/>
        <v>100</v>
      </c>
    </row>
    <row r="148" spans="1:9" ht="65.25" customHeight="1">
      <c r="A148" s="27" t="s">
        <v>83</v>
      </c>
      <c r="B148" s="13" t="s">
        <v>34</v>
      </c>
      <c r="C148" s="13" t="s">
        <v>26</v>
      </c>
      <c r="D148" s="13" t="s">
        <v>26</v>
      </c>
      <c r="E148" s="14" t="s">
        <v>199</v>
      </c>
      <c r="F148" s="13">
        <v>100</v>
      </c>
      <c r="G148" s="17">
        <v>178.45500000000001</v>
      </c>
      <c r="H148" s="17">
        <v>178.45500000000001</v>
      </c>
      <c r="I148" s="6">
        <f t="shared" si="8"/>
        <v>100</v>
      </c>
    </row>
    <row r="149" spans="1:9" ht="25.5" customHeight="1">
      <c r="A149" s="26" t="s">
        <v>12</v>
      </c>
      <c r="B149" s="13" t="s">
        <v>34</v>
      </c>
      <c r="C149" s="13" t="s">
        <v>26</v>
      </c>
      <c r="D149" s="13" t="s">
        <v>23</v>
      </c>
      <c r="E149" s="15"/>
      <c r="F149" s="11"/>
      <c r="G149" s="17">
        <f>G150+G158+G155+G171+G165+G167+G169</f>
        <v>11995.565000000001</v>
      </c>
      <c r="H149" s="17">
        <f>H150+H158+H155+H171+H165+H167+H169</f>
        <v>11994.923999999999</v>
      </c>
      <c r="I149" s="6">
        <f t="shared" si="8"/>
        <v>99.994656358412442</v>
      </c>
    </row>
    <row r="150" spans="1:9" ht="31.5" customHeight="1">
      <c r="A150" s="16" t="s">
        <v>86</v>
      </c>
      <c r="B150" s="13" t="s">
        <v>34</v>
      </c>
      <c r="C150" s="13" t="s">
        <v>26</v>
      </c>
      <c r="D150" s="13" t="s">
        <v>23</v>
      </c>
      <c r="E150" s="14" t="s">
        <v>128</v>
      </c>
      <c r="F150" s="13"/>
      <c r="G150" s="17">
        <f>G151</f>
        <v>2725.7150000000001</v>
      </c>
      <c r="H150" s="17">
        <f>H151</f>
        <v>2725.7150000000001</v>
      </c>
      <c r="I150" s="6">
        <f t="shared" si="8"/>
        <v>100</v>
      </c>
    </row>
    <row r="151" spans="1:9" ht="21.75" customHeight="1">
      <c r="A151" s="16" t="s">
        <v>87</v>
      </c>
      <c r="B151" s="13" t="s">
        <v>34</v>
      </c>
      <c r="C151" s="13" t="s">
        <v>26</v>
      </c>
      <c r="D151" s="13" t="s">
        <v>23</v>
      </c>
      <c r="E151" s="14" t="s">
        <v>129</v>
      </c>
      <c r="F151" s="13"/>
      <c r="G151" s="17">
        <f>G152+G153+G154</f>
        <v>2725.7150000000001</v>
      </c>
      <c r="H151" s="17">
        <f>H152+H153+H154</f>
        <v>2725.7150000000001</v>
      </c>
      <c r="I151" s="6">
        <f t="shared" si="8"/>
        <v>100</v>
      </c>
    </row>
    <row r="152" spans="1:9" ht="67.5" customHeight="1">
      <c r="A152" s="28" t="s">
        <v>83</v>
      </c>
      <c r="B152" s="13" t="s">
        <v>34</v>
      </c>
      <c r="C152" s="13" t="s">
        <v>26</v>
      </c>
      <c r="D152" s="13" t="s">
        <v>23</v>
      </c>
      <c r="E152" s="14" t="s">
        <v>129</v>
      </c>
      <c r="F152" s="13">
        <v>100</v>
      </c>
      <c r="G152" s="17">
        <v>2501.3760000000002</v>
      </c>
      <c r="H152" s="17">
        <v>2501.3760000000002</v>
      </c>
      <c r="I152" s="6">
        <f t="shared" si="8"/>
        <v>100</v>
      </c>
    </row>
    <row r="153" spans="1:9" ht="35.25" customHeight="1">
      <c r="A153" s="28" t="s">
        <v>127</v>
      </c>
      <c r="B153" s="13" t="s">
        <v>34</v>
      </c>
      <c r="C153" s="13" t="s">
        <v>26</v>
      </c>
      <c r="D153" s="13" t="s">
        <v>23</v>
      </c>
      <c r="E153" s="14" t="s">
        <v>129</v>
      </c>
      <c r="F153" s="13">
        <v>200</v>
      </c>
      <c r="G153" s="17">
        <v>224.339</v>
      </c>
      <c r="H153" s="17">
        <v>224.339</v>
      </c>
      <c r="I153" s="6">
        <f t="shared" si="8"/>
        <v>100</v>
      </c>
    </row>
    <row r="154" spans="1:9" ht="23.25" customHeight="1">
      <c r="A154" s="29" t="s">
        <v>85</v>
      </c>
      <c r="B154" s="13" t="s">
        <v>34</v>
      </c>
      <c r="C154" s="13" t="s">
        <v>26</v>
      </c>
      <c r="D154" s="13" t="s">
        <v>23</v>
      </c>
      <c r="E154" s="14" t="s">
        <v>129</v>
      </c>
      <c r="F154" s="13">
        <v>850</v>
      </c>
      <c r="G154" s="17">
        <v>0</v>
      </c>
      <c r="H154" s="17">
        <v>0</v>
      </c>
      <c r="I154" s="6">
        <v>0</v>
      </c>
    </row>
    <row r="155" spans="1:9" ht="37.5" customHeight="1">
      <c r="A155" s="16" t="s">
        <v>120</v>
      </c>
      <c r="B155" s="13" t="s">
        <v>34</v>
      </c>
      <c r="C155" s="13" t="s">
        <v>26</v>
      </c>
      <c r="D155" s="13" t="s">
        <v>23</v>
      </c>
      <c r="E155" s="14" t="s">
        <v>163</v>
      </c>
      <c r="F155" s="13"/>
      <c r="G155" s="17">
        <f>G156+G157</f>
        <v>857.99799999999993</v>
      </c>
      <c r="H155" s="17">
        <f>H156+H157</f>
        <v>857.99799999999993</v>
      </c>
      <c r="I155" s="6">
        <f t="shared" si="8"/>
        <v>100</v>
      </c>
    </row>
    <row r="156" spans="1:9" ht="66" customHeight="1">
      <c r="A156" s="28" t="s">
        <v>83</v>
      </c>
      <c r="B156" s="13" t="s">
        <v>34</v>
      </c>
      <c r="C156" s="40" t="s">
        <v>26</v>
      </c>
      <c r="D156" s="40" t="s">
        <v>23</v>
      </c>
      <c r="E156" s="14" t="s">
        <v>163</v>
      </c>
      <c r="F156" s="40">
        <v>100</v>
      </c>
      <c r="G156" s="41">
        <v>777.16899999999998</v>
      </c>
      <c r="H156" s="41">
        <v>777.16899999999998</v>
      </c>
      <c r="I156" s="6">
        <f t="shared" si="8"/>
        <v>100</v>
      </c>
    </row>
    <row r="157" spans="1:9" ht="33.75" customHeight="1">
      <c r="A157" s="28" t="s">
        <v>127</v>
      </c>
      <c r="B157" s="13" t="s">
        <v>34</v>
      </c>
      <c r="C157" s="40" t="s">
        <v>26</v>
      </c>
      <c r="D157" s="40" t="s">
        <v>23</v>
      </c>
      <c r="E157" s="14" t="s">
        <v>163</v>
      </c>
      <c r="F157" s="40">
        <v>200</v>
      </c>
      <c r="G157" s="41">
        <v>80.828999999999994</v>
      </c>
      <c r="H157" s="41">
        <v>80.828999999999994</v>
      </c>
      <c r="I157" s="6">
        <f t="shared" si="8"/>
        <v>100</v>
      </c>
    </row>
    <row r="158" spans="1:9" ht="42.75" customHeight="1">
      <c r="A158" s="29" t="s">
        <v>92</v>
      </c>
      <c r="B158" s="13" t="s">
        <v>34</v>
      </c>
      <c r="C158" s="13" t="s">
        <v>26</v>
      </c>
      <c r="D158" s="13" t="s">
        <v>23</v>
      </c>
      <c r="E158" s="14" t="s">
        <v>132</v>
      </c>
      <c r="F158" s="13"/>
      <c r="G158" s="17">
        <f>G159+G163</f>
        <v>2834.1020000000003</v>
      </c>
      <c r="H158" s="17">
        <f>H159+H163</f>
        <v>2833.4610000000002</v>
      </c>
      <c r="I158" s="6">
        <f t="shared" si="8"/>
        <v>99.977382606554031</v>
      </c>
    </row>
    <row r="159" spans="1:9" ht="63.75" customHeight="1">
      <c r="A159" s="18" t="s">
        <v>93</v>
      </c>
      <c r="B159" s="13" t="s">
        <v>34</v>
      </c>
      <c r="C159" s="13" t="s">
        <v>26</v>
      </c>
      <c r="D159" s="13" t="s">
        <v>23</v>
      </c>
      <c r="E159" s="14" t="s">
        <v>133</v>
      </c>
      <c r="F159" s="13"/>
      <c r="G159" s="17">
        <f>G160+G161+G162</f>
        <v>2695.0640000000003</v>
      </c>
      <c r="H159" s="17">
        <f>H160+H161+H162</f>
        <v>2694.4230000000002</v>
      </c>
      <c r="I159" s="6">
        <f t="shared" si="8"/>
        <v>99.976215778178172</v>
      </c>
    </row>
    <row r="160" spans="1:9" ht="66.75" customHeight="1">
      <c r="A160" s="28" t="s">
        <v>83</v>
      </c>
      <c r="B160" s="13" t="s">
        <v>34</v>
      </c>
      <c r="C160" s="13" t="s">
        <v>26</v>
      </c>
      <c r="D160" s="13" t="s">
        <v>23</v>
      </c>
      <c r="E160" s="14" t="s">
        <v>133</v>
      </c>
      <c r="F160" s="13">
        <v>100</v>
      </c>
      <c r="G160" s="17">
        <v>2630.0610000000001</v>
      </c>
      <c r="H160" s="17">
        <v>2630.0610000000001</v>
      </c>
      <c r="I160" s="6">
        <f t="shared" si="8"/>
        <v>100</v>
      </c>
    </row>
    <row r="161" spans="1:9" ht="34.5" customHeight="1">
      <c r="A161" s="28" t="s">
        <v>127</v>
      </c>
      <c r="B161" s="13" t="s">
        <v>34</v>
      </c>
      <c r="C161" s="13" t="s">
        <v>26</v>
      </c>
      <c r="D161" s="13" t="s">
        <v>23</v>
      </c>
      <c r="E161" s="14" t="s">
        <v>133</v>
      </c>
      <c r="F161" s="13">
        <v>200</v>
      </c>
      <c r="G161" s="17">
        <v>65.003</v>
      </c>
      <c r="H161" s="17">
        <v>64.361999999999995</v>
      </c>
      <c r="I161" s="6">
        <f t="shared" si="8"/>
        <v>99.013891666538456</v>
      </c>
    </row>
    <row r="162" spans="1:9" ht="20.25" customHeight="1">
      <c r="A162" s="29" t="s">
        <v>85</v>
      </c>
      <c r="B162" s="13" t="s">
        <v>34</v>
      </c>
      <c r="C162" s="13" t="s">
        <v>26</v>
      </c>
      <c r="D162" s="13" t="s">
        <v>23</v>
      </c>
      <c r="E162" s="14" t="s">
        <v>133</v>
      </c>
      <c r="F162" s="13">
        <v>850</v>
      </c>
      <c r="G162" s="17">
        <v>0</v>
      </c>
      <c r="H162" s="17">
        <v>0</v>
      </c>
      <c r="I162" s="6">
        <v>0</v>
      </c>
    </row>
    <row r="163" spans="1:9" ht="51" customHeight="1">
      <c r="A163" s="29" t="s">
        <v>198</v>
      </c>
      <c r="B163" s="13" t="s">
        <v>34</v>
      </c>
      <c r="C163" s="13" t="s">
        <v>26</v>
      </c>
      <c r="D163" s="13" t="s">
        <v>23</v>
      </c>
      <c r="E163" s="14" t="s">
        <v>200</v>
      </c>
      <c r="F163" s="13"/>
      <c r="G163" s="17">
        <f>G164</f>
        <v>139.03800000000001</v>
      </c>
      <c r="H163" s="17">
        <f>H164</f>
        <v>139.03800000000001</v>
      </c>
      <c r="I163" s="6">
        <f t="shared" si="8"/>
        <v>100</v>
      </c>
    </row>
    <row r="164" spans="1:9" ht="70.5" customHeight="1">
      <c r="A164" s="27" t="s">
        <v>83</v>
      </c>
      <c r="B164" s="13" t="s">
        <v>34</v>
      </c>
      <c r="C164" s="13" t="s">
        <v>26</v>
      </c>
      <c r="D164" s="13" t="s">
        <v>23</v>
      </c>
      <c r="E164" s="14" t="s">
        <v>200</v>
      </c>
      <c r="F164" s="13">
        <v>100</v>
      </c>
      <c r="G164" s="17">
        <v>139.03800000000001</v>
      </c>
      <c r="H164" s="17">
        <v>139.03800000000001</v>
      </c>
      <c r="I164" s="6">
        <f t="shared" si="8"/>
        <v>100</v>
      </c>
    </row>
    <row r="165" spans="1:9" ht="83.25" customHeight="1">
      <c r="A165" s="28" t="s">
        <v>230</v>
      </c>
      <c r="B165" s="13" t="s">
        <v>34</v>
      </c>
      <c r="C165" s="13" t="s">
        <v>26</v>
      </c>
      <c r="D165" s="13" t="s">
        <v>23</v>
      </c>
      <c r="E165" s="14" t="s">
        <v>203</v>
      </c>
      <c r="F165" s="13"/>
      <c r="G165" s="17">
        <f>G166</f>
        <v>56.8</v>
      </c>
      <c r="H165" s="17">
        <f>H166</f>
        <v>56.8</v>
      </c>
      <c r="I165" s="6">
        <f t="shared" si="8"/>
        <v>100</v>
      </c>
    </row>
    <row r="166" spans="1:9" ht="18.75" customHeight="1">
      <c r="A166" s="16" t="s">
        <v>74</v>
      </c>
      <c r="B166" s="13" t="s">
        <v>34</v>
      </c>
      <c r="C166" s="13" t="s">
        <v>26</v>
      </c>
      <c r="D166" s="13" t="s">
        <v>23</v>
      </c>
      <c r="E166" s="14" t="s">
        <v>203</v>
      </c>
      <c r="F166" s="13">
        <v>300</v>
      </c>
      <c r="G166" s="17">
        <v>56.8</v>
      </c>
      <c r="H166" s="17">
        <v>56.8</v>
      </c>
      <c r="I166" s="6">
        <f t="shared" si="8"/>
        <v>100</v>
      </c>
    </row>
    <row r="167" spans="1:9" ht="35.25" customHeight="1">
      <c r="A167" s="28" t="s">
        <v>226</v>
      </c>
      <c r="B167" s="13" t="s">
        <v>34</v>
      </c>
      <c r="C167" s="13" t="s">
        <v>26</v>
      </c>
      <c r="D167" s="13" t="s">
        <v>23</v>
      </c>
      <c r="E167" s="14" t="s">
        <v>140</v>
      </c>
      <c r="F167" s="13"/>
      <c r="G167" s="17">
        <f>G168</f>
        <v>3864.6</v>
      </c>
      <c r="H167" s="17">
        <f>H168</f>
        <v>3864.6</v>
      </c>
      <c r="I167" s="6">
        <f t="shared" si="8"/>
        <v>100</v>
      </c>
    </row>
    <row r="168" spans="1:9" ht="30.75" customHeight="1">
      <c r="A168" s="28" t="s">
        <v>127</v>
      </c>
      <c r="B168" s="13" t="s">
        <v>34</v>
      </c>
      <c r="C168" s="13" t="s">
        <v>26</v>
      </c>
      <c r="D168" s="13" t="s">
        <v>23</v>
      </c>
      <c r="E168" s="14" t="s">
        <v>140</v>
      </c>
      <c r="F168" s="13">
        <v>200</v>
      </c>
      <c r="G168" s="17">
        <v>3864.6</v>
      </c>
      <c r="H168" s="17">
        <v>3864.6</v>
      </c>
      <c r="I168" s="6">
        <f t="shared" si="8"/>
        <v>100</v>
      </c>
    </row>
    <row r="169" spans="1:9" ht="19.5" customHeight="1">
      <c r="A169" s="29" t="s">
        <v>51</v>
      </c>
      <c r="B169" s="13" t="s">
        <v>34</v>
      </c>
      <c r="C169" s="13" t="s">
        <v>26</v>
      </c>
      <c r="D169" s="13" t="s">
        <v>23</v>
      </c>
      <c r="E169" s="14" t="s">
        <v>144</v>
      </c>
      <c r="F169" s="13"/>
      <c r="G169" s="17">
        <f>G170</f>
        <v>92</v>
      </c>
      <c r="H169" s="17">
        <f>H170</f>
        <v>92</v>
      </c>
      <c r="I169" s="6">
        <f t="shared" si="8"/>
        <v>100</v>
      </c>
    </row>
    <row r="170" spans="1:9" ht="28.5" customHeight="1">
      <c r="A170" s="28" t="s">
        <v>127</v>
      </c>
      <c r="B170" s="13" t="s">
        <v>34</v>
      </c>
      <c r="C170" s="13" t="s">
        <v>26</v>
      </c>
      <c r="D170" s="13" t="s">
        <v>23</v>
      </c>
      <c r="E170" s="14" t="s">
        <v>144</v>
      </c>
      <c r="F170" s="13">
        <v>200</v>
      </c>
      <c r="G170" s="17">
        <v>92</v>
      </c>
      <c r="H170" s="17">
        <v>92</v>
      </c>
      <c r="I170" s="6">
        <f t="shared" si="8"/>
        <v>100</v>
      </c>
    </row>
    <row r="171" spans="1:9" ht="26.25" customHeight="1">
      <c r="A171" s="28" t="s">
        <v>111</v>
      </c>
      <c r="B171" s="13" t="s">
        <v>34</v>
      </c>
      <c r="C171" s="13" t="s">
        <v>26</v>
      </c>
      <c r="D171" s="13" t="s">
        <v>23</v>
      </c>
      <c r="E171" s="46" t="s">
        <v>157</v>
      </c>
      <c r="F171" s="40"/>
      <c r="G171" s="41">
        <f>G172</f>
        <v>1564.35</v>
      </c>
      <c r="H171" s="41">
        <f>H172</f>
        <v>1564.35</v>
      </c>
      <c r="I171" s="6">
        <f t="shared" si="8"/>
        <v>100</v>
      </c>
    </row>
    <row r="172" spans="1:9" ht="35.25" customHeight="1">
      <c r="A172" s="28" t="s">
        <v>127</v>
      </c>
      <c r="B172" s="13" t="s">
        <v>34</v>
      </c>
      <c r="C172" s="13" t="s">
        <v>26</v>
      </c>
      <c r="D172" s="13" t="s">
        <v>23</v>
      </c>
      <c r="E172" s="46" t="s">
        <v>157</v>
      </c>
      <c r="F172" s="40">
        <v>200</v>
      </c>
      <c r="G172" s="41">
        <v>1564.35</v>
      </c>
      <c r="H172" s="41">
        <v>1564.35</v>
      </c>
      <c r="I172" s="6">
        <f t="shared" si="8"/>
        <v>100</v>
      </c>
    </row>
    <row r="173" spans="1:9" ht="21.75" customHeight="1">
      <c r="A173" s="28" t="s">
        <v>41</v>
      </c>
      <c r="B173" s="13" t="s">
        <v>34</v>
      </c>
      <c r="C173" s="13">
        <v>10</v>
      </c>
      <c r="D173" s="13"/>
      <c r="E173" s="14"/>
      <c r="F173" s="13"/>
      <c r="G173" s="17">
        <f>G179+G174</f>
        <v>14404.4</v>
      </c>
      <c r="H173" s="17">
        <f>H179+H174</f>
        <v>13208.390000000001</v>
      </c>
      <c r="I173" s="6">
        <f t="shared" ref="I173" si="11">H173/G173*100</f>
        <v>91.696912054649985</v>
      </c>
    </row>
    <row r="174" spans="1:9" ht="21" customHeight="1">
      <c r="A174" s="16" t="s">
        <v>45</v>
      </c>
      <c r="B174" s="13" t="s">
        <v>34</v>
      </c>
      <c r="C174" s="13">
        <v>10</v>
      </c>
      <c r="D174" s="13" t="s">
        <v>20</v>
      </c>
      <c r="E174" s="14"/>
      <c r="F174" s="13"/>
      <c r="G174" s="17">
        <f>G175+G177</f>
        <v>367.4</v>
      </c>
      <c r="H174" s="17">
        <f>H175+H177</f>
        <v>367.4</v>
      </c>
      <c r="I174" s="6">
        <f t="shared" ref="I174:I239" si="12">H174/G174*100</f>
        <v>100</v>
      </c>
    </row>
    <row r="175" spans="1:9" ht="33.75" customHeight="1">
      <c r="A175" s="16" t="s">
        <v>204</v>
      </c>
      <c r="B175" s="13" t="s">
        <v>34</v>
      </c>
      <c r="C175" s="13">
        <v>10</v>
      </c>
      <c r="D175" s="13" t="s">
        <v>20</v>
      </c>
      <c r="E175" s="14" t="s">
        <v>179</v>
      </c>
      <c r="F175" s="13"/>
      <c r="G175" s="17">
        <f>G176</f>
        <v>257.2</v>
      </c>
      <c r="H175" s="17">
        <f>H176</f>
        <v>257.2</v>
      </c>
      <c r="I175" s="6">
        <f t="shared" si="12"/>
        <v>100</v>
      </c>
    </row>
    <row r="176" spans="1:9" ht="22.5" customHeight="1">
      <c r="A176" s="16" t="s">
        <v>74</v>
      </c>
      <c r="B176" s="13" t="s">
        <v>34</v>
      </c>
      <c r="C176" s="13">
        <v>10</v>
      </c>
      <c r="D176" s="13" t="s">
        <v>20</v>
      </c>
      <c r="E176" s="14" t="s">
        <v>179</v>
      </c>
      <c r="F176" s="13">
        <v>300</v>
      </c>
      <c r="G176" s="17">
        <v>257.2</v>
      </c>
      <c r="H176" s="17">
        <v>257.2</v>
      </c>
      <c r="I176" s="6">
        <f t="shared" si="12"/>
        <v>100</v>
      </c>
    </row>
    <row r="177" spans="1:9" ht="37.5" customHeight="1">
      <c r="A177" s="28" t="s">
        <v>142</v>
      </c>
      <c r="B177" s="13" t="s">
        <v>34</v>
      </c>
      <c r="C177" s="13">
        <v>10</v>
      </c>
      <c r="D177" s="13" t="s">
        <v>20</v>
      </c>
      <c r="E177" s="14" t="s">
        <v>179</v>
      </c>
      <c r="F177" s="13"/>
      <c r="G177" s="17">
        <f>G178</f>
        <v>110.2</v>
      </c>
      <c r="H177" s="17">
        <f>H178</f>
        <v>110.2</v>
      </c>
      <c r="I177" s="6">
        <f t="shared" si="12"/>
        <v>100</v>
      </c>
    </row>
    <row r="178" spans="1:9" ht="21.75" customHeight="1">
      <c r="A178" s="16" t="s">
        <v>74</v>
      </c>
      <c r="B178" s="13" t="s">
        <v>34</v>
      </c>
      <c r="C178" s="13">
        <v>10</v>
      </c>
      <c r="D178" s="13" t="s">
        <v>20</v>
      </c>
      <c r="E178" s="14" t="s">
        <v>179</v>
      </c>
      <c r="F178" s="13">
        <v>300</v>
      </c>
      <c r="G178" s="17">
        <v>110.2</v>
      </c>
      <c r="H178" s="17">
        <v>110.2</v>
      </c>
      <c r="I178" s="6">
        <f t="shared" si="12"/>
        <v>100</v>
      </c>
    </row>
    <row r="179" spans="1:9" ht="20.25" customHeight="1">
      <c r="A179" s="16" t="s">
        <v>16</v>
      </c>
      <c r="B179" s="13" t="s">
        <v>34</v>
      </c>
      <c r="C179" s="13">
        <v>10</v>
      </c>
      <c r="D179" s="13" t="s">
        <v>21</v>
      </c>
      <c r="E179" s="15"/>
      <c r="F179" s="13"/>
      <c r="G179" s="17">
        <f>G182+G184+G180</f>
        <v>14037</v>
      </c>
      <c r="H179" s="17">
        <f>H182+H184+H180</f>
        <v>12840.990000000002</v>
      </c>
      <c r="I179" s="6">
        <f t="shared" si="12"/>
        <v>91.479589655909393</v>
      </c>
    </row>
    <row r="180" spans="1:9" ht="99.75" customHeight="1">
      <c r="A180" s="16" t="s">
        <v>176</v>
      </c>
      <c r="B180" s="13" t="s">
        <v>34</v>
      </c>
      <c r="C180" s="13">
        <v>10</v>
      </c>
      <c r="D180" s="13" t="s">
        <v>21</v>
      </c>
      <c r="E180" s="14" t="s">
        <v>177</v>
      </c>
      <c r="F180" s="11"/>
      <c r="G180" s="17">
        <f>G181</f>
        <v>30</v>
      </c>
      <c r="H180" s="17">
        <f>H181</f>
        <v>30</v>
      </c>
      <c r="I180" s="6">
        <f t="shared" si="12"/>
        <v>100</v>
      </c>
    </row>
    <row r="181" spans="1:9" ht="22.5" customHeight="1">
      <c r="A181" s="16" t="s">
        <v>74</v>
      </c>
      <c r="B181" s="13" t="s">
        <v>34</v>
      </c>
      <c r="C181" s="13">
        <v>10</v>
      </c>
      <c r="D181" s="13" t="s">
        <v>21</v>
      </c>
      <c r="E181" s="14" t="s">
        <v>177</v>
      </c>
      <c r="F181" s="11">
        <v>300</v>
      </c>
      <c r="G181" s="17">
        <v>30</v>
      </c>
      <c r="H181" s="17">
        <v>30</v>
      </c>
      <c r="I181" s="6">
        <f t="shared" si="12"/>
        <v>100</v>
      </c>
    </row>
    <row r="182" spans="1:9" ht="62.25" customHeight="1">
      <c r="A182" s="16" t="s">
        <v>98</v>
      </c>
      <c r="B182" s="13" t="s">
        <v>34</v>
      </c>
      <c r="C182" s="13">
        <v>10</v>
      </c>
      <c r="D182" s="13" t="s">
        <v>21</v>
      </c>
      <c r="E182" s="14" t="s">
        <v>143</v>
      </c>
      <c r="F182" s="13"/>
      <c r="G182" s="17">
        <f>G183</f>
        <v>1998</v>
      </c>
      <c r="H182" s="17">
        <f>H183</f>
        <v>1058.7</v>
      </c>
      <c r="I182" s="6">
        <f t="shared" si="12"/>
        <v>52.987987987987992</v>
      </c>
    </row>
    <row r="183" spans="1:9" ht="24" customHeight="1">
      <c r="A183" s="16" t="s">
        <v>74</v>
      </c>
      <c r="B183" s="13" t="s">
        <v>34</v>
      </c>
      <c r="C183" s="13">
        <v>10</v>
      </c>
      <c r="D183" s="13" t="s">
        <v>21</v>
      </c>
      <c r="E183" s="14" t="s">
        <v>143</v>
      </c>
      <c r="F183" s="11">
        <v>300</v>
      </c>
      <c r="G183" s="17">
        <v>1998</v>
      </c>
      <c r="H183" s="17">
        <v>1058.7</v>
      </c>
      <c r="I183" s="6">
        <f t="shared" si="12"/>
        <v>52.987987987987992</v>
      </c>
    </row>
    <row r="184" spans="1:9" ht="48" customHeight="1">
      <c r="A184" s="42" t="s">
        <v>110</v>
      </c>
      <c r="B184" s="13" t="s">
        <v>34</v>
      </c>
      <c r="C184" s="43" t="s">
        <v>65</v>
      </c>
      <c r="D184" s="43" t="s">
        <v>21</v>
      </c>
      <c r="E184" s="46" t="s">
        <v>165</v>
      </c>
      <c r="F184" s="43"/>
      <c r="G184" s="45">
        <f>G185</f>
        <v>12009</v>
      </c>
      <c r="H184" s="45">
        <f>H185</f>
        <v>11752.29</v>
      </c>
      <c r="I184" s="6">
        <f t="shared" si="12"/>
        <v>97.862353235073712</v>
      </c>
    </row>
    <row r="185" spans="1:9" ht="23.25" customHeight="1">
      <c r="A185" s="42" t="s">
        <v>74</v>
      </c>
      <c r="B185" s="13" t="s">
        <v>34</v>
      </c>
      <c r="C185" s="43" t="s">
        <v>65</v>
      </c>
      <c r="D185" s="43" t="s">
        <v>21</v>
      </c>
      <c r="E185" s="46" t="s">
        <v>165</v>
      </c>
      <c r="F185" s="43">
        <v>300</v>
      </c>
      <c r="G185" s="45">
        <v>12009</v>
      </c>
      <c r="H185" s="45">
        <v>11752.29</v>
      </c>
      <c r="I185" s="6">
        <f t="shared" si="12"/>
        <v>97.862353235073712</v>
      </c>
    </row>
    <row r="186" spans="1:9" ht="40.5" customHeight="1">
      <c r="A186" s="16" t="s">
        <v>64</v>
      </c>
      <c r="B186" s="13" t="s">
        <v>35</v>
      </c>
      <c r="C186" s="13"/>
      <c r="D186" s="13"/>
      <c r="E186" s="14"/>
      <c r="F186" s="11"/>
      <c r="G186" s="17">
        <f>G187+G203+G247+G243+G226+G211+G207+G215</f>
        <v>32561.636000000002</v>
      </c>
      <c r="H186" s="17">
        <f>H187+H203+H247+H243+H226+H211+H207+H215</f>
        <v>32294.663000000004</v>
      </c>
      <c r="I186" s="6">
        <v>0</v>
      </c>
    </row>
    <row r="187" spans="1:9" ht="20.25" customHeight="1">
      <c r="A187" s="16" t="s">
        <v>36</v>
      </c>
      <c r="B187" s="13" t="s">
        <v>35</v>
      </c>
      <c r="C187" s="13" t="s">
        <v>18</v>
      </c>
      <c r="D187" s="13"/>
      <c r="E187" s="15"/>
      <c r="F187" s="11"/>
      <c r="G187" s="17">
        <f>G188+G196+G193</f>
        <v>17181.526000000002</v>
      </c>
      <c r="H187" s="17">
        <f>H188+H196+H193</f>
        <v>16946.385000000002</v>
      </c>
      <c r="I187" s="6">
        <f t="shared" si="12"/>
        <v>98.631431224444214</v>
      </c>
    </row>
    <row r="188" spans="1:9" ht="21" customHeight="1">
      <c r="A188" s="16" t="s">
        <v>7</v>
      </c>
      <c r="B188" s="13" t="s">
        <v>35</v>
      </c>
      <c r="C188" s="13" t="s">
        <v>18</v>
      </c>
      <c r="D188" s="13" t="s">
        <v>22</v>
      </c>
      <c r="E188" s="15"/>
      <c r="F188" s="11"/>
      <c r="G188" s="17">
        <f>G189</f>
        <v>6863.2739999999994</v>
      </c>
      <c r="H188" s="17">
        <f>H189</f>
        <v>6863.2739999999994</v>
      </c>
      <c r="I188" s="6">
        <f t="shared" si="12"/>
        <v>100</v>
      </c>
    </row>
    <row r="189" spans="1:9" ht="33.75" customHeight="1">
      <c r="A189" s="16" t="s">
        <v>86</v>
      </c>
      <c r="B189" s="13" t="s">
        <v>35</v>
      </c>
      <c r="C189" s="13" t="s">
        <v>18</v>
      </c>
      <c r="D189" s="13" t="s">
        <v>22</v>
      </c>
      <c r="E189" s="14" t="s">
        <v>128</v>
      </c>
      <c r="F189" s="11"/>
      <c r="G189" s="17">
        <f>G190</f>
        <v>6863.2739999999994</v>
      </c>
      <c r="H189" s="17">
        <f>H190</f>
        <v>6863.2739999999994</v>
      </c>
      <c r="I189" s="6">
        <f t="shared" si="12"/>
        <v>100</v>
      </c>
    </row>
    <row r="190" spans="1:9" ht="20.25" customHeight="1">
      <c r="A190" s="16" t="s">
        <v>87</v>
      </c>
      <c r="B190" s="13" t="s">
        <v>35</v>
      </c>
      <c r="C190" s="13" t="s">
        <v>18</v>
      </c>
      <c r="D190" s="13" t="s">
        <v>22</v>
      </c>
      <c r="E190" s="14" t="s">
        <v>129</v>
      </c>
      <c r="F190" s="11"/>
      <c r="G190" s="17">
        <f>G191+G192</f>
        <v>6863.2739999999994</v>
      </c>
      <c r="H190" s="17">
        <f>H191+H192</f>
        <v>6863.2739999999994</v>
      </c>
      <c r="I190" s="6">
        <f t="shared" si="12"/>
        <v>100</v>
      </c>
    </row>
    <row r="191" spans="1:9" ht="70.5" customHeight="1">
      <c r="A191" s="28" t="s">
        <v>83</v>
      </c>
      <c r="B191" s="13" t="s">
        <v>35</v>
      </c>
      <c r="C191" s="13" t="s">
        <v>18</v>
      </c>
      <c r="D191" s="13" t="s">
        <v>22</v>
      </c>
      <c r="E191" s="14" t="s">
        <v>129</v>
      </c>
      <c r="F191" s="11">
        <v>100</v>
      </c>
      <c r="G191" s="17">
        <v>6385.8689999999997</v>
      </c>
      <c r="H191" s="17">
        <v>6385.8689999999997</v>
      </c>
      <c r="I191" s="6">
        <f t="shared" si="12"/>
        <v>100</v>
      </c>
    </row>
    <row r="192" spans="1:9" ht="36.75" customHeight="1">
      <c r="A192" s="28" t="s">
        <v>127</v>
      </c>
      <c r="B192" s="13" t="s">
        <v>35</v>
      </c>
      <c r="C192" s="13" t="s">
        <v>18</v>
      </c>
      <c r="D192" s="13" t="s">
        <v>22</v>
      </c>
      <c r="E192" s="14" t="s">
        <v>129</v>
      </c>
      <c r="F192" s="11">
        <v>200</v>
      </c>
      <c r="G192" s="17">
        <v>477.40499999999997</v>
      </c>
      <c r="H192" s="17">
        <v>477.40499999999997</v>
      </c>
      <c r="I192" s="6">
        <f t="shared" si="12"/>
        <v>100</v>
      </c>
    </row>
    <row r="193" spans="1:9" ht="21" customHeight="1">
      <c r="A193" s="29" t="s">
        <v>196</v>
      </c>
      <c r="B193" s="13" t="s">
        <v>35</v>
      </c>
      <c r="C193" s="13" t="s">
        <v>18</v>
      </c>
      <c r="D193" s="13">
        <v>11</v>
      </c>
      <c r="E193" s="14"/>
      <c r="F193" s="11"/>
      <c r="G193" s="17">
        <f>G194</f>
        <v>235.14099999999999</v>
      </c>
      <c r="H193" s="17">
        <f>H194</f>
        <v>0</v>
      </c>
      <c r="I193" s="6">
        <f t="shared" si="12"/>
        <v>0</v>
      </c>
    </row>
    <row r="194" spans="1:9" ht="22.5" customHeight="1">
      <c r="A194" s="29" t="s">
        <v>51</v>
      </c>
      <c r="B194" s="13" t="s">
        <v>35</v>
      </c>
      <c r="C194" s="13" t="s">
        <v>18</v>
      </c>
      <c r="D194" s="13">
        <v>11</v>
      </c>
      <c r="E194" s="14" t="s">
        <v>144</v>
      </c>
      <c r="F194" s="11"/>
      <c r="G194" s="17">
        <f>G195</f>
        <v>235.14099999999999</v>
      </c>
      <c r="H194" s="17">
        <f>H195</f>
        <v>0</v>
      </c>
      <c r="I194" s="6">
        <f t="shared" si="12"/>
        <v>0</v>
      </c>
    </row>
    <row r="195" spans="1:9" ht="23.25" customHeight="1">
      <c r="A195" s="29" t="s">
        <v>205</v>
      </c>
      <c r="B195" s="13" t="s">
        <v>35</v>
      </c>
      <c r="C195" s="13" t="s">
        <v>18</v>
      </c>
      <c r="D195" s="13">
        <v>11</v>
      </c>
      <c r="E195" s="14" t="s">
        <v>144</v>
      </c>
      <c r="F195" s="11">
        <v>870</v>
      </c>
      <c r="G195" s="17">
        <v>235.14099999999999</v>
      </c>
      <c r="H195" s="17">
        <v>0</v>
      </c>
      <c r="I195" s="6">
        <f t="shared" si="12"/>
        <v>0</v>
      </c>
    </row>
    <row r="196" spans="1:9" ht="21" customHeight="1">
      <c r="A196" s="29" t="s">
        <v>8</v>
      </c>
      <c r="B196" s="13" t="s">
        <v>35</v>
      </c>
      <c r="C196" s="13" t="s">
        <v>18</v>
      </c>
      <c r="D196" s="13">
        <v>13</v>
      </c>
      <c r="E196" s="14"/>
      <c r="F196" s="11"/>
      <c r="G196" s="17">
        <f>G197+G199</f>
        <v>10083.111000000001</v>
      </c>
      <c r="H196" s="17">
        <f>H197+H199</f>
        <v>10083.111000000001</v>
      </c>
      <c r="I196" s="6">
        <f t="shared" ref="I196" si="13">H196/G196*100</f>
        <v>100</v>
      </c>
    </row>
    <row r="197" spans="1:9" ht="70.5" customHeight="1">
      <c r="A197" s="29" t="s">
        <v>93</v>
      </c>
      <c r="B197" s="13" t="s">
        <v>35</v>
      </c>
      <c r="C197" s="13" t="s">
        <v>18</v>
      </c>
      <c r="D197" s="13">
        <v>13</v>
      </c>
      <c r="E197" s="14" t="s">
        <v>133</v>
      </c>
      <c r="F197" s="11"/>
      <c r="G197" s="17">
        <f>G198</f>
        <v>2494.1120000000001</v>
      </c>
      <c r="H197" s="17">
        <f>H198</f>
        <v>2494.1120000000001</v>
      </c>
      <c r="I197" s="6">
        <f t="shared" si="12"/>
        <v>100</v>
      </c>
    </row>
    <row r="198" spans="1:9" ht="66" customHeight="1">
      <c r="A198" s="29" t="s">
        <v>106</v>
      </c>
      <c r="B198" s="13" t="s">
        <v>35</v>
      </c>
      <c r="C198" s="13" t="s">
        <v>18</v>
      </c>
      <c r="D198" s="13">
        <v>13</v>
      </c>
      <c r="E198" s="14" t="s">
        <v>133</v>
      </c>
      <c r="F198" s="11">
        <v>100</v>
      </c>
      <c r="G198" s="17">
        <v>2494.1120000000001</v>
      </c>
      <c r="H198" s="17">
        <v>2494.1120000000001</v>
      </c>
      <c r="I198" s="6">
        <f t="shared" si="12"/>
        <v>100</v>
      </c>
    </row>
    <row r="199" spans="1:9" ht="19.5" customHeight="1">
      <c r="A199" s="28" t="s">
        <v>111</v>
      </c>
      <c r="B199" s="13" t="s">
        <v>35</v>
      </c>
      <c r="C199" s="13" t="s">
        <v>18</v>
      </c>
      <c r="D199" s="13" t="s">
        <v>50</v>
      </c>
      <c r="E199" s="46" t="s">
        <v>157</v>
      </c>
      <c r="F199" s="40"/>
      <c r="G199" s="41">
        <f>G200+G201+G202</f>
        <v>7588.9990000000007</v>
      </c>
      <c r="H199" s="41">
        <f>H200+H201+H202</f>
        <v>7588.9990000000007</v>
      </c>
      <c r="I199" s="6">
        <f t="shared" si="12"/>
        <v>100</v>
      </c>
    </row>
    <row r="200" spans="1:9" ht="38.25" customHeight="1">
      <c r="A200" s="28" t="s">
        <v>127</v>
      </c>
      <c r="B200" s="13" t="s">
        <v>35</v>
      </c>
      <c r="C200" s="13" t="s">
        <v>18</v>
      </c>
      <c r="D200" s="13" t="s">
        <v>50</v>
      </c>
      <c r="E200" s="46" t="s">
        <v>157</v>
      </c>
      <c r="F200" s="40">
        <v>200</v>
      </c>
      <c r="G200" s="41">
        <v>6985.0780000000004</v>
      </c>
      <c r="H200" s="41">
        <v>6985.0780000000004</v>
      </c>
      <c r="I200" s="6">
        <f t="shared" si="12"/>
        <v>100</v>
      </c>
    </row>
    <row r="201" spans="1:9" ht="23.25" customHeight="1">
      <c r="A201" s="28" t="s">
        <v>107</v>
      </c>
      <c r="B201" s="13" t="s">
        <v>35</v>
      </c>
      <c r="C201" s="13" t="s">
        <v>18</v>
      </c>
      <c r="D201" s="13" t="s">
        <v>50</v>
      </c>
      <c r="E201" s="46" t="s">
        <v>157</v>
      </c>
      <c r="F201" s="40">
        <v>830</v>
      </c>
      <c r="G201" s="41">
        <v>566.42100000000005</v>
      </c>
      <c r="H201" s="41">
        <v>566.42100000000005</v>
      </c>
      <c r="I201" s="6">
        <f t="shared" si="12"/>
        <v>100</v>
      </c>
    </row>
    <row r="202" spans="1:9" ht="22.5" customHeight="1">
      <c r="A202" s="28" t="s">
        <v>85</v>
      </c>
      <c r="B202" s="13" t="s">
        <v>35</v>
      </c>
      <c r="C202" s="13" t="s">
        <v>18</v>
      </c>
      <c r="D202" s="13" t="s">
        <v>50</v>
      </c>
      <c r="E202" s="46" t="s">
        <v>157</v>
      </c>
      <c r="F202" s="40">
        <v>850</v>
      </c>
      <c r="G202" s="41">
        <v>37.5</v>
      </c>
      <c r="H202" s="41">
        <v>37.5</v>
      </c>
      <c r="I202" s="6">
        <f t="shared" si="12"/>
        <v>100</v>
      </c>
    </row>
    <row r="203" spans="1:9" ht="24" customHeight="1">
      <c r="A203" s="16" t="s">
        <v>52</v>
      </c>
      <c r="B203" s="13" t="s">
        <v>35</v>
      </c>
      <c r="C203" s="13" t="s">
        <v>19</v>
      </c>
      <c r="D203" s="13"/>
      <c r="E203" s="15"/>
      <c r="F203" s="11"/>
      <c r="G203" s="17">
        <f t="shared" ref="G203:H205" si="14">G204</f>
        <v>835.7</v>
      </c>
      <c r="H203" s="17">
        <f t="shared" si="14"/>
        <v>835.7</v>
      </c>
      <c r="I203" s="6">
        <f t="shared" si="12"/>
        <v>100</v>
      </c>
    </row>
    <row r="204" spans="1:9" ht="23.45" customHeight="1">
      <c r="A204" s="16" t="s">
        <v>46</v>
      </c>
      <c r="B204" s="13" t="s">
        <v>35</v>
      </c>
      <c r="C204" s="13" t="s">
        <v>19</v>
      </c>
      <c r="D204" s="13" t="s">
        <v>20</v>
      </c>
      <c r="E204" s="15"/>
      <c r="F204" s="11"/>
      <c r="G204" s="17">
        <f t="shared" si="14"/>
        <v>835.7</v>
      </c>
      <c r="H204" s="17">
        <f t="shared" si="14"/>
        <v>835.7</v>
      </c>
      <c r="I204" s="6">
        <f t="shared" si="12"/>
        <v>100</v>
      </c>
    </row>
    <row r="205" spans="1:9" ht="39" customHeight="1">
      <c r="A205" s="16" t="s">
        <v>43</v>
      </c>
      <c r="B205" s="13" t="s">
        <v>35</v>
      </c>
      <c r="C205" s="13" t="s">
        <v>19</v>
      </c>
      <c r="D205" s="13" t="s">
        <v>20</v>
      </c>
      <c r="E205" s="14" t="s">
        <v>145</v>
      </c>
      <c r="F205" s="11"/>
      <c r="G205" s="17">
        <f t="shared" si="14"/>
        <v>835.7</v>
      </c>
      <c r="H205" s="17">
        <f t="shared" si="14"/>
        <v>835.7</v>
      </c>
      <c r="I205" s="6">
        <f t="shared" si="12"/>
        <v>100</v>
      </c>
    </row>
    <row r="206" spans="1:9" ht="20.45" customHeight="1">
      <c r="A206" s="16" t="s">
        <v>59</v>
      </c>
      <c r="B206" s="13" t="s">
        <v>35</v>
      </c>
      <c r="C206" s="13" t="s">
        <v>19</v>
      </c>
      <c r="D206" s="13" t="s">
        <v>20</v>
      </c>
      <c r="E206" s="14" t="s">
        <v>145</v>
      </c>
      <c r="F206" s="11">
        <v>530</v>
      </c>
      <c r="G206" s="17">
        <v>835.7</v>
      </c>
      <c r="H206" s="17">
        <v>835.7</v>
      </c>
      <c r="I206" s="6">
        <f t="shared" si="12"/>
        <v>100</v>
      </c>
    </row>
    <row r="207" spans="1:9" ht="28.5" customHeight="1">
      <c r="A207" s="12" t="s">
        <v>37</v>
      </c>
      <c r="B207" s="13" t="s">
        <v>35</v>
      </c>
      <c r="C207" s="13" t="s">
        <v>20</v>
      </c>
      <c r="D207" s="11"/>
      <c r="E207" s="14"/>
      <c r="F207" s="11"/>
      <c r="G207" s="17">
        <f t="shared" ref="G207:H209" si="15">G208</f>
        <v>300</v>
      </c>
      <c r="H207" s="17">
        <f t="shared" si="15"/>
        <v>300</v>
      </c>
      <c r="I207" s="6">
        <f t="shared" si="12"/>
        <v>100</v>
      </c>
    </row>
    <row r="208" spans="1:9" ht="39.75" customHeight="1">
      <c r="A208" s="12" t="s">
        <v>47</v>
      </c>
      <c r="B208" s="13" t="s">
        <v>35</v>
      </c>
      <c r="C208" s="13" t="s">
        <v>20</v>
      </c>
      <c r="D208" s="13" t="s">
        <v>23</v>
      </c>
      <c r="E208" s="14"/>
      <c r="F208" s="11"/>
      <c r="G208" s="17">
        <f t="shared" si="15"/>
        <v>300</v>
      </c>
      <c r="H208" s="17">
        <f t="shared" si="15"/>
        <v>300</v>
      </c>
      <c r="I208" s="6">
        <f t="shared" si="12"/>
        <v>100</v>
      </c>
    </row>
    <row r="209" spans="1:9" ht="78" customHeight="1">
      <c r="A209" s="16" t="s">
        <v>118</v>
      </c>
      <c r="B209" s="13" t="s">
        <v>35</v>
      </c>
      <c r="C209" s="13" t="s">
        <v>20</v>
      </c>
      <c r="D209" s="13" t="s">
        <v>23</v>
      </c>
      <c r="E209" s="14" t="s">
        <v>146</v>
      </c>
      <c r="F209" s="11"/>
      <c r="G209" s="17">
        <f t="shared" si="15"/>
        <v>300</v>
      </c>
      <c r="H209" s="17">
        <f t="shared" si="15"/>
        <v>300</v>
      </c>
      <c r="I209" s="6">
        <f t="shared" si="12"/>
        <v>100</v>
      </c>
    </row>
    <row r="210" spans="1:9" ht="21.75" customHeight="1">
      <c r="A210" s="26" t="s">
        <v>119</v>
      </c>
      <c r="B210" s="13" t="s">
        <v>35</v>
      </c>
      <c r="C210" s="13" t="s">
        <v>20</v>
      </c>
      <c r="D210" s="13" t="s">
        <v>23</v>
      </c>
      <c r="E210" s="48" t="s">
        <v>146</v>
      </c>
      <c r="F210" s="11">
        <v>540</v>
      </c>
      <c r="G210" s="17">
        <v>300</v>
      </c>
      <c r="H210" s="17">
        <v>300</v>
      </c>
      <c r="I210" s="6">
        <f t="shared" si="12"/>
        <v>100</v>
      </c>
    </row>
    <row r="211" spans="1:9" ht="24.75" customHeight="1">
      <c r="A211" s="12" t="s">
        <v>38</v>
      </c>
      <c r="B211" s="13" t="s">
        <v>35</v>
      </c>
      <c r="C211" s="13" t="s">
        <v>21</v>
      </c>
      <c r="D211" s="13"/>
      <c r="E211" s="14"/>
      <c r="F211" s="11"/>
      <c r="G211" s="17">
        <f t="shared" ref="G211:H213" si="16">G212</f>
        <v>3065.4</v>
      </c>
      <c r="H211" s="17">
        <f t="shared" si="16"/>
        <v>3065.4</v>
      </c>
      <c r="I211" s="6">
        <f t="shared" si="12"/>
        <v>100</v>
      </c>
    </row>
    <row r="212" spans="1:9" ht="24.6" customHeight="1">
      <c r="A212" s="12" t="s">
        <v>79</v>
      </c>
      <c r="B212" s="13" t="s">
        <v>35</v>
      </c>
      <c r="C212" s="13" t="s">
        <v>21</v>
      </c>
      <c r="D212" s="13" t="s">
        <v>23</v>
      </c>
      <c r="E212" s="14"/>
      <c r="F212" s="11"/>
      <c r="G212" s="17">
        <f t="shared" si="16"/>
        <v>3065.4</v>
      </c>
      <c r="H212" s="17">
        <f t="shared" si="16"/>
        <v>3065.4</v>
      </c>
      <c r="I212" s="6">
        <f t="shared" si="12"/>
        <v>100</v>
      </c>
    </row>
    <row r="213" spans="1:9" ht="96.75" customHeight="1">
      <c r="A213" s="26" t="s">
        <v>118</v>
      </c>
      <c r="B213" s="47" t="s">
        <v>35</v>
      </c>
      <c r="C213" s="47" t="s">
        <v>21</v>
      </c>
      <c r="D213" s="47" t="s">
        <v>23</v>
      </c>
      <c r="E213" s="48" t="s">
        <v>146</v>
      </c>
      <c r="F213" s="50"/>
      <c r="G213" s="39">
        <f t="shared" si="16"/>
        <v>3065.4</v>
      </c>
      <c r="H213" s="39">
        <f t="shared" si="16"/>
        <v>3065.4</v>
      </c>
      <c r="I213" s="6">
        <f t="shared" si="12"/>
        <v>100</v>
      </c>
    </row>
    <row r="214" spans="1:9" ht="19.149999999999999" customHeight="1">
      <c r="A214" s="26" t="s">
        <v>119</v>
      </c>
      <c r="B214" s="47" t="s">
        <v>35</v>
      </c>
      <c r="C214" s="47" t="s">
        <v>21</v>
      </c>
      <c r="D214" s="47" t="s">
        <v>23</v>
      </c>
      <c r="E214" s="48" t="s">
        <v>146</v>
      </c>
      <c r="F214" s="50">
        <v>540</v>
      </c>
      <c r="G214" s="39">
        <v>3065.4</v>
      </c>
      <c r="H214" s="39">
        <v>3065.4</v>
      </c>
      <c r="I214" s="6">
        <f t="shared" si="12"/>
        <v>100</v>
      </c>
    </row>
    <row r="215" spans="1:9" ht="22.5" customHeight="1">
      <c r="A215" s="12" t="s">
        <v>54</v>
      </c>
      <c r="B215" s="47" t="s">
        <v>35</v>
      </c>
      <c r="C215" s="13" t="s">
        <v>24</v>
      </c>
      <c r="D215" s="13"/>
      <c r="E215" s="48"/>
      <c r="F215" s="50"/>
      <c r="G215" s="39">
        <f>G216+G223</f>
        <v>2650.5299999999997</v>
      </c>
      <c r="H215" s="39">
        <f>H216+H223</f>
        <v>2645.0029999999997</v>
      </c>
      <c r="I215" s="6">
        <f t="shared" si="12"/>
        <v>99.791475667130726</v>
      </c>
    </row>
    <row r="216" spans="1:9" ht="24" customHeight="1">
      <c r="A216" s="12" t="s">
        <v>55</v>
      </c>
      <c r="B216" s="47" t="s">
        <v>35</v>
      </c>
      <c r="C216" s="13" t="s">
        <v>24</v>
      </c>
      <c r="D216" s="13" t="s">
        <v>19</v>
      </c>
      <c r="E216" s="48"/>
      <c r="F216" s="50"/>
      <c r="G216" s="39">
        <f>G217+G219+G221</f>
        <v>2320.5299999999997</v>
      </c>
      <c r="H216" s="39">
        <f>H217+H219+H221</f>
        <v>2315.0029999999997</v>
      </c>
      <c r="I216" s="6">
        <f t="shared" si="12"/>
        <v>99.76182165281206</v>
      </c>
    </row>
    <row r="217" spans="1:9" ht="91.5" customHeight="1">
      <c r="A217" s="16" t="s">
        <v>118</v>
      </c>
      <c r="B217" s="47" t="s">
        <v>35</v>
      </c>
      <c r="C217" s="13" t="s">
        <v>24</v>
      </c>
      <c r="D217" s="13" t="s">
        <v>19</v>
      </c>
      <c r="E217" s="14" t="s">
        <v>146</v>
      </c>
      <c r="F217" s="11"/>
      <c r="G217" s="39">
        <f>G218</f>
        <v>890</v>
      </c>
      <c r="H217" s="39">
        <f>H218</f>
        <v>890</v>
      </c>
      <c r="I217" s="6">
        <f t="shared" si="12"/>
        <v>100</v>
      </c>
    </row>
    <row r="218" spans="1:9" ht="21" customHeight="1">
      <c r="A218" s="16" t="s">
        <v>119</v>
      </c>
      <c r="B218" s="47" t="s">
        <v>35</v>
      </c>
      <c r="C218" s="13" t="s">
        <v>24</v>
      </c>
      <c r="D218" s="13" t="s">
        <v>19</v>
      </c>
      <c r="E218" s="48" t="s">
        <v>146</v>
      </c>
      <c r="F218" s="50">
        <v>540</v>
      </c>
      <c r="G218" s="39">
        <v>890</v>
      </c>
      <c r="H218" s="39">
        <v>890</v>
      </c>
      <c r="I218" s="6">
        <f t="shared" si="12"/>
        <v>100</v>
      </c>
    </row>
    <row r="219" spans="1:9" ht="56.25" customHeight="1">
      <c r="A219" s="16" t="s">
        <v>231</v>
      </c>
      <c r="B219" s="47" t="s">
        <v>35</v>
      </c>
      <c r="C219" s="13" t="s">
        <v>24</v>
      </c>
      <c r="D219" s="13" t="s">
        <v>19</v>
      </c>
      <c r="E219" s="48" t="s">
        <v>206</v>
      </c>
      <c r="F219" s="50"/>
      <c r="G219" s="39">
        <f>G220</f>
        <v>921.26099999999997</v>
      </c>
      <c r="H219" s="39">
        <f>H220</f>
        <v>915.73400000000004</v>
      </c>
      <c r="I219" s="6">
        <f t="shared" si="12"/>
        <v>99.400061437529658</v>
      </c>
    </row>
    <row r="220" spans="1:9" ht="24.75" customHeight="1">
      <c r="A220" s="16" t="s">
        <v>119</v>
      </c>
      <c r="B220" s="47" t="s">
        <v>35</v>
      </c>
      <c r="C220" s="13" t="s">
        <v>24</v>
      </c>
      <c r="D220" s="13" t="s">
        <v>19</v>
      </c>
      <c r="E220" s="48" t="s">
        <v>206</v>
      </c>
      <c r="F220" s="50">
        <v>540</v>
      </c>
      <c r="G220" s="39">
        <v>921.26099999999997</v>
      </c>
      <c r="H220" s="39">
        <v>915.73400000000004</v>
      </c>
      <c r="I220" s="6">
        <f t="shared" si="12"/>
        <v>99.400061437529658</v>
      </c>
    </row>
    <row r="221" spans="1:9" ht="66.75" customHeight="1">
      <c r="A221" s="16" t="s">
        <v>232</v>
      </c>
      <c r="B221" s="47" t="s">
        <v>35</v>
      </c>
      <c r="C221" s="13" t="s">
        <v>24</v>
      </c>
      <c r="D221" s="13" t="s">
        <v>19</v>
      </c>
      <c r="E221" s="48" t="s">
        <v>206</v>
      </c>
      <c r="F221" s="50"/>
      <c r="G221" s="39">
        <f>G222</f>
        <v>509.26900000000001</v>
      </c>
      <c r="H221" s="39">
        <f>H222</f>
        <v>509.26900000000001</v>
      </c>
      <c r="I221" s="6">
        <f t="shared" si="12"/>
        <v>100</v>
      </c>
    </row>
    <row r="222" spans="1:9" ht="23.25" customHeight="1">
      <c r="A222" s="16" t="s">
        <v>119</v>
      </c>
      <c r="B222" s="47" t="s">
        <v>35</v>
      </c>
      <c r="C222" s="13" t="s">
        <v>24</v>
      </c>
      <c r="D222" s="13" t="s">
        <v>19</v>
      </c>
      <c r="E222" s="48" t="s">
        <v>206</v>
      </c>
      <c r="F222" s="50">
        <v>540</v>
      </c>
      <c r="G222" s="39">
        <v>509.26900000000001</v>
      </c>
      <c r="H222" s="39">
        <v>509.26900000000001</v>
      </c>
      <c r="I222" s="6">
        <f t="shared" si="12"/>
        <v>100</v>
      </c>
    </row>
    <row r="223" spans="1:9" ht="20.25" customHeight="1">
      <c r="A223" s="12" t="s">
        <v>197</v>
      </c>
      <c r="B223" s="47" t="s">
        <v>35</v>
      </c>
      <c r="C223" s="13" t="s">
        <v>24</v>
      </c>
      <c r="D223" s="13" t="s">
        <v>20</v>
      </c>
      <c r="E223" s="48"/>
      <c r="F223" s="50"/>
      <c r="G223" s="39">
        <f>G224</f>
        <v>330</v>
      </c>
      <c r="H223" s="39">
        <f>H224</f>
        <v>330</v>
      </c>
      <c r="I223" s="6">
        <f t="shared" si="12"/>
        <v>100</v>
      </c>
    </row>
    <row r="224" spans="1:9" ht="93" customHeight="1">
      <c r="A224" s="16" t="s">
        <v>118</v>
      </c>
      <c r="B224" s="47" t="s">
        <v>35</v>
      </c>
      <c r="C224" s="13" t="s">
        <v>24</v>
      </c>
      <c r="D224" s="13" t="s">
        <v>20</v>
      </c>
      <c r="E224" s="14" t="s">
        <v>146</v>
      </c>
      <c r="F224" s="11"/>
      <c r="G224" s="39">
        <f>G225</f>
        <v>330</v>
      </c>
      <c r="H224" s="39">
        <f>H225</f>
        <v>330</v>
      </c>
      <c r="I224" s="6">
        <f t="shared" si="12"/>
        <v>100</v>
      </c>
    </row>
    <row r="225" spans="1:9" ht="22.5" customHeight="1">
      <c r="A225" s="16" t="s">
        <v>119</v>
      </c>
      <c r="B225" s="47" t="s">
        <v>35</v>
      </c>
      <c r="C225" s="13" t="s">
        <v>24</v>
      </c>
      <c r="D225" s="13" t="s">
        <v>20</v>
      </c>
      <c r="E225" s="48" t="s">
        <v>146</v>
      </c>
      <c r="F225" s="50">
        <v>540</v>
      </c>
      <c r="G225" s="39">
        <v>330</v>
      </c>
      <c r="H225" s="39">
        <v>330</v>
      </c>
      <c r="I225" s="6">
        <f t="shared" si="12"/>
        <v>100</v>
      </c>
    </row>
    <row r="226" spans="1:9" ht="21.6" customHeight="1">
      <c r="A226" s="12" t="s">
        <v>88</v>
      </c>
      <c r="B226" s="47" t="s">
        <v>35</v>
      </c>
      <c r="C226" s="47" t="s">
        <v>25</v>
      </c>
      <c r="D226" s="13"/>
      <c r="E226" s="48"/>
      <c r="F226" s="50"/>
      <c r="G226" s="39">
        <f>G227+G236</f>
        <v>4470.7669999999998</v>
      </c>
      <c r="H226" s="39">
        <f>H227+H236</f>
        <v>4444.4620000000004</v>
      </c>
      <c r="I226" s="6">
        <f t="shared" si="12"/>
        <v>99.411622211580266</v>
      </c>
    </row>
    <row r="227" spans="1:9" ht="19.5" customHeight="1">
      <c r="A227" s="51" t="s">
        <v>13</v>
      </c>
      <c r="B227" s="47" t="s">
        <v>35</v>
      </c>
      <c r="C227" s="47" t="s">
        <v>25</v>
      </c>
      <c r="D227" s="47" t="s">
        <v>18</v>
      </c>
      <c r="E227" s="48"/>
      <c r="F227" s="50"/>
      <c r="G227" s="39">
        <f>G234+G228+G230+G232</f>
        <v>3929.51</v>
      </c>
      <c r="H227" s="39">
        <f>H234+H228+H230+H232</f>
        <v>3929.51</v>
      </c>
      <c r="I227" s="6">
        <f t="shared" si="12"/>
        <v>100</v>
      </c>
    </row>
    <row r="228" spans="1:9" ht="54.75" customHeight="1">
      <c r="A228" s="27" t="s">
        <v>233</v>
      </c>
      <c r="B228" s="47" t="s">
        <v>35</v>
      </c>
      <c r="C228" s="13" t="s">
        <v>25</v>
      </c>
      <c r="D228" s="13" t="s">
        <v>18</v>
      </c>
      <c r="E228" s="14" t="s">
        <v>234</v>
      </c>
      <c r="F228" s="13"/>
      <c r="G228" s="17">
        <f>G229</f>
        <v>316.3</v>
      </c>
      <c r="H228" s="17">
        <f>H229</f>
        <v>316.3</v>
      </c>
      <c r="I228" s="6">
        <f t="shared" si="12"/>
        <v>100</v>
      </c>
    </row>
    <row r="229" spans="1:9" ht="21" customHeight="1">
      <c r="A229" s="16" t="s">
        <v>119</v>
      </c>
      <c r="B229" s="47" t="s">
        <v>35</v>
      </c>
      <c r="C229" s="13" t="s">
        <v>25</v>
      </c>
      <c r="D229" s="13" t="s">
        <v>18</v>
      </c>
      <c r="E229" s="14" t="s">
        <v>234</v>
      </c>
      <c r="F229" s="13">
        <v>540</v>
      </c>
      <c r="G229" s="17">
        <v>316.3</v>
      </c>
      <c r="H229" s="17">
        <v>316.3</v>
      </c>
      <c r="I229" s="6">
        <f t="shared" si="12"/>
        <v>100</v>
      </c>
    </row>
    <row r="230" spans="1:9" ht="58.5" customHeight="1">
      <c r="A230" s="27" t="s">
        <v>235</v>
      </c>
      <c r="B230" s="47" t="s">
        <v>35</v>
      </c>
      <c r="C230" s="13" t="s">
        <v>25</v>
      </c>
      <c r="D230" s="13" t="s">
        <v>18</v>
      </c>
      <c r="E230" s="14" t="s">
        <v>234</v>
      </c>
      <c r="F230" s="13"/>
      <c r="G230" s="17">
        <f>G231</f>
        <v>3.19</v>
      </c>
      <c r="H230" s="17">
        <f>H231</f>
        <v>3.19</v>
      </c>
      <c r="I230" s="6">
        <f t="shared" si="12"/>
        <v>100</v>
      </c>
    </row>
    <row r="231" spans="1:9" ht="23.45" customHeight="1">
      <c r="A231" s="16" t="s">
        <v>119</v>
      </c>
      <c r="B231" s="47" t="s">
        <v>35</v>
      </c>
      <c r="C231" s="13" t="s">
        <v>25</v>
      </c>
      <c r="D231" s="13" t="s">
        <v>18</v>
      </c>
      <c r="E231" s="14" t="s">
        <v>234</v>
      </c>
      <c r="F231" s="13">
        <v>540</v>
      </c>
      <c r="G231" s="17">
        <v>3.19</v>
      </c>
      <c r="H231" s="17">
        <v>3.19</v>
      </c>
      <c r="I231" s="6">
        <f t="shared" si="12"/>
        <v>100</v>
      </c>
    </row>
    <row r="232" spans="1:9" ht="49.5" customHeight="1">
      <c r="A232" s="28" t="s">
        <v>236</v>
      </c>
      <c r="B232" s="13" t="s">
        <v>35</v>
      </c>
      <c r="C232" s="13" t="s">
        <v>25</v>
      </c>
      <c r="D232" s="13" t="s">
        <v>18</v>
      </c>
      <c r="E232" s="14" t="s">
        <v>140</v>
      </c>
      <c r="F232" s="11"/>
      <c r="G232" s="17">
        <f>G233</f>
        <v>1208.02</v>
      </c>
      <c r="H232" s="17">
        <f>H233</f>
        <v>1208.02</v>
      </c>
      <c r="I232" s="6">
        <f t="shared" si="12"/>
        <v>100</v>
      </c>
    </row>
    <row r="233" spans="1:9" ht="19.5" customHeight="1">
      <c r="A233" s="16" t="s">
        <v>119</v>
      </c>
      <c r="B233" s="13" t="s">
        <v>35</v>
      </c>
      <c r="C233" s="13" t="s">
        <v>25</v>
      </c>
      <c r="D233" s="13" t="s">
        <v>18</v>
      </c>
      <c r="E233" s="14" t="s">
        <v>140</v>
      </c>
      <c r="F233" s="11">
        <v>540</v>
      </c>
      <c r="G233" s="17">
        <v>1208.02</v>
      </c>
      <c r="H233" s="17">
        <v>1208.02</v>
      </c>
      <c r="I233" s="6">
        <f t="shared" si="12"/>
        <v>100</v>
      </c>
    </row>
    <row r="234" spans="1:9" ht="75" customHeight="1">
      <c r="A234" s="16" t="s">
        <v>118</v>
      </c>
      <c r="B234" s="13" t="s">
        <v>35</v>
      </c>
      <c r="C234" s="13" t="s">
        <v>25</v>
      </c>
      <c r="D234" s="13" t="s">
        <v>18</v>
      </c>
      <c r="E234" s="14" t="s">
        <v>146</v>
      </c>
      <c r="F234" s="11"/>
      <c r="G234" s="17">
        <f>G235</f>
        <v>2402</v>
      </c>
      <c r="H234" s="17">
        <f>H235</f>
        <v>2402</v>
      </c>
      <c r="I234" s="6">
        <f t="shared" si="12"/>
        <v>100</v>
      </c>
    </row>
    <row r="235" spans="1:9" ht="19.5" customHeight="1">
      <c r="A235" s="16" t="s">
        <v>119</v>
      </c>
      <c r="B235" s="13" t="s">
        <v>35</v>
      </c>
      <c r="C235" s="13" t="s">
        <v>25</v>
      </c>
      <c r="D235" s="13" t="s">
        <v>18</v>
      </c>
      <c r="E235" s="14" t="s">
        <v>146</v>
      </c>
      <c r="F235" s="11">
        <v>540</v>
      </c>
      <c r="G235" s="17">
        <v>2402</v>
      </c>
      <c r="H235" s="17">
        <v>2402</v>
      </c>
      <c r="I235" s="6">
        <f t="shared" si="12"/>
        <v>100</v>
      </c>
    </row>
    <row r="236" spans="1:9" ht="20.25" customHeight="1">
      <c r="A236" s="12" t="s">
        <v>91</v>
      </c>
      <c r="B236" s="13" t="s">
        <v>35</v>
      </c>
      <c r="C236" s="13" t="s">
        <v>25</v>
      </c>
      <c r="D236" s="13" t="s">
        <v>21</v>
      </c>
      <c r="E236" s="14"/>
      <c r="F236" s="11"/>
      <c r="G236" s="17">
        <f>G237+G239+G241</f>
        <v>541.25699999999995</v>
      </c>
      <c r="H236" s="17">
        <f>H237+H239+H241</f>
        <v>514.952</v>
      </c>
      <c r="I236" s="6">
        <f t="shared" si="12"/>
        <v>95.140016664911499</v>
      </c>
    </row>
    <row r="237" spans="1:9" ht="92.25" customHeight="1">
      <c r="A237" s="16" t="s">
        <v>118</v>
      </c>
      <c r="B237" s="13" t="s">
        <v>35</v>
      </c>
      <c r="C237" s="13" t="s">
        <v>25</v>
      </c>
      <c r="D237" s="13" t="s">
        <v>21</v>
      </c>
      <c r="E237" s="14" t="s">
        <v>146</v>
      </c>
      <c r="F237" s="11"/>
      <c r="G237" s="17">
        <f>G238</f>
        <v>30</v>
      </c>
      <c r="H237" s="17">
        <f>H238</f>
        <v>30</v>
      </c>
      <c r="I237" s="6">
        <f t="shared" si="12"/>
        <v>100</v>
      </c>
    </row>
    <row r="238" spans="1:9" ht="20.25" customHeight="1">
      <c r="A238" s="16" t="s">
        <v>119</v>
      </c>
      <c r="B238" s="13" t="s">
        <v>35</v>
      </c>
      <c r="C238" s="13" t="s">
        <v>25</v>
      </c>
      <c r="D238" s="13" t="s">
        <v>21</v>
      </c>
      <c r="E238" s="14" t="s">
        <v>146</v>
      </c>
      <c r="F238" s="11">
        <v>540</v>
      </c>
      <c r="G238" s="17">
        <v>30</v>
      </c>
      <c r="H238" s="17">
        <v>30</v>
      </c>
      <c r="I238" s="6">
        <f t="shared" si="12"/>
        <v>100</v>
      </c>
    </row>
    <row r="239" spans="1:9" ht="50.25" customHeight="1">
      <c r="A239" s="16" t="s">
        <v>231</v>
      </c>
      <c r="B239" s="47" t="s">
        <v>35</v>
      </c>
      <c r="C239" s="13" t="s">
        <v>25</v>
      </c>
      <c r="D239" s="13" t="s">
        <v>21</v>
      </c>
      <c r="E239" s="48" t="s">
        <v>206</v>
      </c>
      <c r="F239" s="50"/>
      <c r="G239" s="39">
        <f>G240</f>
        <v>392.66199999999998</v>
      </c>
      <c r="H239" s="39">
        <f>H240</f>
        <v>366.35700000000003</v>
      </c>
      <c r="I239" s="6">
        <f t="shared" si="12"/>
        <v>93.300854169743957</v>
      </c>
    </row>
    <row r="240" spans="1:9" ht="20.25" customHeight="1">
      <c r="A240" s="16" t="s">
        <v>119</v>
      </c>
      <c r="B240" s="47" t="s">
        <v>35</v>
      </c>
      <c r="C240" s="13" t="s">
        <v>25</v>
      </c>
      <c r="D240" s="13" t="s">
        <v>21</v>
      </c>
      <c r="E240" s="48" t="s">
        <v>206</v>
      </c>
      <c r="F240" s="50">
        <v>540</v>
      </c>
      <c r="G240" s="39">
        <v>392.66199999999998</v>
      </c>
      <c r="H240" s="39">
        <v>366.35700000000003</v>
      </c>
      <c r="I240" s="6">
        <f t="shared" ref="I240:I292" si="17">H240/G240*100</f>
        <v>93.300854169743957</v>
      </c>
    </row>
    <row r="241" spans="1:9" ht="72" customHeight="1">
      <c r="A241" s="16" t="s">
        <v>237</v>
      </c>
      <c r="B241" s="47" t="s">
        <v>35</v>
      </c>
      <c r="C241" s="13" t="s">
        <v>25</v>
      </c>
      <c r="D241" s="13" t="s">
        <v>21</v>
      </c>
      <c r="E241" s="48" t="s">
        <v>206</v>
      </c>
      <c r="F241" s="50"/>
      <c r="G241" s="39">
        <f>G242</f>
        <v>118.595</v>
      </c>
      <c r="H241" s="39">
        <f>H242</f>
        <v>118.595</v>
      </c>
      <c r="I241" s="6">
        <f t="shared" si="17"/>
        <v>100</v>
      </c>
    </row>
    <row r="242" spans="1:9" ht="24" customHeight="1">
      <c r="A242" s="16" t="s">
        <v>119</v>
      </c>
      <c r="B242" s="47" t="s">
        <v>35</v>
      </c>
      <c r="C242" s="13" t="s">
        <v>25</v>
      </c>
      <c r="D242" s="13" t="s">
        <v>21</v>
      </c>
      <c r="E242" s="48" t="s">
        <v>206</v>
      </c>
      <c r="F242" s="50">
        <v>540</v>
      </c>
      <c r="G242" s="39">
        <v>118.595</v>
      </c>
      <c r="H242" s="39">
        <v>118.595</v>
      </c>
      <c r="I242" s="6">
        <f t="shared" si="17"/>
        <v>100</v>
      </c>
    </row>
    <row r="243" spans="1:9" ht="22.5" customHeight="1">
      <c r="A243" s="18" t="s">
        <v>68</v>
      </c>
      <c r="B243" s="13" t="s">
        <v>35</v>
      </c>
      <c r="C243" s="13">
        <v>13</v>
      </c>
      <c r="D243" s="13"/>
      <c r="E243" s="19"/>
      <c r="F243" s="20"/>
      <c r="G243" s="17">
        <f>G245</f>
        <v>5.0129999999999999</v>
      </c>
      <c r="H243" s="17">
        <f>H245</f>
        <v>5.0129999999999999</v>
      </c>
      <c r="I243" s="6">
        <f t="shared" si="17"/>
        <v>100</v>
      </c>
    </row>
    <row r="244" spans="1:9" ht="34.9" customHeight="1">
      <c r="A244" s="18" t="s">
        <v>100</v>
      </c>
      <c r="B244" s="13" t="s">
        <v>35</v>
      </c>
      <c r="C244" s="13">
        <v>13</v>
      </c>
      <c r="D244" s="13" t="s">
        <v>18</v>
      </c>
      <c r="E244" s="19"/>
      <c r="F244" s="20"/>
      <c r="G244" s="17">
        <f>G245</f>
        <v>5.0129999999999999</v>
      </c>
      <c r="H244" s="17">
        <f>H245</f>
        <v>5.0129999999999999</v>
      </c>
      <c r="I244" s="6">
        <f t="shared" si="17"/>
        <v>100</v>
      </c>
    </row>
    <row r="245" spans="1:9" ht="21.75" customHeight="1">
      <c r="A245" s="18" t="s">
        <v>67</v>
      </c>
      <c r="B245" s="13" t="s">
        <v>35</v>
      </c>
      <c r="C245" s="13">
        <v>13</v>
      </c>
      <c r="D245" s="13" t="s">
        <v>18</v>
      </c>
      <c r="E245" s="11" t="s">
        <v>147</v>
      </c>
      <c r="F245" s="20"/>
      <c r="G245" s="17">
        <f>G246</f>
        <v>5.0129999999999999</v>
      </c>
      <c r="H245" s="17">
        <f>H246</f>
        <v>5.0129999999999999</v>
      </c>
      <c r="I245" s="6">
        <f t="shared" si="17"/>
        <v>100</v>
      </c>
    </row>
    <row r="246" spans="1:9" ht="24" customHeight="1">
      <c r="A246" s="18" t="s">
        <v>101</v>
      </c>
      <c r="B246" s="13" t="s">
        <v>35</v>
      </c>
      <c r="C246" s="13">
        <v>13</v>
      </c>
      <c r="D246" s="13" t="s">
        <v>18</v>
      </c>
      <c r="E246" s="11" t="s">
        <v>147</v>
      </c>
      <c r="F246" s="13">
        <v>730</v>
      </c>
      <c r="G246" s="17">
        <v>5.0129999999999999</v>
      </c>
      <c r="H246" s="17">
        <v>5.0129999999999999</v>
      </c>
      <c r="I246" s="6">
        <f t="shared" si="17"/>
        <v>100</v>
      </c>
    </row>
    <row r="247" spans="1:9" ht="24.75" customHeight="1">
      <c r="A247" s="16" t="s">
        <v>42</v>
      </c>
      <c r="B247" s="13" t="s">
        <v>35</v>
      </c>
      <c r="C247" s="13">
        <v>14</v>
      </c>
      <c r="D247" s="13"/>
      <c r="E247" s="15"/>
      <c r="F247" s="13"/>
      <c r="G247" s="17">
        <f>G248+G253</f>
        <v>4052.7</v>
      </c>
      <c r="H247" s="17">
        <f>H248+H253</f>
        <v>4052.7</v>
      </c>
      <c r="I247" s="6">
        <f t="shared" si="17"/>
        <v>100</v>
      </c>
    </row>
    <row r="248" spans="1:9" ht="35.25" customHeight="1">
      <c r="A248" s="16" t="s">
        <v>102</v>
      </c>
      <c r="B248" s="13" t="s">
        <v>35</v>
      </c>
      <c r="C248" s="13">
        <v>14</v>
      </c>
      <c r="D248" s="13" t="s">
        <v>18</v>
      </c>
      <c r="E248" s="15"/>
      <c r="F248" s="11"/>
      <c r="G248" s="17">
        <f>G249+G251</f>
        <v>1913.7</v>
      </c>
      <c r="H248" s="17">
        <f>H249+H251</f>
        <v>1913.7</v>
      </c>
      <c r="I248" s="6">
        <f t="shared" si="17"/>
        <v>100</v>
      </c>
    </row>
    <row r="249" spans="1:9" ht="34.5" customHeight="1">
      <c r="A249" s="16" t="s">
        <v>148</v>
      </c>
      <c r="B249" s="14" t="s">
        <v>35</v>
      </c>
      <c r="C249" s="14" t="s">
        <v>81</v>
      </c>
      <c r="D249" s="14" t="s">
        <v>18</v>
      </c>
      <c r="E249" s="14" t="s">
        <v>149</v>
      </c>
      <c r="F249" s="14"/>
      <c r="G249" s="17">
        <f>G250</f>
        <v>1161.7</v>
      </c>
      <c r="H249" s="17">
        <f>H250</f>
        <v>1161.7</v>
      </c>
      <c r="I249" s="6">
        <f t="shared" ref="I249:I250" si="18">H249/G249*100</f>
        <v>100</v>
      </c>
    </row>
    <row r="250" spans="1:9" ht="21.75" customHeight="1">
      <c r="A250" s="16" t="s">
        <v>17</v>
      </c>
      <c r="B250" s="14" t="s">
        <v>35</v>
      </c>
      <c r="C250" s="14" t="s">
        <v>81</v>
      </c>
      <c r="D250" s="14" t="s">
        <v>18</v>
      </c>
      <c r="E250" s="14" t="s">
        <v>149</v>
      </c>
      <c r="F250" s="14" t="s">
        <v>103</v>
      </c>
      <c r="G250" s="17">
        <v>1161.7</v>
      </c>
      <c r="H250" s="17">
        <v>1161.7</v>
      </c>
      <c r="I250" s="6">
        <f t="shared" si="18"/>
        <v>100</v>
      </c>
    </row>
    <row r="251" spans="1:9" ht="34.5" customHeight="1">
      <c r="A251" s="16" t="s">
        <v>150</v>
      </c>
      <c r="B251" s="13" t="s">
        <v>35</v>
      </c>
      <c r="C251" s="13">
        <v>14</v>
      </c>
      <c r="D251" s="13" t="s">
        <v>18</v>
      </c>
      <c r="E251" s="14" t="s">
        <v>149</v>
      </c>
      <c r="F251" s="13"/>
      <c r="G251" s="17">
        <f>G252</f>
        <v>752</v>
      </c>
      <c r="H251" s="17">
        <f>H252</f>
        <v>752</v>
      </c>
      <c r="I251" s="6">
        <f t="shared" si="17"/>
        <v>100</v>
      </c>
    </row>
    <row r="252" spans="1:9" ht="22.5" customHeight="1">
      <c r="A252" s="16" t="s">
        <v>17</v>
      </c>
      <c r="B252" s="13" t="s">
        <v>35</v>
      </c>
      <c r="C252" s="13">
        <v>14</v>
      </c>
      <c r="D252" s="13" t="s">
        <v>18</v>
      </c>
      <c r="E252" s="14" t="s">
        <v>149</v>
      </c>
      <c r="F252" s="13">
        <v>510</v>
      </c>
      <c r="G252" s="17">
        <v>752</v>
      </c>
      <c r="H252" s="17">
        <v>752</v>
      </c>
      <c r="I252" s="6">
        <f t="shared" si="17"/>
        <v>100</v>
      </c>
    </row>
    <row r="253" spans="1:9" ht="19.5" customHeight="1">
      <c r="A253" s="16" t="s">
        <v>151</v>
      </c>
      <c r="B253" s="13" t="s">
        <v>35</v>
      </c>
      <c r="C253" s="13">
        <v>14</v>
      </c>
      <c r="D253" s="13" t="s">
        <v>19</v>
      </c>
      <c r="E253" s="14" t="s">
        <v>152</v>
      </c>
      <c r="F253" s="13"/>
      <c r="G253" s="17">
        <f>G254</f>
        <v>2139</v>
      </c>
      <c r="H253" s="17">
        <f>H254</f>
        <v>2139</v>
      </c>
      <c r="I253" s="6">
        <f t="shared" si="17"/>
        <v>100</v>
      </c>
    </row>
    <row r="254" spans="1:9" ht="21" customHeight="1">
      <c r="A254" s="16" t="s">
        <v>17</v>
      </c>
      <c r="B254" s="13" t="s">
        <v>35</v>
      </c>
      <c r="C254" s="13">
        <v>14</v>
      </c>
      <c r="D254" s="13" t="s">
        <v>19</v>
      </c>
      <c r="E254" s="14" t="s">
        <v>152</v>
      </c>
      <c r="F254" s="13">
        <v>510</v>
      </c>
      <c r="G254" s="17">
        <v>2139</v>
      </c>
      <c r="H254" s="17">
        <v>2139</v>
      </c>
      <c r="I254" s="6">
        <f t="shared" si="17"/>
        <v>100</v>
      </c>
    </row>
    <row r="255" spans="1:9" ht="43.5" customHeight="1">
      <c r="A255" s="16" t="s">
        <v>104</v>
      </c>
      <c r="B255" s="13">
        <v>167</v>
      </c>
      <c r="C255" s="13"/>
      <c r="D255" s="13"/>
      <c r="E255" s="14"/>
      <c r="F255" s="13"/>
      <c r="G255" s="17">
        <f>G256+G305+G290+G285+G297</f>
        <v>15480.591000000002</v>
      </c>
      <c r="H255" s="17">
        <f>H256+H305+H290+H285+H297</f>
        <v>14160.511999999999</v>
      </c>
      <c r="I255" s="6">
        <f t="shared" si="17"/>
        <v>91.472683439540504</v>
      </c>
    </row>
    <row r="256" spans="1:9" ht="23.25" customHeight="1">
      <c r="A256" s="16" t="s">
        <v>36</v>
      </c>
      <c r="B256" s="13">
        <v>167</v>
      </c>
      <c r="C256" s="13" t="s">
        <v>18</v>
      </c>
      <c r="D256" s="13"/>
      <c r="E256" s="14"/>
      <c r="F256" s="13"/>
      <c r="G256" s="17">
        <f>G260+G263+G272+G257+G269</f>
        <v>8999.9420000000009</v>
      </c>
      <c r="H256" s="17">
        <f>H260+H263+H272+H257+H269</f>
        <v>8894.5669999999991</v>
      </c>
      <c r="I256" s="6">
        <f t="shared" si="17"/>
        <v>98.829159121247642</v>
      </c>
    </row>
    <row r="257" spans="1:9" ht="33.75" customHeight="1">
      <c r="A257" s="55" t="s">
        <v>171</v>
      </c>
      <c r="B257" s="13">
        <v>167</v>
      </c>
      <c r="C257" s="13" t="s">
        <v>18</v>
      </c>
      <c r="D257" s="13" t="s">
        <v>19</v>
      </c>
      <c r="E257" s="14"/>
      <c r="F257" s="13"/>
      <c r="G257" s="17">
        <f>G258</f>
        <v>223</v>
      </c>
      <c r="H257" s="17">
        <f>H258</f>
        <v>223</v>
      </c>
      <c r="I257" s="6">
        <f t="shared" si="17"/>
        <v>100</v>
      </c>
    </row>
    <row r="258" spans="1:9" ht="22.5" customHeight="1">
      <c r="A258" s="16" t="s">
        <v>172</v>
      </c>
      <c r="B258" s="13">
        <v>167</v>
      </c>
      <c r="C258" s="13" t="s">
        <v>18</v>
      </c>
      <c r="D258" s="13" t="s">
        <v>19</v>
      </c>
      <c r="E258" s="14" t="s">
        <v>173</v>
      </c>
      <c r="F258" s="13"/>
      <c r="G258" s="17">
        <f>G259</f>
        <v>223</v>
      </c>
      <c r="H258" s="17">
        <f>H259</f>
        <v>223</v>
      </c>
      <c r="I258" s="6">
        <f t="shared" si="17"/>
        <v>100</v>
      </c>
    </row>
    <row r="259" spans="1:9" ht="64.5" customHeight="1">
      <c r="A259" s="28" t="s">
        <v>83</v>
      </c>
      <c r="B259" s="13">
        <v>167</v>
      </c>
      <c r="C259" s="13" t="s">
        <v>18</v>
      </c>
      <c r="D259" s="13" t="s">
        <v>19</v>
      </c>
      <c r="E259" s="14" t="s">
        <v>173</v>
      </c>
      <c r="F259" s="13">
        <v>100</v>
      </c>
      <c r="G259" s="17">
        <v>223</v>
      </c>
      <c r="H259" s="17">
        <v>223</v>
      </c>
      <c r="I259" s="6">
        <f t="shared" si="17"/>
        <v>100</v>
      </c>
    </row>
    <row r="260" spans="1:9" ht="37.5" customHeight="1">
      <c r="A260" s="16" t="s">
        <v>57</v>
      </c>
      <c r="B260" s="13">
        <v>167</v>
      </c>
      <c r="C260" s="13" t="s">
        <v>18</v>
      </c>
      <c r="D260" s="13" t="s">
        <v>20</v>
      </c>
      <c r="E260" s="14"/>
      <c r="F260" s="13"/>
      <c r="G260" s="17">
        <f>G261</f>
        <v>16.8</v>
      </c>
      <c r="H260" s="17">
        <f>H261</f>
        <v>16.8</v>
      </c>
      <c r="I260" s="6">
        <f t="shared" si="17"/>
        <v>100</v>
      </c>
    </row>
    <row r="261" spans="1:9" ht="36.75" customHeight="1">
      <c r="A261" s="16" t="s">
        <v>105</v>
      </c>
      <c r="B261" s="13">
        <v>167</v>
      </c>
      <c r="C261" s="13" t="s">
        <v>18</v>
      </c>
      <c r="D261" s="13" t="s">
        <v>20</v>
      </c>
      <c r="E261" s="14" t="s">
        <v>153</v>
      </c>
      <c r="F261" s="13"/>
      <c r="G261" s="17">
        <f>G262</f>
        <v>16.8</v>
      </c>
      <c r="H261" s="17">
        <f>H262</f>
        <v>16.8</v>
      </c>
      <c r="I261" s="6">
        <f t="shared" ref="I261:I262" si="19">H261/G261*100</f>
        <v>100</v>
      </c>
    </row>
    <row r="262" spans="1:9" ht="31.5" customHeight="1">
      <c r="A262" s="28" t="s">
        <v>127</v>
      </c>
      <c r="B262" s="13">
        <v>167</v>
      </c>
      <c r="C262" s="13" t="s">
        <v>18</v>
      </c>
      <c r="D262" s="13" t="s">
        <v>20</v>
      </c>
      <c r="E262" s="14" t="s">
        <v>153</v>
      </c>
      <c r="F262" s="13">
        <v>200</v>
      </c>
      <c r="G262" s="17">
        <v>16.8</v>
      </c>
      <c r="H262" s="17">
        <v>16.8</v>
      </c>
      <c r="I262" s="6">
        <f t="shared" si="19"/>
        <v>100</v>
      </c>
    </row>
    <row r="263" spans="1:9" ht="34.5" customHeight="1">
      <c r="A263" s="16" t="s">
        <v>6</v>
      </c>
      <c r="B263" s="13">
        <v>167</v>
      </c>
      <c r="C263" s="13" t="s">
        <v>18</v>
      </c>
      <c r="D263" s="13" t="s">
        <v>21</v>
      </c>
      <c r="E263" s="14"/>
      <c r="F263" s="13"/>
      <c r="G263" s="17">
        <f>G264</f>
        <v>4076.74</v>
      </c>
      <c r="H263" s="17">
        <f>H264</f>
        <v>4076.74</v>
      </c>
      <c r="I263" s="6">
        <v>0</v>
      </c>
    </row>
    <row r="264" spans="1:9" ht="34.5" customHeight="1">
      <c r="A264" s="16" t="s">
        <v>86</v>
      </c>
      <c r="B264" s="13">
        <v>167</v>
      </c>
      <c r="C264" s="13" t="s">
        <v>18</v>
      </c>
      <c r="D264" s="13" t="s">
        <v>21</v>
      </c>
      <c r="E264" s="14" t="s">
        <v>128</v>
      </c>
      <c r="F264" s="13"/>
      <c r="G264" s="17">
        <f>G265</f>
        <v>4076.74</v>
      </c>
      <c r="H264" s="17">
        <f>H265</f>
        <v>4076.74</v>
      </c>
      <c r="I264" s="6">
        <f t="shared" si="17"/>
        <v>100</v>
      </c>
    </row>
    <row r="265" spans="1:9" ht="21.75" customHeight="1">
      <c r="A265" s="16" t="s">
        <v>87</v>
      </c>
      <c r="B265" s="13">
        <v>167</v>
      </c>
      <c r="C265" s="13" t="s">
        <v>18</v>
      </c>
      <c r="D265" s="13" t="s">
        <v>21</v>
      </c>
      <c r="E265" s="14" t="s">
        <v>129</v>
      </c>
      <c r="F265" s="13"/>
      <c r="G265" s="17">
        <f>G266+G267+G268</f>
        <v>4076.74</v>
      </c>
      <c r="H265" s="17">
        <f>H266+H267+H268</f>
        <v>4076.74</v>
      </c>
      <c r="I265" s="6">
        <f t="shared" si="17"/>
        <v>100</v>
      </c>
    </row>
    <row r="266" spans="1:9" ht="68.25" customHeight="1">
      <c r="A266" s="28" t="s">
        <v>83</v>
      </c>
      <c r="B266" s="13">
        <v>167</v>
      </c>
      <c r="C266" s="13" t="s">
        <v>18</v>
      </c>
      <c r="D266" s="13" t="s">
        <v>21</v>
      </c>
      <c r="E266" s="14" t="s">
        <v>129</v>
      </c>
      <c r="F266" s="13">
        <v>100</v>
      </c>
      <c r="G266" s="17">
        <v>1738.095</v>
      </c>
      <c r="H266" s="17">
        <v>1738.095</v>
      </c>
      <c r="I266" s="6">
        <v>0</v>
      </c>
    </row>
    <row r="267" spans="1:9" ht="33.75" customHeight="1">
      <c r="A267" s="28" t="s">
        <v>127</v>
      </c>
      <c r="B267" s="13">
        <v>167</v>
      </c>
      <c r="C267" s="13" t="s">
        <v>18</v>
      </c>
      <c r="D267" s="13" t="s">
        <v>21</v>
      </c>
      <c r="E267" s="14" t="s">
        <v>129</v>
      </c>
      <c r="F267" s="13">
        <v>200</v>
      </c>
      <c r="G267" s="17">
        <v>2309.9789999999998</v>
      </c>
      <c r="H267" s="17">
        <v>2309.9789999999998</v>
      </c>
      <c r="I267" s="6">
        <v>0</v>
      </c>
    </row>
    <row r="268" spans="1:9" ht="21.75" customHeight="1">
      <c r="A268" s="29" t="s">
        <v>85</v>
      </c>
      <c r="B268" s="13">
        <v>167</v>
      </c>
      <c r="C268" s="13" t="s">
        <v>18</v>
      </c>
      <c r="D268" s="13" t="s">
        <v>21</v>
      </c>
      <c r="E268" s="14" t="s">
        <v>129</v>
      </c>
      <c r="F268" s="13">
        <v>850</v>
      </c>
      <c r="G268" s="17">
        <v>28.666</v>
      </c>
      <c r="H268" s="17">
        <v>28.666</v>
      </c>
      <c r="I268" s="6">
        <f t="shared" si="17"/>
        <v>100</v>
      </c>
    </row>
    <row r="269" spans="1:9" ht="23.25" customHeight="1">
      <c r="A269" s="59" t="s">
        <v>178</v>
      </c>
      <c r="B269" s="24">
        <v>167</v>
      </c>
      <c r="C269" s="24" t="s">
        <v>18</v>
      </c>
      <c r="D269" s="24" t="s">
        <v>24</v>
      </c>
      <c r="E269" s="25"/>
      <c r="F269" s="24"/>
      <c r="G269" s="38">
        <f>G270</f>
        <v>5.7</v>
      </c>
      <c r="H269" s="38">
        <f>H270</f>
        <v>0</v>
      </c>
      <c r="I269" s="6">
        <v>0</v>
      </c>
    </row>
    <row r="270" spans="1:9" ht="50.25" customHeight="1">
      <c r="A270" s="60" t="s">
        <v>181</v>
      </c>
      <c r="B270" s="24">
        <v>167</v>
      </c>
      <c r="C270" s="24" t="s">
        <v>18</v>
      </c>
      <c r="D270" s="24" t="s">
        <v>24</v>
      </c>
      <c r="E270" s="25" t="s">
        <v>182</v>
      </c>
      <c r="F270" s="24"/>
      <c r="G270" s="38">
        <f>G271</f>
        <v>5.7</v>
      </c>
      <c r="H270" s="38">
        <f>H271</f>
        <v>0</v>
      </c>
      <c r="I270" s="6">
        <v>0</v>
      </c>
    </row>
    <row r="271" spans="1:9" ht="32.25" customHeight="1">
      <c r="A271" s="56" t="s">
        <v>127</v>
      </c>
      <c r="B271" s="24">
        <v>167</v>
      </c>
      <c r="C271" s="24" t="s">
        <v>18</v>
      </c>
      <c r="D271" s="24" t="s">
        <v>24</v>
      </c>
      <c r="E271" s="25" t="s">
        <v>182</v>
      </c>
      <c r="F271" s="24">
        <v>200</v>
      </c>
      <c r="G271" s="38">
        <v>5.7</v>
      </c>
      <c r="H271" s="38">
        <v>0</v>
      </c>
      <c r="I271" s="6">
        <f t="shared" si="17"/>
        <v>0</v>
      </c>
    </row>
    <row r="272" spans="1:9" ht="24" customHeight="1">
      <c r="A272" s="16" t="s">
        <v>8</v>
      </c>
      <c r="B272" s="13">
        <v>167</v>
      </c>
      <c r="C272" s="13" t="s">
        <v>18</v>
      </c>
      <c r="D272" s="13" t="s">
        <v>50</v>
      </c>
      <c r="E272" s="15"/>
      <c r="F272" s="13"/>
      <c r="G272" s="17">
        <f>G273+G276+G280+G282+G278</f>
        <v>4677.7020000000002</v>
      </c>
      <c r="H272" s="17">
        <f>H273+H276+H280+H282+H278</f>
        <v>4578.027</v>
      </c>
      <c r="I272" s="6">
        <f t="shared" si="17"/>
        <v>97.869146003742856</v>
      </c>
    </row>
    <row r="273" spans="1:9" ht="20.25" customHeight="1">
      <c r="A273" s="16" t="s">
        <v>58</v>
      </c>
      <c r="B273" s="13">
        <v>167</v>
      </c>
      <c r="C273" s="13" t="s">
        <v>18</v>
      </c>
      <c r="D273" s="13" t="s">
        <v>50</v>
      </c>
      <c r="E273" s="14" t="s">
        <v>154</v>
      </c>
      <c r="F273" s="13"/>
      <c r="G273" s="17">
        <f>G274+G275</f>
        <v>45.5</v>
      </c>
      <c r="H273" s="17">
        <f>H274+H275</f>
        <v>45.5</v>
      </c>
      <c r="I273" s="6">
        <f t="shared" si="17"/>
        <v>100</v>
      </c>
    </row>
    <row r="274" spans="1:9" ht="67.5" customHeight="1">
      <c r="A274" s="28" t="s">
        <v>83</v>
      </c>
      <c r="B274" s="13">
        <v>167</v>
      </c>
      <c r="C274" s="13" t="s">
        <v>18</v>
      </c>
      <c r="D274" s="13" t="s">
        <v>50</v>
      </c>
      <c r="E274" s="14" t="s">
        <v>154</v>
      </c>
      <c r="F274" s="13">
        <v>100</v>
      </c>
      <c r="G274" s="39">
        <v>45.5</v>
      </c>
      <c r="H274" s="39">
        <v>45.5</v>
      </c>
      <c r="I274" s="6">
        <f t="shared" si="17"/>
        <v>100</v>
      </c>
    </row>
    <row r="275" spans="1:9" ht="37.5" customHeight="1">
      <c r="A275" s="28" t="s">
        <v>127</v>
      </c>
      <c r="B275" s="13">
        <v>167</v>
      </c>
      <c r="C275" s="13" t="s">
        <v>18</v>
      </c>
      <c r="D275" s="13" t="s">
        <v>50</v>
      </c>
      <c r="E275" s="14" t="s">
        <v>154</v>
      </c>
      <c r="F275" s="13">
        <v>200</v>
      </c>
      <c r="G275" s="39">
        <v>0</v>
      </c>
      <c r="H275" s="39">
        <v>0</v>
      </c>
      <c r="I275" s="6">
        <v>0</v>
      </c>
    </row>
    <row r="276" spans="1:9" ht="18.75" customHeight="1">
      <c r="A276" s="21" t="s">
        <v>155</v>
      </c>
      <c r="B276" s="13">
        <v>167</v>
      </c>
      <c r="C276" s="13" t="s">
        <v>18</v>
      </c>
      <c r="D276" s="13" t="s">
        <v>50</v>
      </c>
      <c r="E276" s="22" t="s">
        <v>156</v>
      </c>
      <c r="F276" s="40"/>
      <c r="G276" s="23">
        <f>G277</f>
        <v>362.59300000000002</v>
      </c>
      <c r="H276" s="23">
        <f>H277</f>
        <v>362.59300000000002</v>
      </c>
      <c r="I276" s="6">
        <f t="shared" si="17"/>
        <v>100</v>
      </c>
    </row>
    <row r="277" spans="1:9" ht="70.5" customHeight="1">
      <c r="A277" s="28" t="s">
        <v>83</v>
      </c>
      <c r="B277" s="13">
        <v>167</v>
      </c>
      <c r="C277" s="13" t="s">
        <v>18</v>
      </c>
      <c r="D277" s="13" t="s">
        <v>50</v>
      </c>
      <c r="E277" s="22" t="s">
        <v>156</v>
      </c>
      <c r="F277" s="40">
        <v>100</v>
      </c>
      <c r="G277" s="41">
        <v>362.59300000000002</v>
      </c>
      <c r="H277" s="41">
        <v>362.59300000000002</v>
      </c>
      <c r="I277" s="6">
        <f t="shared" si="17"/>
        <v>100</v>
      </c>
    </row>
    <row r="278" spans="1:9" ht="25.5" customHeight="1">
      <c r="A278" s="29" t="s">
        <v>51</v>
      </c>
      <c r="B278" s="13">
        <v>167</v>
      </c>
      <c r="C278" s="13" t="s">
        <v>18</v>
      </c>
      <c r="D278" s="13">
        <v>13</v>
      </c>
      <c r="E278" s="14" t="s">
        <v>144</v>
      </c>
      <c r="F278" s="13"/>
      <c r="G278" s="17">
        <f>G279</f>
        <v>2741.2269999999999</v>
      </c>
      <c r="H278" s="17">
        <f>H279</f>
        <v>2741.2269999999999</v>
      </c>
      <c r="I278" s="6">
        <v>0</v>
      </c>
    </row>
    <row r="279" spans="1:9" ht="38.25" customHeight="1">
      <c r="A279" s="28" t="s">
        <v>127</v>
      </c>
      <c r="B279" s="13">
        <v>167</v>
      </c>
      <c r="C279" s="13" t="s">
        <v>18</v>
      </c>
      <c r="D279" s="13">
        <v>13</v>
      </c>
      <c r="E279" s="14" t="s">
        <v>144</v>
      </c>
      <c r="F279" s="13">
        <v>200</v>
      </c>
      <c r="G279" s="17">
        <v>2741.2269999999999</v>
      </c>
      <c r="H279" s="17">
        <v>2741.2269999999999</v>
      </c>
      <c r="I279" s="6">
        <f t="shared" si="17"/>
        <v>100</v>
      </c>
    </row>
    <row r="280" spans="1:9" ht="22.5" customHeight="1">
      <c r="A280" s="28" t="s">
        <v>111</v>
      </c>
      <c r="B280" s="13">
        <v>167</v>
      </c>
      <c r="C280" s="13" t="s">
        <v>18</v>
      </c>
      <c r="D280" s="13">
        <v>13</v>
      </c>
      <c r="E280" s="46" t="s">
        <v>157</v>
      </c>
      <c r="F280" s="40"/>
      <c r="G280" s="41">
        <f>G281</f>
        <v>861.47</v>
      </c>
      <c r="H280" s="41">
        <f>H281</f>
        <v>761.79499999999996</v>
      </c>
      <c r="I280" s="6">
        <f t="shared" si="17"/>
        <v>88.429660928413057</v>
      </c>
    </row>
    <row r="281" spans="1:9" ht="34.5" customHeight="1">
      <c r="A281" s="28" t="s">
        <v>127</v>
      </c>
      <c r="B281" s="13">
        <v>167</v>
      </c>
      <c r="C281" s="13" t="s">
        <v>18</v>
      </c>
      <c r="D281" s="13">
        <v>13</v>
      </c>
      <c r="E281" s="46" t="s">
        <v>157</v>
      </c>
      <c r="F281" s="40">
        <v>200</v>
      </c>
      <c r="G281" s="41">
        <v>861.47</v>
      </c>
      <c r="H281" s="41">
        <v>761.79499999999996</v>
      </c>
      <c r="I281" s="6">
        <f t="shared" si="17"/>
        <v>88.429660928413057</v>
      </c>
    </row>
    <row r="282" spans="1:9" ht="36" customHeight="1">
      <c r="A282" s="28" t="s">
        <v>207</v>
      </c>
      <c r="B282" s="13">
        <v>167</v>
      </c>
      <c r="C282" s="13" t="s">
        <v>18</v>
      </c>
      <c r="D282" s="13">
        <v>13</v>
      </c>
      <c r="E282" s="46" t="s">
        <v>208</v>
      </c>
      <c r="F282" s="40"/>
      <c r="G282" s="41">
        <f>G283</f>
        <v>666.91200000000003</v>
      </c>
      <c r="H282" s="41">
        <f>H283</f>
        <v>666.91200000000003</v>
      </c>
      <c r="I282" s="6">
        <f t="shared" si="17"/>
        <v>100</v>
      </c>
    </row>
    <row r="283" spans="1:9" ht="33.75" customHeight="1">
      <c r="A283" s="28" t="s">
        <v>127</v>
      </c>
      <c r="B283" s="13">
        <v>167</v>
      </c>
      <c r="C283" s="13" t="s">
        <v>18</v>
      </c>
      <c r="D283" s="13">
        <v>13</v>
      </c>
      <c r="E283" s="46" t="s">
        <v>208</v>
      </c>
      <c r="F283" s="40">
        <v>200</v>
      </c>
      <c r="G283" s="41">
        <v>666.91200000000003</v>
      </c>
      <c r="H283" s="41">
        <v>666.91200000000003</v>
      </c>
      <c r="I283" s="6">
        <f t="shared" si="17"/>
        <v>100</v>
      </c>
    </row>
    <row r="284" spans="1:9" ht="37.5" customHeight="1">
      <c r="A284" s="12" t="s">
        <v>37</v>
      </c>
      <c r="B284" s="13">
        <v>167</v>
      </c>
      <c r="C284" s="43" t="s">
        <v>20</v>
      </c>
      <c r="D284" s="13"/>
      <c r="E284" s="46"/>
      <c r="F284" s="40"/>
      <c r="G284" s="41">
        <f>G285</f>
        <v>282.976</v>
      </c>
      <c r="H284" s="41">
        <f>H285</f>
        <v>282.976</v>
      </c>
      <c r="I284" s="6">
        <f t="shared" si="17"/>
        <v>100</v>
      </c>
    </row>
    <row r="285" spans="1:9" ht="40.5" customHeight="1">
      <c r="A285" s="42" t="s">
        <v>53</v>
      </c>
      <c r="B285" s="13">
        <v>167</v>
      </c>
      <c r="C285" s="43" t="s">
        <v>20</v>
      </c>
      <c r="D285" s="43" t="s">
        <v>23</v>
      </c>
      <c r="E285" s="44"/>
      <c r="F285" s="43"/>
      <c r="G285" s="45">
        <f>G286+G288</f>
        <v>282.976</v>
      </c>
      <c r="H285" s="45">
        <f>H286+H288</f>
        <v>282.976</v>
      </c>
      <c r="I285" s="6">
        <f t="shared" si="17"/>
        <v>100</v>
      </c>
    </row>
    <row r="286" spans="1:9" ht="34.5" customHeight="1">
      <c r="A286" s="16" t="s">
        <v>108</v>
      </c>
      <c r="B286" s="13">
        <v>167</v>
      </c>
      <c r="C286" s="13" t="s">
        <v>20</v>
      </c>
      <c r="D286" s="13" t="s">
        <v>23</v>
      </c>
      <c r="E286" s="14" t="s">
        <v>158</v>
      </c>
      <c r="F286" s="13"/>
      <c r="G286" s="17">
        <f>G287</f>
        <v>275.976</v>
      </c>
      <c r="H286" s="17">
        <f>H287</f>
        <v>275.976</v>
      </c>
      <c r="I286" s="6">
        <f t="shared" si="17"/>
        <v>100</v>
      </c>
    </row>
    <row r="287" spans="1:9" ht="70.5" customHeight="1">
      <c r="A287" s="28" t="s">
        <v>83</v>
      </c>
      <c r="B287" s="13">
        <v>167</v>
      </c>
      <c r="C287" s="13" t="s">
        <v>20</v>
      </c>
      <c r="D287" s="13" t="s">
        <v>23</v>
      </c>
      <c r="E287" s="14" t="s">
        <v>158</v>
      </c>
      <c r="F287" s="13">
        <v>100</v>
      </c>
      <c r="G287" s="17">
        <v>275.976</v>
      </c>
      <c r="H287" s="17">
        <v>275.976</v>
      </c>
      <c r="I287" s="6">
        <f t="shared" si="17"/>
        <v>100</v>
      </c>
    </row>
    <row r="288" spans="1:9" ht="70.5" customHeight="1">
      <c r="A288" s="58" t="s">
        <v>187</v>
      </c>
      <c r="B288" s="13">
        <v>167</v>
      </c>
      <c r="C288" s="13" t="s">
        <v>20</v>
      </c>
      <c r="D288" s="13" t="s">
        <v>23</v>
      </c>
      <c r="E288" s="48" t="s">
        <v>188</v>
      </c>
      <c r="F288" s="47"/>
      <c r="G288" s="39">
        <f>G289</f>
        <v>7</v>
      </c>
      <c r="H288" s="39">
        <v>7</v>
      </c>
      <c r="I288" s="6">
        <f t="shared" si="17"/>
        <v>100</v>
      </c>
    </row>
    <row r="289" spans="1:9" ht="33.75" customHeight="1">
      <c r="A289" s="58" t="s">
        <v>127</v>
      </c>
      <c r="B289" s="13">
        <v>167</v>
      </c>
      <c r="C289" s="13" t="s">
        <v>20</v>
      </c>
      <c r="D289" s="13" t="s">
        <v>23</v>
      </c>
      <c r="E289" s="48" t="s">
        <v>188</v>
      </c>
      <c r="F289" s="47">
        <v>200</v>
      </c>
      <c r="G289" s="39">
        <v>7</v>
      </c>
      <c r="H289" s="17">
        <v>7</v>
      </c>
      <c r="I289" s="6">
        <f t="shared" si="17"/>
        <v>100</v>
      </c>
    </row>
    <row r="290" spans="1:9" ht="26.25" customHeight="1">
      <c r="A290" s="12" t="s">
        <v>38</v>
      </c>
      <c r="B290" s="13">
        <v>167</v>
      </c>
      <c r="C290" s="13" t="s">
        <v>21</v>
      </c>
      <c r="D290" s="13"/>
      <c r="E290" s="14"/>
      <c r="F290" s="11"/>
      <c r="G290" s="17">
        <f>G291+G294</f>
        <v>3388.0210000000002</v>
      </c>
      <c r="H290" s="17">
        <f>H291+H294</f>
        <v>2864.317</v>
      </c>
      <c r="I290" s="6">
        <f t="shared" si="17"/>
        <v>84.542480698909472</v>
      </c>
    </row>
    <row r="291" spans="1:9" ht="19.5" customHeight="1">
      <c r="A291" s="12" t="s">
        <v>79</v>
      </c>
      <c r="B291" s="13">
        <v>167</v>
      </c>
      <c r="C291" s="13" t="s">
        <v>21</v>
      </c>
      <c r="D291" s="13" t="s">
        <v>23</v>
      </c>
      <c r="E291" s="14"/>
      <c r="F291" s="11"/>
      <c r="G291" s="17">
        <f>G292</f>
        <v>3204.5210000000002</v>
      </c>
      <c r="H291" s="17">
        <f>H292</f>
        <v>2680.817</v>
      </c>
      <c r="I291" s="6">
        <f t="shared" si="17"/>
        <v>83.657339115580768</v>
      </c>
    </row>
    <row r="292" spans="1:9" ht="47.25" customHeight="1">
      <c r="A292" s="12" t="s">
        <v>99</v>
      </c>
      <c r="B292" s="13">
        <v>167</v>
      </c>
      <c r="C292" s="13" t="s">
        <v>21</v>
      </c>
      <c r="D292" s="13" t="s">
        <v>23</v>
      </c>
      <c r="E292" s="14" t="s">
        <v>160</v>
      </c>
      <c r="F292" s="11"/>
      <c r="G292" s="17">
        <f>G293</f>
        <v>3204.5210000000002</v>
      </c>
      <c r="H292" s="17">
        <f>H293</f>
        <v>2680.817</v>
      </c>
      <c r="I292" s="6">
        <f t="shared" si="17"/>
        <v>83.657339115580768</v>
      </c>
    </row>
    <row r="293" spans="1:9" ht="35.450000000000003" customHeight="1">
      <c r="A293" s="58" t="s">
        <v>127</v>
      </c>
      <c r="B293" s="47">
        <v>167</v>
      </c>
      <c r="C293" s="47" t="s">
        <v>21</v>
      </c>
      <c r="D293" s="47" t="s">
        <v>23</v>
      </c>
      <c r="E293" s="48" t="s">
        <v>160</v>
      </c>
      <c r="F293" s="50">
        <v>200</v>
      </c>
      <c r="G293" s="39">
        <v>3204.5210000000002</v>
      </c>
      <c r="H293" s="39">
        <v>2680.817</v>
      </c>
      <c r="I293" s="6">
        <f t="shared" ref="I293:I308" si="20">H293/G293*100</f>
        <v>83.657339115580768</v>
      </c>
    </row>
    <row r="294" spans="1:9" ht="27.75" customHeight="1">
      <c r="A294" s="56" t="s">
        <v>66</v>
      </c>
      <c r="B294" s="24">
        <v>167</v>
      </c>
      <c r="C294" s="24" t="s">
        <v>21</v>
      </c>
      <c r="D294" s="24">
        <v>12</v>
      </c>
      <c r="E294" s="25"/>
      <c r="F294" s="62"/>
      <c r="G294" s="38">
        <f>G295</f>
        <v>183.5</v>
      </c>
      <c r="H294" s="38">
        <f>H295</f>
        <v>183.5</v>
      </c>
      <c r="I294" s="6">
        <f t="shared" si="20"/>
        <v>100</v>
      </c>
    </row>
    <row r="295" spans="1:9" ht="37.5" customHeight="1">
      <c r="A295" s="56" t="s">
        <v>161</v>
      </c>
      <c r="B295" s="24">
        <v>167</v>
      </c>
      <c r="C295" s="24" t="s">
        <v>21</v>
      </c>
      <c r="D295" s="24">
        <v>12</v>
      </c>
      <c r="E295" s="25" t="s">
        <v>162</v>
      </c>
      <c r="F295" s="62"/>
      <c r="G295" s="38">
        <f>G296</f>
        <v>183.5</v>
      </c>
      <c r="H295" s="38">
        <f>H296</f>
        <v>183.5</v>
      </c>
      <c r="I295" s="6">
        <f t="shared" si="20"/>
        <v>100</v>
      </c>
    </row>
    <row r="296" spans="1:9" ht="34.5" customHeight="1">
      <c r="A296" s="56" t="s">
        <v>127</v>
      </c>
      <c r="B296" s="24">
        <v>167</v>
      </c>
      <c r="C296" s="24" t="s">
        <v>21</v>
      </c>
      <c r="D296" s="24">
        <v>12</v>
      </c>
      <c r="E296" s="25" t="s">
        <v>162</v>
      </c>
      <c r="F296" s="62">
        <v>200</v>
      </c>
      <c r="G296" s="38">
        <v>183.5</v>
      </c>
      <c r="H296" s="38">
        <v>183.5</v>
      </c>
      <c r="I296" s="6">
        <f t="shared" si="20"/>
        <v>100</v>
      </c>
    </row>
    <row r="297" spans="1:9" ht="21" customHeight="1">
      <c r="A297" s="28" t="s">
        <v>54</v>
      </c>
      <c r="B297" s="13">
        <v>167</v>
      </c>
      <c r="C297" s="13" t="s">
        <v>24</v>
      </c>
      <c r="D297" s="13"/>
      <c r="E297" s="14"/>
      <c r="F297" s="11"/>
      <c r="G297" s="17">
        <f>G302+G298</f>
        <v>2692.1680000000001</v>
      </c>
      <c r="H297" s="17">
        <f>H302+H298</f>
        <v>2001.1680000000001</v>
      </c>
      <c r="I297" s="6">
        <f t="shared" si="20"/>
        <v>74.332953961268387</v>
      </c>
    </row>
    <row r="298" spans="1:9">
      <c r="A298" s="12" t="s">
        <v>55</v>
      </c>
      <c r="B298" s="13">
        <v>167</v>
      </c>
      <c r="C298" s="15" t="s">
        <v>24</v>
      </c>
      <c r="D298" s="15" t="s">
        <v>19</v>
      </c>
      <c r="E298" s="14"/>
      <c r="F298" s="11"/>
      <c r="G298" s="17">
        <f>G299</f>
        <v>201.07400000000001</v>
      </c>
      <c r="H298" s="17">
        <f>H299</f>
        <v>201.07400000000001</v>
      </c>
      <c r="I298" s="6">
        <f t="shared" si="20"/>
        <v>100</v>
      </c>
    </row>
    <row r="299" spans="1:9" ht="43.5" customHeight="1">
      <c r="A299" s="28" t="s">
        <v>174</v>
      </c>
      <c r="B299" s="13">
        <v>167</v>
      </c>
      <c r="C299" s="15" t="s">
        <v>24</v>
      </c>
      <c r="D299" s="15" t="s">
        <v>19</v>
      </c>
      <c r="E299" s="14" t="s">
        <v>175</v>
      </c>
      <c r="F299" s="11"/>
      <c r="G299" s="17">
        <f>G300+G301</f>
        <v>201.07400000000001</v>
      </c>
      <c r="H299" s="17">
        <f>H300+H301</f>
        <v>201.07400000000001</v>
      </c>
      <c r="I299" s="6">
        <f t="shared" si="20"/>
        <v>100</v>
      </c>
    </row>
    <row r="300" spans="1:9" ht="33.75" customHeight="1">
      <c r="A300" s="28" t="s">
        <v>127</v>
      </c>
      <c r="B300" s="13">
        <v>167</v>
      </c>
      <c r="C300" s="15" t="s">
        <v>24</v>
      </c>
      <c r="D300" s="15" t="s">
        <v>19</v>
      </c>
      <c r="E300" s="14" t="s">
        <v>175</v>
      </c>
      <c r="F300" s="11">
        <v>200</v>
      </c>
      <c r="G300" s="17">
        <v>56</v>
      </c>
      <c r="H300" s="17">
        <v>56</v>
      </c>
      <c r="I300" s="6">
        <f t="shared" si="20"/>
        <v>100</v>
      </c>
    </row>
    <row r="301" spans="1:9" ht="22.5" customHeight="1">
      <c r="A301" s="61" t="s">
        <v>85</v>
      </c>
      <c r="B301" s="13">
        <v>167</v>
      </c>
      <c r="C301" s="15" t="s">
        <v>24</v>
      </c>
      <c r="D301" s="15" t="s">
        <v>19</v>
      </c>
      <c r="E301" s="14" t="s">
        <v>175</v>
      </c>
      <c r="F301" s="11">
        <v>850</v>
      </c>
      <c r="G301" s="17">
        <v>145.07400000000001</v>
      </c>
      <c r="H301" s="17">
        <v>145.07400000000001</v>
      </c>
      <c r="I301" s="6">
        <f t="shared" si="20"/>
        <v>100</v>
      </c>
    </row>
    <row r="302" spans="1:9" ht="19.5" customHeight="1">
      <c r="A302" s="28" t="s">
        <v>197</v>
      </c>
      <c r="B302" s="13">
        <v>167</v>
      </c>
      <c r="C302" s="13" t="s">
        <v>24</v>
      </c>
      <c r="D302" s="13" t="s">
        <v>20</v>
      </c>
      <c r="E302" s="14"/>
      <c r="F302" s="11"/>
      <c r="G302" s="17">
        <f>G303</f>
        <v>2491.0940000000001</v>
      </c>
      <c r="H302" s="17">
        <f>H303</f>
        <v>1800.0940000000001</v>
      </c>
      <c r="I302" s="6">
        <f t="shared" si="20"/>
        <v>72.261183239171217</v>
      </c>
    </row>
    <row r="303" spans="1:9" ht="22.5" customHeight="1">
      <c r="A303" s="28" t="s">
        <v>210</v>
      </c>
      <c r="B303" s="13">
        <v>167</v>
      </c>
      <c r="C303" s="13" t="s">
        <v>24</v>
      </c>
      <c r="D303" s="13" t="s">
        <v>20</v>
      </c>
      <c r="E303" s="14" t="s">
        <v>211</v>
      </c>
      <c r="F303" s="11"/>
      <c r="G303" s="17">
        <f>G304</f>
        <v>2491.0940000000001</v>
      </c>
      <c r="H303" s="17">
        <f>H304</f>
        <v>1800.0940000000001</v>
      </c>
      <c r="I303" s="6">
        <f t="shared" si="20"/>
        <v>72.261183239171217</v>
      </c>
    </row>
    <row r="304" spans="1:9" ht="33" customHeight="1">
      <c r="A304" s="28" t="s">
        <v>127</v>
      </c>
      <c r="B304" s="13">
        <v>167</v>
      </c>
      <c r="C304" s="13" t="s">
        <v>24</v>
      </c>
      <c r="D304" s="13" t="s">
        <v>20</v>
      </c>
      <c r="E304" s="14" t="s">
        <v>211</v>
      </c>
      <c r="F304" s="11">
        <v>200</v>
      </c>
      <c r="G304" s="17">
        <v>2491.0940000000001</v>
      </c>
      <c r="H304" s="17">
        <v>1800.0940000000001</v>
      </c>
      <c r="I304" s="6">
        <f t="shared" si="20"/>
        <v>72.261183239171217</v>
      </c>
    </row>
    <row r="305" spans="1:9" ht="22.5" customHeight="1">
      <c r="A305" s="16" t="s">
        <v>41</v>
      </c>
      <c r="B305" s="11">
        <v>167</v>
      </c>
      <c r="C305" s="13">
        <v>10</v>
      </c>
      <c r="D305" s="13"/>
      <c r="E305" s="15"/>
      <c r="F305" s="11"/>
      <c r="G305" s="17">
        <f t="shared" ref="G305:H307" si="21">G306</f>
        <v>117.48399999999999</v>
      </c>
      <c r="H305" s="17">
        <f t="shared" si="21"/>
        <v>117.48399999999999</v>
      </c>
      <c r="I305" s="6">
        <f t="shared" si="20"/>
        <v>100</v>
      </c>
    </row>
    <row r="306" spans="1:9" ht="25.15" customHeight="1">
      <c r="A306" s="12" t="s">
        <v>15</v>
      </c>
      <c r="B306" s="13">
        <v>167</v>
      </c>
      <c r="C306" s="13">
        <v>10</v>
      </c>
      <c r="D306" s="13" t="s">
        <v>18</v>
      </c>
      <c r="E306" s="15"/>
      <c r="F306" s="11"/>
      <c r="G306" s="17">
        <f t="shared" si="21"/>
        <v>117.48399999999999</v>
      </c>
      <c r="H306" s="17">
        <f t="shared" si="21"/>
        <v>117.48399999999999</v>
      </c>
      <c r="I306" s="6">
        <f t="shared" si="20"/>
        <v>100</v>
      </c>
    </row>
    <row r="307" spans="1:9" ht="20.25" customHeight="1">
      <c r="A307" s="16" t="s">
        <v>109</v>
      </c>
      <c r="B307" s="13">
        <v>167</v>
      </c>
      <c r="C307" s="13">
        <v>10</v>
      </c>
      <c r="D307" s="13" t="s">
        <v>18</v>
      </c>
      <c r="E307" s="14" t="s">
        <v>164</v>
      </c>
      <c r="F307" s="11"/>
      <c r="G307" s="17">
        <f t="shared" si="21"/>
        <v>117.48399999999999</v>
      </c>
      <c r="H307" s="17">
        <f t="shared" si="21"/>
        <v>117.48399999999999</v>
      </c>
      <c r="I307" s="6">
        <f t="shared" si="20"/>
        <v>100</v>
      </c>
    </row>
    <row r="308" spans="1:9" ht="22.15" customHeight="1">
      <c r="A308" s="16" t="s">
        <v>74</v>
      </c>
      <c r="B308" s="13">
        <v>167</v>
      </c>
      <c r="C308" s="13">
        <v>10</v>
      </c>
      <c r="D308" s="13" t="s">
        <v>18</v>
      </c>
      <c r="E308" s="14" t="s">
        <v>164</v>
      </c>
      <c r="F308" s="11">
        <v>300</v>
      </c>
      <c r="G308" s="17">
        <v>117.48399999999999</v>
      </c>
      <c r="H308" s="17">
        <v>117.48399999999999</v>
      </c>
      <c r="I308" s="6">
        <f t="shared" si="20"/>
        <v>100</v>
      </c>
    </row>
    <row r="309" spans="1:9">
      <c r="A309" s="28" t="s">
        <v>121</v>
      </c>
      <c r="B309" s="13">
        <v>303</v>
      </c>
      <c r="C309" s="43"/>
      <c r="D309" s="43"/>
      <c r="E309" s="46"/>
      <c r="F309" s="43"/>
      <c r="G309" s="45">
        <f>G310+G339+G388+G351+G365+G382</f>
        <v>42457.140000000007</v>
      </c>
      <c r="H309" s="45">
        <f>H310+H339+H388+H351+H365+H382</f>
        <v>42026.909999999996</v>
      </c>
      <c r="I309" s="6">
        <f>H309/G309*100</f>
        <v>98.986672206370912</v>
      </c>
    </row>
    <row r="310" spans="1:9">
      <c r="A310" s="16" t="s">
        <v>36</v>
      </c>
      <c r="B310" s="13">
        <v>303</v>
      </c>
      <c r="C310" s="13" t="s">
        <v>18</v>
      </c>
      <c r="D310" s="13"/>
      <c r="E310" s="14"/>
      <c r="F310" s="13"/>
      <c r="G310" s="17">
        <f>G314+G317+G311+G325</f>
        <v>22536.393</v>
      </c>
      <c r="H310" s="17">
        <f>H314+H317+H311+H325</f>
        <v>22522.906999999999</v>
      </c>
      <c r="I310" s="6">
        <f t="shared" ref="I310:I370" si="22">H310/G310*100</f>
        <v>99.940159013023958</v>
      </c>
    </row>
    <row r="311" spans="1:9" ht="31.5">
      <c r="A311" s="55" t="s">
        <v>171</v>
      </c>
      <c r="B311" s="13">
        <v>303</v>
      </c>
      <c r="C311" s="13" t="s">
        <v>18</v>
      </c>
      <c r="D311" s="13" t="s">
        <v>19</v>
      </c>
      <c r="E311" s="14"/>
      <c r="F311" s="13"/>
      <c r="G311" s="17">
        <f>G312</f>
        <v>1541.9</v>
      </c>
      <c r="H311" s="17">
        <f>H312</f>
        <v>1541.9</v>
      </c>
      <c r="I311" s="6">
        <f t="shared" si="22"/>
        <v>100</v>
      </c>
    </row>
    <row r="312" spans="1:9">
      <c r="A312" s="16" t="s">
        <v>172</v>
      </c>
      <c r="B312" s="13">
        <v>303</v>
      </c>
      <c r="C312" s="13" t="s">
        <v>18</v>
      </c>
      <c r="D312" s="13" t="s">
        <v>19</v>
      </c>
      <c r="E312" s="14" t="s">
        <v>173</v>
      </c>
      <c r="F312" s="13"/>
      <c r="G312" s="17">
        <f>G313</f>
        <v>1541.9</v>
      </c>
      <c r="H312" s="17">
        <f>H313</f>
        <v>1541.9</v>
      </c>
      <c r="I312" s="6">
        <f t="shared" si="22"/>
        <v>100</v>
      </c>
    </row>
    <row r="313" spans="1:9" ht="63">
      <c r="A313" s="28" t="s">
        <v>83</v>
      </c>
      <c r="B313" s="13">
        <v>303</v>
      </c>
      <c r="C313" s="13" t="s">
        <v>18</v>
      </c>
      <c r="D313" s="13" t="s">
        <v>19</v>
      </c>
      <c r="E313" s="14" t="s">
        <v>173</v>
      </c>
      <c r="F313" s="13">
        <v>100</v>
      </c>
      <c r="G313" s="17">
        <v>1541.9</v>
      </c>
      <c r="H313" s="17">
        <v>1541.9</v>
      </c>
      <c r="I313" s="6">
        <f t="shared" si="22"/>
        <v>100</v>
      </c>
    </row>
    <row r="314" spans="1:9" ht="31.5">
      <c r="A314" s="16" t="s">
        <v>57</v>
      </c>
      <c r="B314" s="13">
        <v>303</v>
      </c>
      <c r="C314" s="13" t="s">
        <v>18</v>
      </c>
      <c r="D314" s="13" t="s">
        <v>20</v>
      </c>
      <c r="E314" s="14"/>
      <c r="F314" s="13"/>
      <c r="G314" s="17">
        <f>G315</f>
        <v>25.148</v>
      </c>
      <c r="H314" s="17">
        <f>H315</f>
        <v>25.148</v>
      </c>
      <c r="I314" s="6">
        <f t="shared" si="22"/>
        <v>100</v>
      </c>
    </row>
    <row r="315" spans="1:9" ht="31.5">
      <c r="A315" s="16" t="s">
        <v>105</v>
      </c>
      <c r="B315" s="13">
        <v>303</v>
      </c>
      <c r="C315" s="13" t="s">
        <v>18</v>
      </c>
      <c r="D315" s="13" t="s">
        <v>20</v>
      </c>
      <c r="E315" s="14" t="s">
        <v>153</v>
      </c>
      <c r="F315" s="13"/>
      <c r="G315" s="17">
        <f>G316</f>
        <v>25.148</v>
      </c>
      <c r="H315" s="17">
        <f>H316</f>
        <v>25.148</v>
      </c>
      <c r="I315" s="6">
        <f t="shared" si="22"/>
        <v>100</v>
      </c>
    </row>
    <row r="316" spans="1:9" ht="31.5">
      <c r="A316" s="28" t="s">
        <v>127</v>
      </c>
      <c r="B316" s="13">
        <v>303</v>
      </c>
      <c r="C316" s="13" t="s">
        <v>18</v>
      </c>
      <c r="D316" s="13" t="s">
        <v>20</v>
      </c>
      <c r="E316" s="14" t="s">
        <v>153</v>
      </c>
      <c r="F316" s="13">
        <v>200</v>
      </c>
      <c r="G316" s="17">
        <v>25.148</v>
      </c>
      <c r="H316" s="17">
        <v>25.148</v>
      </c>
      <c r="I316" s="6">
        <f t="shared" si="22"/>
        <v>100</v>
      </c>
    </row>
    <row r="317" spans="1:9" ht="31.5">
      <c r="A317" s="16" t="s">
        <v>6</v>
      </c>
      <c r="B317" s="13">
        <v>303</v>
      </c>
      <c r="C317" s="13" t="s">
        <v>18</v>
      </c>
      <c r="D317" s="13" t="s">
        <v>21</v>
      </c>
      <c r="E317" s="14"/>
      <c r="F317" s="13"/>
      <c r="G317" s="17">
        <f>G318+G323</f>
        <v>12212.958000000001</v>
      </c>
      <c r="H317" s="17">
        <f>H318+H323</f>
        <v>12212.958000000001</v>
      </c>
      <c r="I317" s="6">
        <f t="shared" si="22"/>
        <v>100</v>
      </c>
    </row>
    <row r="318" spans="1:9" ht="31.5">
      <c r="A318" s="16" t="s">
        <v>86</v>
      </c>
      <c r="B318" s="13">
        <v>303</v>
      </c>
      <c r="C318" s="13" t="s">
        <v>18</v>
      </c>
      <c r="D318" s="13" t="s">
        <v>21</v>
      </c>
      <c r="E318" s="14" t="s">
        <v>128</v>
      </c>
      <c r="F318" s="13"/>
      <c r="G318" s="17">
        <f>G319</f>
        <v>12180.958000000001</v>
      </c>
      <c r="H318" s="17">
        <f>H319</f>
        <v>12180.958000000001</v>
      </c>
      <c r="I318" s="6">
        <f t="shared" si="22"/>
        <v>100</v>
      </c>
    </row>
    <row r="319" spans="1:9">
      <c r="A319" s="16" t="s">
        <v>87</v>
      </c>
      <c r="B319" s="13">
        <v>303</v>
      </c>
      <c r="C319" s="13" t="s">
        <v>18</v>
      </c>
      <c r="D319" s="13" t="s">
        <v>21</v>
      </c>
      <c r="E319" s="14" t="s">
        <v>129</v>
      </c>
      <c r="F319" s="13"/>
      <c r="G319" s="17">
        <f>G321+G322+G320</f>
        <v>12180.958000000001</v>
      </c>
      <c r="H319" s="17">
        <f>H321+H322+H320</f>
        <v>12180.958000000001</v>
      </c>
      <c r="I319" s="6">
        <f t="shared" si="22"/>
        <v>100</v>
      </c>
    </row>
    <row r="320" spans="1:9" ht="63">
      <c r="A320" s="28" t="s">
        <v>83</v>
      </c>
      <c r="B320" s="13">
        <v>303</v>
      </c>
      <c r="C320" s="13" t="s">
        <v>18</v>
      </c>
      <c r="D320" s="13" t="s">
        <v>21</v>
      </c>
      <c r="E320" s="14" t="s">
        <v>129</v>
      </c>
      <c r="F320" s="13">
        <v>100</v>
      </c>
      <c r="G320" s="17">
        <v>10693.448</v>
      </c>
      <c r="H320" s="17">
        <v>10693.448</v>
      </c>
      <c r="I320" s="6">
        <f t="shared" si="22"/>
        <v>100</v>
      </c>
    </row>
    <row r="321" spans="1:9" ht="31.5">
      <c r="A321" s="28" t="s">
        <v>127</v>
      </c>
      <c r="B321" s="13">
        <v>303</v>
      </c>
      <c r="C321" s="13" t="s">
        <v>18</v>
      </c>
      <c r="D321" s="13" t="s">
        <v>21</v>
      </c>
      <c r="E321" s="14" t="s">
        <v>129</v>
      </c>
      <c r="F321" s="13">
        <v>200</v>
      </c>
      <c r="G321" s="17">
        <v>1381.01</v>
      </c>
      <c r="H321" s="17">
        <v>1381.01</v>
      </c>
      <c r="I321" s="6">
        <f t="shared" si="22"/>
        <v>100</v>
      </c>
    </row>
    <row r="322" spans="1:9">
      <c r="A322" s="29" t="s">
        <v>85</v>
      </c>
      <c r="B322" s="13">
        <v>303</v>
      </c>
      <c r="C322" s="13" t="s">
        <v>18</v>
      </c>
      <c r="D322" s="13" t="s">
        <v>21</v>
      </c>
      <c r="E322" s="14" t="s">
        <v>129</v>
      </c>
      <c r="F322" s="13">
        <v>850</v>
      </c>
      <c r="G322" s="45">
        <v>106.5</v>
      </c>
      <c r="H322" s="45">
        <v>106.5</v>
      </c>
      <c r="I322" s="6">
        <f t="shared" si="22"/>
        <v>100</v>
      </c>
    </row>
    <row r="323" spans="1:9">
      <c r="A323" s="29" t="s">
        <v>51</v>
      </c>
      <c r="B323" s="13">
        <v>303</v>
      </c>
      <c r="C323" s="13" t="s">
        <v>18</v>
      </c>
      <c r="D323" s="13" t="s">
        <v>21</v>
      </c>
      <c r="E323" s="14" t="s">
        <v>144</v>
      </c>
      <c r="F323" s="13"/>
      <c r="G323" s="17">
        <f>G324</f>
        <v>32</v>
      </c>
      <c r="H323" s="17">
        <f>H324</f>
        <v>32</v>
      </c>
      <c r="I323" s="6">
        <f t="shared" si="22"/>
        <v>100</v>
      </c>
    </row>
    <row r="324" spans="1:9" ht="31.5">
      <c r="A324" s="28" t="s">
        <v>127</v>
      </c>
      <c r="B324" s="13">
        <v>303</v>
      </c>
      <c r="C324" s="13" t="s">
        <v>18</v>
      </c>
      <c r="D324" s="13" t="s">
        <v>21</v>
      </c>
      <c r="E324" s="14" t="s">
        <v>144</v>
      </c>
      <c r="F324" s="13">
        <v>200</v>
      </c>
      <c r="G324" s="17">
        <v>32</v>
      </c>
      <c r="H324" s="17">
        <v>32</v>
      </c>
      <c r="I324" s="6">
        <f t="shared" si="22"/>
        <v>100</v>
      </c>
    </row>
    <row r="325" spans="1:9">
      <c r="A325" s="28" t="s">
        <v>8</v>
      </c>
      <c r="B325" s="13">
        <v>303</v>
      </c>
      <c r="C325" s="13" t="s">
        <v>18</v>
      </c>
      <c r="D325" s="13" t="s">
        <v>50</v>
      </c>
      <c r="E325" s="46"/>
      <c r="F325" s="43"/>
      <c r="G325" s="45">
        <f>G334+G326+G328+G330+G337+G332</f>
        <v>8756.3870000000006</v>
      </c>
      <c r="H325" s="45">
        <f>H334+H326+H328+H330+H337+H332</f>
        <v>8742.9009999999998</v>
      </c>
      <c r="I325" s="6">
        <f t="shared" si="22"/>
        <v>99.84598670661768</v>
      </c>
    </row>
    <row r="326" spans="1:9">
      <c r="A326" s="16" t="s">
        <v>58</v>
      </c>
      <c r="B326" s="13">
        <v>303</v>
      </c>
      <c r="C326" s="13" t="s">
        <v>18</v>
      </c>
      <c r="D326" s="13" t="s">
        <v>50</v>
      </c>
      <c r="E326" s="14" t="s">
        <v>154</v>
      </c>
      <c r="F326" s="13"/>
      <c r="G326" s="17">
        <f>G327</f>
        <v>199.5</v>
      </c>
      <c r="H326" s="17">
        <f>H327</f>
        <v>199.5</v>
      </c>
      <c r="I326" s="6">
        <f t="shared" si="22"/>
        <v>100</v>
      </c>
    </row>
    <row r="327" spans="1:9" ht="63">
      <c r="A327" s="28" t="s">
        <v>83</v>
      </c>
      <c r="B327" s="13">
        <v>303</v>
      </c>
      <c r="C327" s="13" t="s">
        <v>18</v>
      </c>
      <c r="D327" s="13" t="s">
        <v>50</v>
      </c>
      <c r="E327" s="14" t="s">
        <v>154</v>
      </c>
      <c r="F327" s="13">
        <v>100</v>
      </c>
      <c r="G327" s="39">
        <v>199.5</v>
      </c>
      <c r="H327" s="39">
        <v>199.5</v>
      </c>
      <c r="I327" s="6">
        <f t="shared" si="22"/>
        <v>100</v>
      </c>
    </row>
    <row r="328" spans="1:9">
      <c r="A328" s="21" t="s">
        <v>155</v>
      </c>
      <c r="B328" s="13">
        <v>303</v>
      </c>
      <c r="C328" s="13" t="s">
        <v>18</v>
      </c>
      <c r="D328" s="13" t="s">
        <v>50</v>
      </c>
      <c r="E328" s="22" t="s">
        <v>156</v>
      </c>
      <c r="F328" s="40"/>
      <c r="G328" s="23">
        <f>G329</f>
        <v>1245.009</v>
      </c>
      <c r="H328" s="23">
        <f>H329</f>
        <v>1238.8779999999999</v>
      </c>
      <c r="I328" s="6">
        <f t="shared" si="22"/>
        <v>99.50755376065554</v>
      </c>
    </row>
    <row r="329" spans="1:9" ht="63">
      <c r="A329" s="28" t="s">
        <v>83</v>
      </c>
      <c r="B329" s="13">
        <v>303</v>
      </c>
      <c r="C329" s="13" t="s">
        <v>18</v>
      </c>
      <c r="D329" s="13" t="s">
        <v>50</v>
      </c>
      <c r="E329" s="22" t="s">
        <v>156</v>
      </c>
      <c r="F329" s="40">
        <v>100</v>
      </c>
      <c r="G329" s="41">
        <v>1245.009</v>
      </c>
      <c r="H329" s="41">
        <v>1238.8779999999999</v>
      </c>
      <c r="I329" s="6">
        <f t="shared" si="22"/>
        <v>99.50755376065554</v>
      </c>
    </row>
    <row r="330" spans="1:9" ht="47.25">
      <c r="A330" s="29" t="s">
        <v>198</v>
      </c>
      <c r="B330" s="13">
        <v>303</v>
      </c>
      <c r="C330" s="13" t="s">
        <v>18</v>
      </c>
      <c r="D330" s="13">
        <v>13</v>
      </c>
      <c r="E330" s="14" t="s">
        <v>200</v>
      </c>
      <c r="F330" s="13"/>
      <c r="G330" s="17">
        <f>G331</f>
        <v>544.89</v>
      </c>
      <c r="H330" s="17">
        <f>H331</f>
        <v>544.89</v>
      </c>
      <c r="I330" s="6">
        <f t="shared" si="22"/>
        <v>100</v>
      </c>
    </row>
    <row r="331" spans="1:9" ht="63">
      <c r="A331" s="27" t="s">
        <v>83</v>
      </c>
      <c r="B331" s="13">
        <v>303</v>
      </c>
      <c r="C331" s="13" t="s">
        <v>18</v>
      </c>
      <c r="D331" s="13">
        <v>13</v>
      </c>
      <c r="E331" s="14" t="s">
        <v>200</v>
      </c>
      <c r="F331" s="13">
        <v>100</v>
      </c>
      <c r="G331" s="17">
        <v>544.89</v>
      </c>
      <c r="H331" s="17">
        <v>544.89</v>
      </c>
      <c r="I331" s="6">
        <f t="shared" si="22"/>
        <v>100</v>
      </c>
    </row>
    <row r="332" spans="1:9">
      <c r="A332" s="29" t="s">
        <v>51</v>
      </c>
      <c r="B332" s="13">
        <v>303</v>
      </c>
      <c r="C332" s="13" t="s">
        <v>18</v>
      </c>
      <c r="D332" s="13">
        <v>13</v>
      </c>
      <c r="E332" s="14" t="s">
        <v>144</v>
      </c>
      <c r="F332" s="13"/>
      <c r="G332" s="17">
        <f>G333</f>
        <v>69.923000000000002</v>
      </c>
      <c r="H332" s="17">
        <f>H333</f>
        <v>69.923000000000002</v>
      </c>
      <c r="I332" s="6">
        <f t="shared" si="22"/>
        <v>100</v>
      </c>
    </row>
    <row r="333" spans="1:9" ht="31.5">
      <c r="A333" s="28" t="s">
        <v>127</v>
      </c>
      <c r="B333" s="13">
        <v>303</v>
      </c>
      <c r="C333" s="13" t="s">
        <v>18</v>
      </c>
      <c r="D333" s="13">
        <v>13</v>
      </c>
      <c r="E333" s="14" t="s">
        <v>144</v>
      </c>
      <c r="F333" s="13">
        <v>200</v>
      </c>
      <c r="G333" s="17">
        <v>69.923000000000002</v>
      </c>
      <c r="H333" s="17">
        <v>69.923000000000002</v>
      </c>
      <c r="I333" s="6">
        <f t="shared" si="22"/>
        <v>100</v>
      </c>
    </row>
    <row r="334" spans="1:9">
      <c r="A334" s="28" t="s">
        <v>111</v>
      </c>
      <c r="B334" s="13">
        <v>303</v>
      </c>
      <c r="C334" s="13" t="s">
        <v>18</v>
      </c>
      <c r="D334" s="13" t="s">
        <v>50</v>
      </c>
      <c r="E334" s="46" t="s">
        <v>157</v>
      </c>
      <c r="F334" s="43"/>
      <c r="G334" s="45">
        <f>G336+G335</f>
        <v>6673.5099999999993</v>
      </c>
      <c r="H334" s="45">
        <f>H336+H335</f>
        <v>6666.1549999999997</v>
      </c>
      <c r="I334" s="6">
        <f t="shared" si="22"/>
        <v>99.88978813248201</v>
      </c>
    </row>
    <row r="335" spans="1:9" ht="31.5">
      <c r="A335" s="28" t="s">
        <v>127</v>
      </c>
      <c r="B335" s="13">
        <v>303</v>
      </c>
      <c r="C335" s="13" t="s">
        <v>18</v>
      </c>
      <c r="D335" s="13" t="s">
        <v>50</v>
      </c>
      <c r="E335" s="46" t="s">
        <v>157</v>
      </c>
      <c r="F335" s="43">
        <v>200</v>
      </c>
      <c r="G335" s="45">
        <v>6589.9</v>
      </c>
      <c r="H335" s="45">
        <v>6582.5450000000001</v>
      </c>
      <c r="I335" s="6">
        <f t="shared" si="22"/>
        <v>99.888389808646565</v>
      </c>
    </row>
    <row r="336" spans="1:9">
      <c r="A336" s="28" t="s">
        <v>107</v>
      </c>
      <c r="B336" s="13">
        <v>303</v>
      </c>
      <c r="C336" s="13" t="s">
        <v>18</v>
      </c>
      <c r="D336" s="13" t="s">
        <v>50</v>
      </c>
      <c r="E336" s="46" t="s">
        <v>157</v>
      </c>
      <c r="F336" s="43">
        <v>830</v>
      </c>
      <c r="G336" s="45">
        <v>83.61</v>
      </c>
      <c r="H336" s="45">
        <v>83.61</v>
      </c>
      <c r="I336" s="6">
        <f t="shared" si="22"/>
        <v>100</v>
      </c>
    </row>
    <row r="337" spans="1:9" ht="31.5">
      <c r="A337" s="28" t="s">
        <v>228</v>
      </c>
      <c r="B337" s="13">
        <v>303</v>
      </c>
      <c r="C337" s="13" t="s">
        <v>18</v>
      </c>
      <c r="D337" s="13" t="s">
        <v>50</v>
      </c>
      <c r="E337" s="46" t="s">
        <v>229</v>
      </c>
      <c r="F337" s="43"/>
      <c r="G337" s="45">
        <f>G338</f>
        <v>23.555</v>
      </c>
      <c r="H337" s="45">
        <f>H338</f>
        <v>23.555</v>
      </c>
      <c r="I337" s="6">
        <f t="shared" si="22"/>
        <v>100</v>
      </c>
    </row>
    <row r="338" spans="1:9" ht="31.5">
      <c r="A338" s="28" t="s">
        <v>127</v>
      </c>
      <c r="B338" s="13">
        <v>303</v>
      </c>
      <c r="C338" s="13" t="s">
        <v>18</v>
      </c>
      <c r="D338" s="13" t="s">
        <v>50</v>
      </c>
      <c r="E338" s="46" t="s">
        <v>229</v>
      </c>
      <c r="F338" s="43">
        <v>200</v>
      </c>
      <c r="G338" s="45">
        <v>23.555</v>
      </c>
      <c r="H338" s="45">
        <v>23.555</v>
      </c>
      <c r="I338" s="6">
        <f t="shared" si="22"/>
        <v>100</v>
      </c>
    </row>
    <row r="339" spans="1:9" ht="31.5">
      <c r="A339" s="12" t="s">
        <v>37</v>
      </c>
      <c r="B339" s="13">
        <v>303</v>
      </c>
      <c r="C339" s="43" t="s">
        <v>20</v>
      </c>
      <c r="D339" s="13"/>
      <c r="E339" s="46"/>
      <c r="F339" s="40"/>
      <c r="G339" s="41">
        <f>G340+G347+G349</f>
        <v>2659.4390000000003</v>
      </c>
      <c r="H339" s="41">
        <f>H340+H347+H349</f>
        <v>2659.4390000000003</v>
      </c>
      <c r="I339" s="6">
        <f t="shared" si="22"/>
        <v>100</v>
      </c>
    </row>
    <row r="340" spans="1:9" ht="31.5">
      <c r="A340" s="42" t="s">
        <v>53</v>
      </c>
      <c r="B340" s="13">
        <v>303</v>
      </c>
      <c r="C340" s="43" t="s">
        <v>20</v>
      </c>
      <c r="D340" s="43" t="s">
        <v>23</v>
      </c>
      <c r="E340" s="44"/>
      <c r="F340" s="43"/>
      <c r="G340" s="45">
        <f>G341+G343+G345</f>
        <v>1348.6889999999999</v>
      </c>
      <c r="H340" s="45">
        <f>H341+H343+H345</f>
        <v>1348.6889999999999</v>
      </c>
      <c r="I340" s="6">
        <f t="shared" si="22"/>
        <v>100</v>
      </c>
    </row>
    <row r="341" spans="1:9" ht="31.5">
      <c r="A341" s="16" t="s">
        <v>108</v>
      </c>
      <c r="B341" s="13">
        <v>303</v>
      </c>
      <c r="C341" s="13" t="s">
        <v>20</v>
      </c>
      <c r="D341" s="13" t="s">
        <v>23</v>
      </c>
      <c r="E341" s="14" t="s">
        <v>158</v>
      </c>
      <c r="F341" s="13"/>
      <c r="G341" s="17">
        <f>G342</f>
        <v>1188.58</v>
      </c>
      <c r="H341" s="17">
        <f>H342</f>
        <v>1188.58</v>
      </c>
      <c r="I341" s="6">
        <f t="shared" si="22"/>
        <v>100</v>
      </c>
    </row>
    <row r="342" spans="1:9" ht="63">
      <c r="A342" s="28" t="s">
        <v>83</v>
      </c>
      <c r="B342" s="13">
        <v>303</v>
      </c>
      <c r="C342" s="13" t="s">
        <v>20</v>
      </c>
      <c r="D342" s="13" t="s">
        <v>23</v>
      </c>
      <c r="E342" s="14" t="s">
        <v>158</v>
      </c>
      <c r="F342" s="13">
        <v>100</v>
      </c>
      <c r="G342" s="17">
        <v>1188.58</v>
      </c>
      <c r="H342" s="17">
        <v>1188.58</v>
      </c>
      <c r="I342" s="6">
        <f t="shared" si="22"/>
        <v>100</v>
      </c>
    </row>
    <row r="343" spans="1:9" ht="47.25">
      <c r="A343" s="29" t="s">
        <v>198</v>
      </c>
      <c r="B343" s="13">
        <v>303</v>
      </c>
      <c r="C343" s="13" t="s">
        <v>20</v>
      </c>
      <c r="D343" s="13" t="s">
        <v>23</v>
      </c>
      <c r="E343" s="14" t="s">
        <v>200</v>
      </c>
      <c r="F343" s="13"/>
      <c r="G343" s="17">
        <f>G344</f>
        <v>155.10900000000001</v>
      </c>
      <c r="H343" s="17">
        <f>H344</f>
        <v>155.10900000000001</v>
      </c>
      <c r="I343" s="6">
        <f t="shared" si="22"/>
        <v>100</v>
      </c>
    </row>
    <row r="344" spans="1:9" ht="63">
      <c r="A344" s="27" t="s">
        <v>83</v>
      </c>
      <c r="B344" s="13">
        <v>303</v>
      </c>
      <c r="C344" s="13" t="s">
        <v>20</v>
      </c>
      <c r="D344" s="13" t="s">
        <v>23</v>
      </c>
      <c r="E344" s="14" t="s">
        <v>200</v>
      </c>
      <c r="F344" s="13">
        <v>100</v>
      </c>
      <c r="G344" s="17">
        <v>155.10900000000001</v>
      </c>
      <c r="H344" s="17">
        <v>155.10900000000001</v>
      </c>
      <c r="I344" s="6">
        <f t="shared" si="22"/>
        <v>100</v>
      </c>
    </row>
    <row r="345" spans="1:9" ht="31.5">
      <c r="A345" s="28" t="s">
        <v>185</v>
      </c>
      <c r="B345" s="13">
        <v>303</v>
      </c>
      <c r="C345" s="13" t="s">
        <v>20</v>
      </c>
      <c r="D345" s="13" t="s">
        <v>23</v>
      </c>
      <c r="E345" s="14" t="s">
        <v>186</v>
      </c>
      <c r="F345" s="13"/>
      <c r="G345" s="17">
        <f>G346</f>
        <v>5</v>
      </c>
      <c r="H345" s="17">
        <f>H346</f>
        <v>5</v>
      </c>
      <c r="I345" s="6">
        <f t="shared" si="22"/>
        <v>100</v>
      </c>
    </row>
    <row r="346" spans="1:9" ht="31.5">
      <c r="A346" s="58" t="s">
        <v>127</v>
      </c>
      <c r="B346" s="13">
        <v>303</v>
      </c>
      <c r="C346" s="13" t="s">
        <v>20</v>
      </c>
      <c r="D346" s="13" t="s">
        <v>23</v>
      </c>
      <c r="E346" s="14" t="s">
        <v>186</v>
      </c>
      <c r="F346" s="13">
        <v>200</v>
      </c>
      <c r="G346" s="17">
        <v>5</v>
      </c>
      <c r="H346" s="17">
        <v>5</v>
      </c>
      <c r="I346" s="6">
        <f t="shared" si="22"/>
        <v>100</v>
      </c>
    </row>
    <row r="347" spans="1:9" ht="47.25">
      <c r="A347" s="28" t="s">
        <v>183</v>
      </c>
      <c r="B347" s="13">
        <v>303</v>
      </c>
      <c r="C347" s="13" t="s">
        <v>20</v>
      </c>
      <c r="D347" s="13" t="s">
        <v>23</v>
      </c>
      <c r="E347" s="14" t="s">
        <v>184</v>
      </c>
      <c r="F347" s="13"/>
      <c r="G347" s="38">
        <f>G348</f>
        <v>1123.45</v>
      </c>
      <c r="H347" s="38">
        <f>H348</f>
        <v>1123.45</v>
      </c>
      <c r="I347" s="6">
        <f t="shared" si="22"/>
        <v>100</v>
      </c>
    </row>
    <row r="348" spans="1:9" ht="31.5">
      <c r="A348" s="28" t="s">
        <v>127</v>
      </c>
      <c r="B348" s="13">
        <v>303</v>
      </c>
      <c r="C348" s="13" t="s">
        <v>20</v>
      </c>
      <c r="D348" s="13" t="s">
        <v>23</v>
      </c>
      <c r="E348" s="14" t="s">
        <v>184</v>
      </c>
      <c r="F348" s="13">
        <v>200</v>
      </c>
      <c r="G348" s="38">
        <v>1123.45</v>
      </c>
      <c r="H348" s="38">
        <v>1123.45</v>
      </c>
      <c r="I348" s="6">
        <f t="shared" si="22"/>
        <v>100</v>
      </c>
    </row>
    <row r="349" spans="1:9" ht="47.25">
      <c r="A349" s="58" t="s">
        <v>238</v>
      </c>
      <c r="B349" s="13">
        <v>303</v>
      </c>
      <c r="C349" s="13" t="s">
        <v>20</v>
      </c>
      <c r="D349" s="13" t="s">
        <v>23</v>
      </c>
      <c r="E349" s="48" t="s">
        <v>239</v>
      </c>
      <c r="F349" s="47"/>
      <c r="G349" s="39">
        <f>G350</f>
        <v>187.3</v>
      </c>
      <c r="H349" s="39">
        <f>H350</f>
        <v>187.3</v>
      </c>
      <c r="I349" s="6">
        <f t="shared" si="22"/>
        <v>100</v>
      </c>
    </row>
    <row r="350" spans="1:9" ht="31.5">
      <c r="A350" s="58" t="s">
        <v>127</v>
      </c>
      <c r="B350" s="13">
        <v>303</v>
      </c>
      <c r="C350" s="13" t="s">
        <v>20</v>
      </c>
      <c r="D350" s="13" t="s">
        <v>23</v>
      </c>
      <c r="E350" s="48" t="s">
        <v>239</v>
      </c>
      <c r="F350" s="47">
        <v>200</v>
      </c>
      <c r="G350" s="39">
        <v>187.3</v>
      </c>
      <c r="H350" s="39">
        <v>187.3</v>
      </c>
      <c r="I350" s="6">
        <f t="shared" si="22"/>
        <v>100</v>
      </c>
    </row>
    <row r="351" spans="1:9">
      <c r="A351" s="12" t="s">
        <v>38</v>
      </c>
      <c r="B351" s="13">
        <v>303</v>
      </c>
      <c r="C351" s="13" t="s">
        <v>21</v>
      </c>
      <c r="D351" s="13"/>
      <c r="E351" s="14"/>
      <c r="F351" s="11"/>
      <c r="G351" s="39">
        <f>G355+G352+G362</f>
        <v>2964.09</v>
      </c>
      <c r="H351" s="39">
        <f>H355+H352+H362</f>
        <v>2751.2709999999997</v>
      </c>
      <c r="I351" s="6">
        <f t="shared" si="22"/>
        <v>92.820089808339134</v>
      </c>
    </row>
    <row r="352" spans="1:9">
      <c r="A352" s="12" t="s">
        <v>78</v>
      </c>
      <c r="B352" s="13">
        <v>303</v>
      </c>
      <c r="C352" s="13" t="s">
        <v>21</v>
      </c>
      <c r="D352" s="13" t="s">
        <v>24</v>
      </c>
      <c r="E352" s="14"/>
      <c r="F352" s="11"/>
      <c r="G352" s="17">
        <f>G353</f>
        <v>177</v>
      </c>
      <c r="H352" s="17">
        <f>H353</f>
        <v>176.816</v>
      </c>
      <c r="I352" s="6">
        <f t="shared" si="22"/>
        <v>99.896045197740108</v>
      </c>
    </row>
    <row r="353" spans="1:9" ht="31.5">
      <c r="A353" s="12" t="s">
        <v>240</v>
      </c>
      <c r="B353" s="13">
        <v>303</v>
      </c>
      <c r="C353" s="13" t="s">
        <v>21</v>
      </c>
      <c r="D353" s="13" t="s">
        <v>24</v>
      </c>
      <c r="E353" s="14" t="s">
        <v>159</v>
      </c>
      <c r="F353" s="11"/>
      <c r="G353" s="17">
        <f>G354</f>
        <v>177</v>
      </c>
      <c r="H353" s="17">
        <f>H354</f>
        <v>176.816</v>
      </c>
      <c r="I353" s="6">
        <f t="shared" si="22"/>
        <v>99.896045197740108</v>
      </c>
    </row>
    <row r="354" spans="1:9" ht="31.5">
      <c r="A354" s="12" t="s">
        <v>127</v>
      </c>
      <c r="B354" s="13">
        <v>303</v>
      </c>
      <c r="C354" s="13" t="s">
        <v>21</v>
      </c>
      <c r="D354" s="13" t="s">
        <v>24</v>
      </c>
      <c r="E354" s="14" t="s">
        <v>159</v>
      </c>
      <c r="F354" s="11">
        <v>200</v>
      </c>
      <c r="G354" s="17">
        <v>177</v>
      </c>
      <c r="H354" s="17">
        <v>176.816</v>
      </c>
      <c r="I354" s="6">
        <f t="shared" si="22"/>
        <v>99.896045197740108</v>
      </c>
    </row>
    <row r="355" spans="1:9">
      <c r="A355" s="12" t="s">
        <v>79</v>
      </c>
      <c r="B355" s="13">
        <v>303</v>
      </c>
      <c r="C355" s="13" t="s">
        <v>21</v>
      </c>
      <c r="D355" s="13" t="s">
        <v>23</v>
      </c>
      <c r="E355" s="48"/>
      <c r="F355" s="47"/>
      <c r="G355" s="39">
        <f>G356+G360+G358</f>
        <v>2509.09</v>
      </c>
      <c r="H355" s="39">
        <f>H356+H360+H358</f>
        <v>2296.4549999999999</v>
      </c>
      <c r="I355" s="6">
        <f t="shared" si="22"/>
        <v>91.525413596164341</v>
      </c>
    </row>
    <row r="356" spans="1:9" ht="47.25">
      <c r="A356" s="58" t="s">
        <v>241</v>
      </c>
      <c r="B356" s="13">
        <v>303</v>
      </c>
      <c r="C356" s="13" t="s">
        <v>21</v>
      </c>
      <c r="D356" s="13" t="s">
        <v>23</v>
      </c>
      <c r="E356" s="48" t="s">
        <v>189</v>
      </c>
      <c r="F356" s="11"/>
      <c r="G356" s="17">
        <f>G357</f>
        <v>1791</v>
      </c>
      <c r="H356" s="17">
        <f>H357</f>
        <v>1791</v>
      </c>
      <c r="I356" s="6">
        <f t="shared" si="22"/>
        <v>100</v>
      </c>
    </row>
    <row r="357" spans="1:9" ht="31.5">
      <c r="A357" s="58" t="s">
        <v>127</v>
      </c>
      <c r="B357" s="13">
        <v>303</v>
      </c>
      <c r="C357" s="47" t="s">
        <v>21</v>
      </c>
      <c r="D357" s="47" t="s">
        <v>23</v>
      </c>
      <c r="E357" s="48" t="s">
        <v>189</v>
      </c>
      <c r="F357" s="50">
        <v>200</v>
      </c>
      <c r="G357" s="39">
        <v>1791</v>
      </c>
      <c r="H357" s="39">
        <v>1791</v>
      </c>
      <c r="I357" s="6">
        <f t="shared" si="22"/>
        <v>100</v>
      </c>
    </row>
    <row r="358" spans="1:9" ht="63">
      <c r="A358" s="58" t="s">
        <v>245</v>
      </c>
      <c r="B358" s="13">
        <v>303</v>
      </c>
      <c r="C358" s="13" t="s">
        <v>21</v>
      </c>
      <c r="D358" s="13" t="s">
        <v>23</v>
      </c>
      <c r="E358" s="48" t="s">
        <v>189</v>
      </c>
      <c r="F358" s="11"/>
      <c r="G358" s="39">
        <f>G359</f>
        <v>18.09</v>
      </c>
      <c r="H358" s="39">
        <f>H359</f>
        <v>18.09</v>
      </c>
      <c r="I358" s="6">
        <f t="shared" si="22"/>
        <v>100</v>
      </c>
    </row>
    <row r="359" spans="1:9" ht="31.5">
      <c r="A359" s="58" t="s">
        <v>127</v>
      </c>
      <c r="B359" s="13">
        <v>303</v>
      </c>
      <c r="C359" s="47" t="s">
        <v>21</v>
      </c>
      <c r="D359" s="47" t="s">
        <v>23</v>
      </c>
      <c r="E359" s="48" t="s">
        <v>189</v>
      </c>
      <c r="F359" s="50">
        <v>200</v>
      </c>
      <c r="G359" s="39">
        <v>18.09</v>
      </c>
      <c r="H359" s="39">
        <v>18.09</v>
      </c>
      <c r="I359" s="6">
        <f t="shared" si="22"/>
        <v>100</v>
      </c>
    </row>
    <row r="360" spans="1:9" ht="47.25">
      <c r="A360" s="12" t="s">
        <v>99</v>
      </c>
      <c r="B360" s="13">
        <v>303</v>
      </c>
      <c r="C360" s="13" t="s">
        <v>21</v>
      </c>
      <c r="D360" s="13" t="s">
        <v>23</v>
      </c>
      <c r="E360" s="14" t="s">
        <v>160</v>
      </c>
      <c r="F360" s="11"/>
      <c r="G360" s="17">
        <f>G361</f>
        <v>700</v>
      </c>
      <c r="H360" s="17">
        <f>H361</f>
        <v>487.36500000000001</v>
      </c>
      <c r="I360" s="6">
        <f t="shared" si="22"/>
        <v>69.623571428571424</v>
      </c>
    </row>
    <row r="361" spans="1:9" ht="31.5">
      <c r="A361" s="58" t="s">
        <v>127</v>
      </c>
      <c r="B361" s="13">
        <v>303</v>
      </c>
      <c r="C361" s="47" t="s">
        <v>21</v>
      </c>
      <c r="D361" s="47" t="s">
        <v>23</v>
      </c>
      <c r="E361" s="48" t="s">
        <v>160</v>
      </c>
      <c r="F361" s="50">
        <v>200</v>
      </c>
      <c r="G361" s="39">
        <v>700</v>
      </c>
      <c r="H361" s="39">
        <v>487.36500000000001</v>
      </c>
      <c r="I361" s="6">
        <f t="shared" si="22"/>
        <v>69.623571428571424</v>
      </c>
    </row>
    <row r="362" spans="1:9">
      <c r="A362" s="56" t="s">
        <v>66</v>
      </c>
      <c r="B362" s="13">
        <v>303</v>
      </c>
      <c r="C362" s="24" t="s">
        <v>21</v>
      </c>
      <c r="D362" s="24">
        <v>12</v>
      </c>
      <c r="E362" s="25"/>
      <c r="F362" s="62"/>
      <c r="G362" s="38">
        <f>G363</f>
        <v>278</v>
      </c>
      <c r="H362" s="38">
        <f>H363</f>
        <v>278</v>
      </c>
      <c r="I362" s="6">
        <f t="shared" si="22"/>
        <v>100</v>
      </c>
    </row>
    <row r="363" spans="1:9" ht="31.5">
      <c r="A363" s="56" t="s">
        <v>161</v>
      </c>
      <c r="B363" s="13">
        <v>303</v>
      </c>
      <c r="C363" s="24" t="s">
        <v>21</v>
      </c>
      <c r="D363" s="24">
        <v>12</v>
      </c>
      <c r="E363" s="25" t="s">
        <v>162</v>
      </c>
      <c r="F363" s="62"/>
      <c r="G363" s="38">
        <f>G364</f>
        <v>278</v>
      </c>
      <c r="H363" s="38">
        <f>H364</f>
        <v>278</v>
      </c>
      <c r="I363" s="6">
        <f t="shared" si="22"/>
        <v>100</v>
      </c>
    </row>
    <row r="364" spans="1:9" ht="31.5">
      <c r="A364" s="56" t="s">
        <v>127</v>
      </c>
      <c r="B364" s="13">
        <v>303</v>
      </c>
      <c r="C364" s="24" t="s">
        <v>21</v>
      </c>
      <c r="D364" s="24">
        <v>12</v>
      </c>
      <c r="E364" s="25" t="s">
        <v>162</v>
      </c>
      <c r="F364" s="62">
        <v>200</v>
      </c>
      <c r="G364" s="38">
        <v>278</v>
      </c>
      <c r="H364" s="38">
        <v>278</v>
      </c>
      <c r="I364" s="6">
        <f t="shared" si="22"/>
        <v>100</v>
      </c>
    </row>
    <row r="365" spans="1:9">
      <c r="A365" s="28" t="s">
        <v>54</v>
      </c>
      <c r="B365" s="13">
        <v>303</v>
      </c>
      <c r="C365" s="13" t="s">
        <v>24</v>
      </c>
      <c r="D365" s="13"/>
      <c r="E365" s="14"/>
      <c r="F365" s="11"/>
      <c r="G365" s="17">
        <f>G366+G379+G377</f>
        <v>9585.0499999999993</v>
      </c>
      <c r="H365" s="17">
        <f>H366+H379+H377</f>
        <v>9381.125</v>
      </c>
      <c r="I365" s="6">
        <f t="shared" si="22"/>
        <v>97.872468062242774</v>
      </c>
    </row>
    <row r="366" spans="1:9">
      <c r="A366" s="12" t="s">
        <v>55</v>
      </c>
      <c r="B366" s="13">
        <v>303</v>
      </c>
      <c r="C366" s="15" t="s">
        <v>24</v>
      </c>
      <c r="D366" s="15" t="s">
        <v>19</v>
      </c>
      <c r="E366" s="14"/>
      <c r="F366" s="11"/>
      <c r="G366" s="17">
        <f>G369+G373+G375+G367+G371</f>
        <v>8955.0499999999993</v>
      </c>
      <c r="H366" s="17">
        <f>H369+H373+H375+H367+H371</f>
        <v>8751.125</v>
      </c>
      <c r="I366" s="6">
        <f t="shared" si="22"/>
        <v>97.722793284236275</v>
      </c>
    </row>
    <row r="367" spans="1:9" ht="31.5">
      <c r="A367" s="28" t="s">
        <v>174</v>
      </c>
      <c r="B367" s="13">
        <v>303</v>
      </c>
      <c r="C367" s="15" t="s">
        <v>24</v>
      </c>
      <c r="D367" s="15" t="s">
        <v>19</v>
      </c>
      <c r="E367" s="14" t="s">
        <v>175</v>
      </c>
      <c r="F367" s="11"/>
      <c r="G367" s="17">
        <f>G368</f>
        <v>1696.18</v>
      </c>
      <c r="H367" s="17">
        <f>H368</f>
        <v>1696.18</v>
      </c>
      <c r="I367" s="6">
        <f t="shared" si="22"/>
        <v>100</v>
      </c>
    </row>
    <row r="368" spans="1:9" ht="31.5">
      <c r="A368" s="28" t="s">
        <v>127</v>
      </c>
      <c r="B368" s="13">
        <v>303</v>
      </c>
      <c r="C368" s="15" t="s">
        <v>24</v>
      </c>
      <c r="D368" s="15" t="s">
        <v>19</v>
      </c>
      <c r="E368" s="14" t="s">
        <v>175</v>
      </c>
      <c r="F368" s="11">
        <v>200</v>
      </c>
      <c r="G368" s="17">
        <v>1696.18</v>
      </c>
      <c r="H368" s="17">
        <v>1696.18</v>
      </c>
      <c r="I368" s="6">
        <f t="shared" si="22"/>
        <v>100</v>
      </c>
    </row>
    <row r="369" spans="1:9" ht="47.25">
      <c r="A369" s="12" t="s">
        <v>180</v>
      </c>
      <c r="B369" s="13">
        <v>303</v>
      </c>
      <c r="C369" s="15" t="s">
        <v>24</v>
      </c>
      <c r="D369" s="15" t="s">
        <v>19</v>
      </c>
      <c r="E369" s="14" t="s">
        <v>246</v>
      </c>
      <c r="F369" s="11"/>
      <c r="G369" s="17">
        <f>G370</f>
        <v>4408.8999999999996</v>
      </c>
      <c r="H369" s="17">
        <f>H370</f>
        <v>4204.9750000000004</v>
      </c>
      <c r="I369" s="6">
        <f t="shared" si="22"/>
        <v>95.374696636349228</v>
      </c>
    </row>
    <row r="370" spans="1:9" ht="31.5">
      <c r="A370" s="12" t="s">
        <v>247</v>
      </c>
      <c r="B370" s="13">
        <v>303</v>
      </c>
      <c r="C370" s="15" t="s">
        <v>24</v>
      </c>
      <c r="D370" s="15" t="s">
        <v>19</v>
      </c>
      <c r="E370" s="14" t="s">
        <v>246</v>
      </c>
      <c r="F370" s="11">
        <v>400</v>
      </c>
      <c r="G370" s="17">
        <v>4408.8999999999996</v>
      </c>
      <c r="H370" s="17">
        <v>4204.9750000000004</v>
      </c>
      <c r="I370" s="6">
        <f t="shared" si="22"/>
        <v>95.374696636349228</v>
      </c>
    </row>
    <row r="371" spans="1:9" ht="47.25">
      <c r="A371" s="12" t="s">
        <v>248</v>
      </c>
      <c r="B371" s="13">
        <v>303</v>
      </c>
      <c r="C371" s="15" t="s">
        <v>24</v>
      </c>
      <c r="D371" s="15" t="s">
        <v>19</v>
      </c>
      <c r="E371" s="14" t="s">
        <v>246</v>
      </c>
      <c r="F371" s="11"/>
      <c r="G371" s="17">
        <f>G372</f>
        <v>42.473999999999997</v>
      </c>
      <c r="H371" s="17">
        <f>H372</f>
        <v>42.473999999999997</v>
      </c>
      <c r="I371" s="6">
        <f t="shared" ref="I371:I407" si="23">H371/G371*100</f>
        <v>100</v>
      </c>
    </row>
    <row r="372" spans="1:9" ht="31.5">
      <c r="A372" s="12" t="s">
        <v>247</v>
      </c>
      <c r="B372" s="13">
        <v>303</v>
      </c>
      <c r="C372" s="15" t="s">
        <v>24</v>
      </c>
      <c r="D372" s="15" t="s">
        <v>19</v>
      </c>
      <c r="E372" s="14" t="s">
        <v>246</v>
      </c>
      <c r="F372" s="11">
        <v>400</v>
      </c>
      <c r="G372" s="17">
        <v>42.473999999999997</v>
      </c>
      <c r="H372" s="17">
        <v>42.473999999999997</v>
      </c>
      <c r="I372" s="6">
        <f t="shared" si="23"/>
        <v>100</v>
      </c>
    </row>
    <row r="373" spans="1:9" ht="63">
      <c r="A373" s="54" t="s">
        <v>190</v>
      </c>
      <c r="B373" s="13">
        <v>303</v>
      </c>
      <c r="C373" s="15" t="s">
        <v>24</v>
      </c>
      <c r="D373" s="15" t="s">
        <v>19</v>
      </c>
      <c r="E373" s="14" t="s">
        <v>191</v>
      </c>
      <c r="F373" s="11"/>
      <c r="G373" s="17">
        <f>G374</f>
        <v>2723.7959999999998</v>
      </c>
      <c r="H373" s="17">
        <f>H374</f>
        <v>2723.7959999999998</v>
      </c>
      <c r="I373" s="6">
        <f t="shared" si="23"/>
        <v>100</v>
      </c>
    </row>
    <row r="374" spans="1:9" ht="31.5">
      <c r="A374" s="54" t="s">
        <v>127</v>
      </c>
      <c r="B374" s="13">
        <v>303</v>
      </c>
      <c r="C374" s="15" t="s">
        <v>24</v>
      </c>
      <c r="D374" s="15" t="s">
        <v>19</v>
      </c>
      <c r="E374" s="14" t="s">
        <v>191</v>
      </c>
      <c r="F374" s="11">
        <v>200</v>
      </c>
      <c r="G374" s="17">
        <v>2723.7959999999998</v>
      </c>
      <c r="H374" s="17">
        <v>2723.7959999999998</v>
      </c>
      <c r="I374" s="6">
        <f t="shared" si="23"/>
        <v>100</v>
      </c>
    </row>
    <row r="375" spans="1:9" ht="63">
      <c r="A375" s="29" t="s">
        <v>209</v>
      </c>
      <c r="B375" s="13">
        <v>303</v>
      </c>
      <c r="C375" s="15" t="s">
        <v>24</v>
      </c>
      <c r="D375" s="15" t="s">
        <v>19</v>
      </c>
      <c r="E375" s="14" t="s">
        <v>191</v>
      </c>
      <c r="F375" s="13"/>
      <c r="G375" s="17">
        <f>G376</f>
        <v>83.7</v>
      </c>
      <c r="H375" s="17">
        <f>H376</f>
        <v>83.7</v>
      </c>
      <c r="I375" s="6">
        <f t="shared" si="23"/>
        <v>100</v>
      </c>
    </row>
    <row r="376" spans="1:9" ht="31.5">
      <c r="A376" s="29" t="s">
        <v>127</v>
      </c>
      <c r="B376" s="13">
        <v>303</v>
      </c>
      <c r="C376" s="15" t="s">
        <v>24</v>
      </c>
      <c r="D376" s="15" t="s">
        <v>19</v>
      </c>
      <c r="E376" s="14" t="s">
        <v>191</v>
      </c>
      <c r="F376" s="13">
        <v>200</v>
      </c>
      <c r="G376" s="17">
        <v>83.7</v>
      </c>
      <c r="H376" s="17">
        <v>83.7</v>
      </c>
      <c r="I376" s="6">
        <f t="shared" si="23"/>
        <v>100</v>
      </c>
    </row>
    <row r="377" spans="1:9">
      <c r="A377" s="28" t="s">
        <v>210</v>
      </c>
      <c r="B377" s="13">
        <v>303</v>
      </c>
      <c r="C377" s="13" t="s">
        <v>24</v>
      </c>
      <c r="D377" s="13" t="s">
        <v>20</v>
      </c>
      <c r="E377" s="14" t="s">
        <v>211</v>
      </c>
      <c r="F377" s="11"/>
      <c r="G377" s="17">
        <f>G378</f>
        <v>330</v>
      </c>
      <c r="H377" s="17">
        <f>H378</f>
        <v>330</v>
      </c>
      <c r="I377" s="6">
        <f t="shared" si="23"/>
        <v>100</v>
      </c>
    </row>
    <row r="378" spans="1:9" ht="31.5">
      <c r="A378" s="28" t="s">
        <v>127</v>
      </c>
      <c r="B378" s="13">
        <v>303</v>
      </c>
      <c r="C378" s="13" t="s">
        <v>24</v>
      </c>
      <c r="D378" s="13" t="s">
        <v>20</v>
      </c>
      <c r="E378" s="14" t="s">
        <v>211</v>
      </c>
      <c r="F378" s="11">
        <v>200</v>
      </c>
      <c r="G378" s="17">
        <v>330</v>
      </c>
      <c r="H378" s="17">
        <v>330</v>
      </c>
      <c r="I378" s="6">
        <f t="shared" si="23"/>
        <v>100</v>
      </c>
    </row>
    <row r="379" spans="1:9" ht="31.5">
      <c r="A379" s="29" t="s">
        <v>249</v>
      </c>
      <c r="B379" s="13">
        <v>303</v>
      </c>
      <c r="C379" s="15" t="s">
        <v>24</v>
      </c>
      <c r="D379" s="15" t="s">
        <v>24</v>
      </c>
      <c r="E379" s="14"/>
      <c r="F379" s="13"/>
      <c r="G379" s="17">
        <f>G380</f>
        <v>300</v>
      </c>
      <c r="H379" s="17">
        <f>H380</f>
        <v>300</v>
      </c>
      <c r="I379" s="6">
        <f t="shared" si="23"/>
        <v>100</v>
      </c>
    </row>
    <row r="380" spans="1:9">
      <c r="A380" s="29" t="s">
        <v>111</v>
      </c>
      <c r="B380" s="13">
        <v>303</v>
      </c>
      <c r="C380" s="15" t="s">
        <v>24</v>
      </c>
      <c r="D380" s="15" t="s">
        <v>24</v>
      </c>
      <c r="E380" s="14" t="s">
        <v>157</v>
      </c>
      <c r="F380" s="13"/>
      <c r="G380" s="17">
        <f>G381</f>
        <v>300</v>
      </c>
      <c r="H380" s="17">
        <f>H381</f>
        <v>300</v>
      </c>
      <c r="I380" s="6">
        <f t="shared" si="23"/>
        <v>100</v>
      </c>
    </row>
    <row r="381" spans="1:9" ht="110.25">
      <c r="A381" s="29" t="s">
        <v>250</v>
      </c>
      <c r="B381" s="13">
        <v>303</v>
      </c>
      <c r="C381" s="15" t="s">
        <v>24</v>
      </c>
      <c r="D381" s="15" t="s">
        <v>24</v>
      </c>
      <c r="E381" s="14" t="s">
        <v>157</v>
      </c>
      <c r="F381" s="13">
        <v>813</v>
      </c>
      <c r="G381" s="17">
        <v>300</v>
      </c>
      <c r="H381" s="17">
        <v>300</v>
      </c>
      <c r="I381" s="6">
        <f t="shared" si="23"/>
        <v>100</v>
      </c>
    </row>
    <row r="382" spans="1:9">
      <c r="A382" s="16" t="s">
        <v>88</v>
      </c>
      <c r="B382" s="13">
        <v>303</v>
      </c>
      <c r="C382" s="13" t="s">
        <v>25</v>
      </c>
      <c r="D382" s="13"/>
      <c r="E382" s="15"/>
      <c r="F382" s="13"/>
      <c r="G382" s="17">
        <f>G383</f>
        <v>611.90000000000009</v>
      </c>
      <c r="H382" s="17">
        <f>H383</f>
        <v>611.90000000000009</v>
      </c>
      <c r="I382" s="6">
        <f t="shared" si="23"/>
        <v>100</v>
      </c>
    </row>
    <row r="383" spans="1:9">
      <c r="A383" s="16" t="s">
        <v>56</v>
      </c>
      <c r="B383" s="13">
        <v>303</v>
      </c>
      <c r="C383" s="13" t="s">
        <v>25</v>
      </c>
      <c r="D383" s="13" t="s">
        <v>18</v>
      </c>
      <c r="E383" s="15"/>
      <c r="F383" s="13"/>
      <c r="G383" s="17">
        <f>G384+G386</f>
        <v>611.90000000000009</v>
      </c>
      <c r="H383" s="17">
        <f>H384+H386</f>
        <v>611.90000000000009</v>
      </c>
      <c r="I383" s="6">
        <f t="shared" si="23"/>
        <v>100</v>
      </c>
    </row>
    <row r="384" spans="1:9" ht="47.25">
      <c r="A384" s="67" t="s">
        <v>251</v>
      </c>
      <c r="B384" s="13">
        <v>303</v>
      </c>
      <c r="C384" s="47" t="s">
        <v>25</v>
      </c>
      <c r="D384" s="47" t="s">
        <v>18</v>
      </c>
      <c r="E384" s="48" t="s">
        <v>234</v>
      </c>
      <c r="F384" s="47"/>
      <c r="G384" s="39">
        <f>G385</f>
        <v>602.70000000000005</v>
      </c>
      <c r="H384" s="39">
        <f>H385</f>
        <v>602.70000000000005</v>
      </c>
      <c r="I384" s="6">
        <f t="shared" si="23"/>
        <v>100</v>
      </c>
    </row>
    <row r="385" spans="1:9" ht="31.5">
      <c r="A385" s="58" t="s">
        <v>127</v>
      </c>
      <c r="B385" s="13">
        <v>303</v>
      </c>
      <c r="C385" s="47" t="s">
        <v>25</v>
      </c>
      <c r="D385" s="47" t="s">
        <v>18</v>
      </c>
      <c r="E385" s="48" t="s">
        <v>234</v>
      </c>
      <c r="F385" s="47">
        <v>200</v>
      </c>
      <c r="G385" s="39">
        <v>602.70000000000005</v>
      </c>
      <c r="H385" s="39">
        <v>602.70000000000005</v>
      </c>
      <c r="I385" s="6">
        <f t="shared" si="23"/>
        <v>100</v>
      </c>
    </row>
    <row r="386" spans="1:9" ht="63">
      <c r="A386" s="67" t="s">
        <v>252</v>
      </c>
      <c r="B386" s="13">
        <v>303</v>
      </c>
      <c r="C386" s="47" t="s">
        <v>25</v>
      </c>
      <c r="D386" s="47" t="s">
        <v>18</v>
      </c>
      <c r="E386" s="48" t="s">
        <v>234</v>
      </c>
      <c r="F386" s="47"/>
      <c r="G386" s="39">
        <f>G387</f>
        <v>9.1999999999999993</v>
      </c>
      <c r="H386" s="39">
        <f>H387</f>
        <v>9.1999999999999993</v>
      </c>
      <c r="I386" s="6">
        <f t="shared" si="23"/>
        <v>100</v>
      </c>
    </row>
    <row r="387" spans="1:9" ht="31.5">
      <c r="A387" s="58" t="s">
        <v>127</v>
      </c>
      <c r="B387" s="13">
        <v>303</v>
      </c>
      <c r="C387" s="47" t="s">
        <v>25</v>
      </c>
      <c r="D387" s="47" t="s">
        <v>18</v>
      </c>
      <c r="E387" s="48" t="s">
        <v>234</v>
      </c>
      <c r="F387" s="47">
        <v>200</v>
      </c>
      <c r="G387" s="39">
        <v>9.1999999999999993</v>
      </c>
      <c r="H387" s="39">
        <v>9.1999999999999993</v>
      </c>
      <c r="I387" s="6">
        <f t="shared" si="23"/>
        <v>100</v>
      </c>
    </row>
    <row r="388" spans="1:9">
      <c r="A388" s="16" t="s">
        <v>41</v>
      </c>
      <c r="B388" s="13">
        <v>303</v>
      </c>
      <c r="C388" s="13">
        <v>10</v>
      </c>
      <c r="D388" s="13"/>
      <c r="E388" s="15"/>
      <c r="F388" s="11"/>
      <c r="G388" s="17">
        <f>G389+G392</f>
        <v>4100.268</v>
      </c>
      <c r="H388" s="17">
        <f>H389+H392</f>
        <v>4100.268</v>
      </c>
      <c r="I388" s="6">
        <f t="shared" si="23"/>
        <v>100</v>
      </c>
    </row>
    <row r="389" spans="1:9">
      <c r="A389" s="12" t="s">
        <v>15</v>
      </c>
      <c r="B389" s="13">
        <v>303</v>
      </c>
      <c r="C389" s="13">
        <v>10</v>
      </c>
      <c r="D389" s="13" t="s">
        <v>18</v>
      </c>
      <c r="E389" s="15"/>
      <c r="F389" s="11"/>
      <c r="G389" s="17">
        <f>G390</f>
        <v>588.93600000000004</v>
      </c>
      <c r="H389" s="17">
        <f>H390</f>
        <v>588.93600000000004</v>
      </c>
      <c r="I389" s="6">
        <f t="shared" si="23"/>
        <v>100</v>
      </c>
    </row>
    <row r="390" spans="1:9">
      <c r="A390" s="16" t="s">
        <v>109</v>
      </c>
      <c r="B390" s="13">
        <v>303</v>
      </c>
      <c r="C390" s="13">
        <v>10</v>
      </c>
      <c r="D390" s="13" t="s">
        <v>18</v>
      </c>
      <c r="E390" s="14" t="s">
        <v>164</v>
      </c>
      <c r="F390" s="11"/>
      <c r="G390" s="17">
        <f>G391</f>
        <v>588.93600000000004</v>
      </c>
      <c r="H390" s="17">
        <f>H391</f>
        <v>588.93600000000004</v>
      </c>
      <c r="I390" s="6">
        <f t="shared" si="23"/>
        <v>100</v>
      </c>
    </row>
    <row r="391" spans="1:9">
      <c r="A391" s="16" t="s">
        <v>74</v>
      </c>
      <c r="B391" s="13">
        <v>303</v>
      </c>
      <c r="C391" s="13">
        <v>10</v>
      </c>
      <c r="D391" s="13" t="s">
        <v>18</v>
      </c>
      <c r="E391" s="14" t="s">
        <v>164</v>
      </c>
      <c r="F391" s="11">
        <v>300</v>
      </c>
      <c r="G391" s="17">
        <v>588.93600000000004</v>
      </c>
      <c r="H391" s="17">
        <v>588.93600000000004</v>
      </c>
      <c r="I391" s="6">
        <f t="shared" si="23"/>
        <v>100</v>
      </c>
    </row>
    <row r="392" spans="1:9">
      <c r="A392" s="12" t="s">
        <v>45</v>
      </c>
      <c r="B392" s="13">
        <v>303</v>
      </c>
      <c r="C392" s="13">
        <v>10</v>
      </c>
      <c r="D392" s="13" t="s">
        <v>20</v>
      </c>
      <c r="E392" s="14"/>
      <c r="F392" s="11"/>
      <c r="G392" s="17">
        <f>G393+G398+G395</f>
        <v>3511.3319999999999</v>
      </c>
      <c r="H392" s="17">
        <f>H393+H398+H395</f>
        <v>3511.3319999999999</v>
      </c>
      <c r="I392" s="6">
        <f t="shared" si="23"/>
        <v>100</v>
      </c>
    </row>
    <row r="393" spans="1:9" ht="63">
      <c r="A393" s="16" t="s">
        <v>192</v>
      </c>
      <c r="B393" s="13">
        <v>303</v>
      </c>
      <c r="C393" s="13" t="s">
        <v>65</v>
      </c>
      <c r="D393" s="13" t="s">
        <v>20</v>
      </c>
      <c r="E393" s="14" t="s">
        <v>242</v>
      </c>
      <c r="F393" s="13"/>
      <c r="G393" s="17">
        <f>G394</f>
        <v>2047.5</v>
      </c>
      <c r="H393" s="17">
        <f>H394</f>
        <v>2047.5</v>
      </c>
      <c r="I393" s="6">
        <f t="shared" si="23"/>
        <v>100</v>
      </c>
    </row>
    <row r="394" spans="1:9">
      <c r="A394" s="16" t="s">
        <v>74</v>
      </c>
      <c r="B394" s="13">
        <v>303</v>
      </c>
      <c r="C394" s="13" t="s">
        <v>65</v>
      </c>
      <c r="D394" s="13" t="s">
        <v>20</v>
      </c>
      <c r="E394" s="14" t="s">
        <v>242</v>
      </c>
      <c r="F394" s="13">
        <v>300</v>
      </c>
      <c r="G394" s="17">
        <v>2047.5</v>
      </c>
      <c r="H394" s="17">
        <v>2047.5</v>
      </c>
      <c r="I394" s="6">
        <f t="shared" si="23"/>
        <v>100</v>
      </c>
    </row>
    <row r="395" spans="1:9" ht="126">
      <c r="A395" s="16" t="s">
        <v>253</v>
      </c>
      <c r="B395" s="13">
        <v>303</v>
      </c>
      <c r="C395" s="13">
        <v>10</v>
      </c>
      <c r="D395" s="13" t="s">
        <v>20</v>
      </c>
      <c r="E395" s="14" t="s">
        <v>254</v>
      </c>
      <c r="F395" s="11"/>
      <c r="G395" s="17">
        <f>G397+G396</f>
        <v>1462.232</v>
      </c>
      <c r="H395" s="17">
        <f>H397+H396</f>
        <v>1462.232</v>
      </c>
      <c r="I395" s="6">
        <f t="shared" si="23"/>
        <v>100</v>
      </c>
    </row>
    <row r="396" spans="1:9" ht="31.5">
      <c r="A396" s="58" t="s">
        <v>127</v>
      </c>
      <c r="B396" s="13">
        <v>303</v>
      </c>
      <c r="C396" s="13">
        <v>10</v>
      </c>
      <c r="D396" s="13" t="s">
        <v>20</v>
      </c>
      <c r="E396" s="14" t="s">
        <v>254</v>
      </c>
      <c r="F396" s="11">
        <v>200</v>
      </c>
      <c r="G396" s="17">
        <v>19.100000000000001</v>
      </c>
      <c r="H396" s="17">
        <v>19.100000000000001</v>
      </c>
      <c r="I396" s="6">
        <f t="shared" si="23"/>
        <v>100</v>
      </c>
    </row>
    <row r="397" spans="1:9">
      <c r="A397" s="16" t="s">
        <v>74</v>
      </c>
      <c r="B397" s="13">
        <v>303</v>
      </c>
      <c r="C397" s="13" t="s">
        <v>65</v>
      </c>
      <c r="D397" s="13" t="s">
        <v>20</v>
      </c>
      <c r="E397" s="14" t="s">
        <v>254</v>
      </c>
      <c r="F397" s="13">
        <v>300</v>
      </c>
      <c r="G397" s="17">
        <v>1443.1320000000001</v>
      </c>
      <c r="H397" s="17">
        <v>1443.1320000000001</v>
      </c>
      <c r="I397" s="6">
        <f t="shared" si="23"/>
        <v>100</v>
      </c>
    </row>
    <row r="398" spans="1:9" ht="63">
      <c r="A398" s="16" t="s">
        <v>243</v>
      </c>
      <c r="B398" s="13">
        <v>303</v>
      </c>
      <c r="C398" s="13">
        <v>10</v>
      </c>
      <c r="D398" s="13" t="s">
        <v>20</v>
      </c>
      <c r="E398" s="14" t="s">
        <v>244</v>
      </c>
      <c r="F398" s="11"/>
      <c r="G398" s="17">
        <f>G399</f>
        <v>1.6</v>
      </c>
      <c r="H398" s="17">
        <f>H399</f>
        <v>1.6</v>
      </c>
      <c r="I398" s="6">
        <f t="shared" si="23"/>
        <v>100</v>
      </c>
    </row>
    <row r="399" spans="1:9" ht="31.5">
      <c r="A399" s="58" t="s">
        <v>127</v>
      </c>
      <c r="B399" s="13">
        <v>303</v>
      </c>
      <c r="C399" s="13" t="s">
        <v>65</v>
      </c>
      <c r="D399" s="13" t="s">
        <v>20</v>
      </c>
      <c r="E399" s="14" t="s">
        <v>244</v>
      </c>
      <c r="F399" s="13">
        <v>200</v>
      </c>
      <c r="G399" s="17">
        <v>1.6</v>
      </c>
      <c r="H399" s="17">
        <v>1.6</v>
      </c>
      <c r="I399" s="6">
        <f t="shared" si="23"/>
        <v>100</v>
      </c>
    </row>
    <row r="400" spans="1:9" ht="31.5">
      <c r="A400" s="16" t="s">
        <v>255</v>
      </c>
      <c r="B400" s="13">
        <v>305</v>
      </c>
      <c r="C400" s="13"/>
      <c r="D400" s="13"/>
      <c r="E400" s="14"/>
      <c r="F400" s="11"/>
      <c r="G400" s="17">
        <f>G401+G416+G454+G450+G439+G424+G420+G428</f>
        <v>500</v>
      </c>
      <c r="H400" s="17">
        <f>H401+H416+H454+H450+H439+H424+H420+H428</f>
        <v>500</v>
      </c>
      <c r="I400" s="6">
        <f t="shared" si="23"/>
        <v>100</v>
      </c>
    </row>
    <row r="401" spans="1:9">
      <c r="A401" s="16" t="s">
        <v>36</v>
      </c>
      <c r="B401" s="13">
        <v>305</v>
      </c>
      <c r="C401" s="13" t="s">
        <v>18</v>
      </c>
      <c r="D401" s="13"/>
      <c r="E401" s="15"/>
      <c r="F401" s="11"/>
      <c r="G401" s="17">
        <f>G402+G411+G408</f>
        <v>500</v>
      </c>
      <c r="H401" s="17">
        <f>H402+H411+H408</f>
        <v>500</v>
      </c>
      <c r="I401" s="6">
        <f t="shared" si="23"/>
        <v>100</v>
      </c>
    </row>
    <row r="402" spans="1:9">
      <c r="A402" s="16" t="s">
        <v>7</v>
      </c>
      <c r="B402" s="13">
        <v>305</v>
      </c>
      <c r="C402" s="13" t="s">
        <v>18</v>
      </c>
      <c r="D402" s="13" t="s">
        <v>22</v>
      </c>
      <c r="E402" s="15"/>
      <c r="F402" s="11"/>
      <c r="G402" s="17">
        <f>G403</f>
        <v>500</v>
      </c>
      <c r="H402" s="17">
        <f>H403</f>
        <v>500</v>
      </c>
      <c r="I402" s="6">
        <f t="shared" si="23"/>
        <v>100</v>
      </c>
    </row>
    <row r="403" spans="1:9" ht="31.5">
      <c r="A403" s="16" t="s">
        <v>86</v>
      </c>
      <c r="B403" s="13">
        <v>305</v>
      </c>
      <c r="C403" s="13" t="s">
        <v>18</v>
      </c>
      <c r="D403" s="13" t="s">
        <v>22</v>
      </c>
      <c r="E403" s="14" t="s">
        <v>128</v>
      </c>
      <c r="F403" s="11"/>
      <c r="G403" s="17">
        <f>G404</f>
        <v>500</v>
      </c>
      <c r="H403" s="17">
        <f>H404</f>
        <v>500</v>
      </c>
      <c r="I403" s="6">
        <f t="shared" si="23"/>
        <v>100</v>
      </c>
    </row>
    <row r="404" spans="1:9" ht="31.5">
      <c r="A404" s="16" t="s">
        <v>256</v>
      </c>
      <c r="B404" s="13">
        <v>305</v>
      </c>
      <c r="C404" s="13" t="s">
        <v>18</v>
      </c>
      <c r="D404" s="13" t="s">
        <v>22</v>
      </c>
      <c r="E404" s="14" t="s">
        <v>257</v>
      </c>
      <c r="F404" s="11"/>
      <c r="G404" s="17">
        <f>G405+G406</f>
        <v>500</v>
      </c>
      <c r="H404" s="17">
        <f>H405+H406</f>
        <v>500</v>
      </c>
      <c r="I404" s="6">
        <f t="shared" si="23"/>
        <v>100</v>
      </c>
    </row>
    <row r="405" spans="1:9" ht="63">
      <c r="A405" s="28" t="s">
        <v>83</v>
      </c>
      <c r="B405" s="13">
        <v>305</v>
      </c>
      <c r="C405" s="13" t="s">
        <v>18</v>
      </c>
      <c r="D405" s="13" t="s">
        <v>22</v>
      </c>
      <c r="E405" s="14" t="s">
        <v>257</v>
      </c>
      <c r="F405" s="11">
        <v>100</v>
      </c>
      <c r="G405" s="17">
        <v>450</v>
      </c>
      <c r="H405" s="17">
        <v>450</v>
      </c>
      <c r="I405" s="6">
        <f t="shared" si="23"/>
        <v>100</v>
      </c>
    </row>
    <row r="406" spans="1:9" ht="31.5">
      <c r="A406" s="28" t="s">
        <v>127</v>
      </c>
      <c r="B406" s="13">
        <v>305</v>
      </c>
      <c r="C406" s="13" t="s">
        <v>18</v>
      </c>
      <c r="D406" s="13" t="s">
        <v>22</v>
      </c>
      <c r="E406" s="14" t="s">
        <v>257</v>
      </c>
      <c r="F406" s="11">
        <v>200</v>
      </c>
      <c r="G406" s="17">
        <v>50</v>
      </c>
      <c r="H406" s="17">
        <v>50</v>
      </c>
      <c r="I406" s="6">
        <f t="shared" si="23"/>
        <v>100</v>
      </c>
    </row>
    <row r="407" spans="1:9">
      <c r="A407" s="16" t="s">
        <v>62</v>
      </c>
      <c r="B407" s="12"/>
      <c r="C407" s="12"/>
      <c r="D407" s="12"/>
      <c r="E407" s="12"/>
      <c r="F407" s="12"/>
      <c r="G407" s="17">
        <f>G11+G36+G74+G186+G255+G309+G400</f>
        <v>400714.48399999994</v>
      </c>
      <c r="H407" s="17">
        <f>H11+H36+H74+H186+H255+H309+H400</f>
        <v>394114.2969999999</v>
      </c>
      <c r="I407" s="6">
        <f t="shared" si="23"/>
        <v>98.352895324841811</v>
      </c>
    </row>
  </sheetData>
  <mergeCells count="1">
    <mergeCell ref="A7:I7"/>
  </mergeCells>
  <pageMargins left="0.78740157480314965" right="0.39370078740157483" top="0.78740157480314965" bottom="0.78740157480314965" header="0.31496062992125984" footer="0.31496062992125984"/>
  <pageSetup paperSize="9" scale="70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8"/>
  <sheetViews>
    <sheetView tabSelected="1" zoomScale="90" zoomScaleNormal="90" workbookViewId="0">
      <selection activeCell="F5" sqref="F5"/>
    </sheetView>
  </sheetViews>
  <sheetFormatPr defaultColWidth="9.140625" defaultRowHeight="15.75"/>
  <cols>
    <col min="1" max="1" width="68.5703125" style="5" customWidth="1"/>
    <col min="2" max="2" width="3.140625" style="1" customWidth="1"/>
    <col min="3" max="3" width="3.85546875" style="1" customWidth="1"/>
    <col min="4" max="4" width="17.28515625" style="1" customWidth="1"/>
    <col min="5" max="5" width="6.28515625" style="1" customWidth="1"/>
    <col min="6" max="6" width="11.5703125" style="1" customWidth="1"/>
    <col min="7" max="7" width="10.5703125" style="1" customWidth="1"/>
    <col min="8" max="8" width="9.85546875" style="1" customWidth="1"/>
    <col min="9" max="16384" width="9.140625" style="1"/>
  </cols>
  <sheetData>
    <row r="1" spans="1:9">
      <c r="B1" s="8"/>
      <c r="C1" s="8"/>
      <c r="D1" s="8"/>
      <c r="E1" s="8"/>
      <c r="F1" s="10" t="s">
        <v>117</v>
      </c>
      <c r="G1" s="8"/>
      <c r="H1" s="8"/>
    </row>
    <row r="2" spans="1:9">
      <c r="B2" s="8"/>
      <c r="C2" s="8"/>
      <c r="D2" s="8"/>
      <c r="E2" s="8"/>
      <c r="F2" s="10" t="s">
        <v>0</v>
      </c>
      <c r="G2" s="8"/>
      <c r="H2" s="8"/>
    </row>
    <row r="3" spans="1:9">
      <c r="B3" s="8"/>
      <c r="C3" s="8"/>
      <c r="D3" s="8"/>
      <c r="E3" s="8"/>
      <c r="F3" s="10" t="s">
        <v>1</v>
      </c>
      <c r="G3" s="8"/>
      <c r="H3" s="8"/>
    </row>
    <row r="4" spans="1:9">
      <c r="B4" s="8"/>
      <c r="C4" s="8"/>
      <c r="D4" s="8"/>
      <c r="E4" s="8"/>
      <c r="F4" s="10" t="s">
        <v>2</v>
      </c>
      <c r="G4" s="8"/>
      <c r="H4" s="8"/>
    </row>
    <row r="5" spans="1:9">
      <c r="B5" s="8"/>
      <c r="C5" s="8"/>
      <c r="D5" s="8"/>
      <c r="E5" s="8"/>
      <c r="F5" s="10" t="s">
        <v>261</v>
      </c>
      <c r="G5" s="8"/>
      <c r="H5" s="8"/>
    </row>
    <row r="6" spans="1:9" ht="34.5" customHeight="1">
      <c r="A6" s="4"/>
      <c r="B6" s="2"/>
      <c r="C6" s="2"/>
      <c r="D6" s="2"/>
      <c r="E6" s="2"/>
      <c r="F6" s="2"/>
      <c r="G6" s="2"/>
      <c r="H6" s="2"/>
    </row>
    <row r="7" spans="1:9" ht="48.75" customHeight="1">
      <c r="A7" s="71" t="s">
        <v>260</v>
      </c>
      <c r="B7" s="71"/>
      <c r="C7" s="71"/>
      <c r="D7" s="71"/>
      <c r="E7" s="71"/>
      <c r="F7" s="71"/>
      <c r="G7" s="71"/>
      <c r="H7" s="71"/>
    </row>
    <row r="8" spans="1:9" ht="12.75" customHeight="1">
      <c r="A8" s="4"/>
      <c r="B8" s="2"/>
      <c r="C8" s="2"/>
      <c r="D8" s="2"/>
      <c r="E8" s="2"/>
      <c r="F8" s="2"/>
      <c r="G8" s="2"/>
      <c r="H8" s="32" t="s">
        <v>77</v>
      </c>
    </row>
    <row r="9" spans="1:9" ht="47.25">
      <c r="A9" s="3" t="s">
        <v>3</v>
      </c>
      <c r="B9" s="3" t="s">
        <v>4</v>
      </c>
      <c r="C9" s="3" t="s">
        <v>5</v>
      </c>
      <c r="D9" s="3" t="s">
        <v>28</v>
      </c>
      <c r="E9" s="3" t="s">
        <v>29</v>
      </c>
      <c r="F9" s="3" t="s">
        <v>70</v>
      </c>
      <c r="G9" s="3" t="s">
        <v>71</v>
      </c>
      <c r="H9" s="3" t="s">
        <v>75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9" ht="20.25" customHeight="1">
      <c r="A11" s="12" t="s">
        <v>36</v>
      </c>
      <c r="B11" s="13" t="s">
        <v>18</v>
      </c>
      <c r="C11" s="11"/>
      <c r="D11" s="11"/>
      <c r="E11" s="11"/>
      <c r="F11" s="17">
        <f>F15+F18+F29+F37+F40+F12+F26</f>
        <v>49217.826999999997</v>
      </c>
      <c r="G11" s="17">
        <f>G15+G18+G29+G37+G40+G12+G26</f>
        <v>48863.824999999997</v>
      </c>
      <c r="H11" s="49">
        <f>G11/F11*100</f>
        <v>99.280744353057287</v>
      </c>
    </row>
    <row r="12" spans="1:9" ht="37.5" customHeight="1">
      <c r="A12" s="12" t="str">
        <f>[1]Лист2!A264</f>
        <v>Функционирование высшего должностного лица муниципального образования</v>
      </c>
      <c r="B12" s="13" t="str">
        <f>[1]Лист2!C264</f>
        <v>01</v>
      </c>
      <c r="C12" s="13" t="str">
        <f>[1]Лист2!D264</f>
        <v>02</v>
      </c>
      <c r="D12" s="13"/>
      <c r="E12" s="13"/>
      <c r="F12" s="33">
        <f>[1]Лист2!G264+[1]Лист2!G343</f>
        <v>1764.9</v>
      </c>
      <c r="G12" s="33">
        <v>1764.9</v>
      </c>
      <c r="H12" s="49">
        <f t="shared" ref="H12:H76" si="0">G12/F12*100</f>
        <v>100</v>
      </c>
    </row>
    <row r="13" spans="1:9" ht="17.25" customHeight="1">
      <c r="A13" s="12" t="str">
        <f>[1]Лист2!A265</f>
        <v>Глава муниципального образования</v>
      </c>
      <c r="B13" s="13" t="str">
        <f>[1]Лист2!C265</f>
        <v>01</v>
      </c>
      <c r="C13" s="13" t="str">
        <f>[1]Лист2!D265</f>
        <v>02</v>
      </c>
      <c r="D13" s="13" t="str">
        <f>[1]Лист2!E265</f>
        <v>01 2 00 10120</v>
      </c>
      <c r="E13" s="13"/>
      <c r="F13" s="33">
        <f>[1]Лист2!G265+[1]Лист2!G344</f>
        <v>1764.9</v>
      </c>
      <c r="G13" s="33">
        <v>1764.9</v>
      </c>
      <c r="H13" s="49">
        <f t="shared" si="0"/>
        <v>100</v>
      </c>
      <c r="I13" s="69"/>
    </row>
    <row r="14" spans="1:9" ht="63.75" customHeight="1">
      <c r="A14" s="12" t="str">
        <f>[1]Лист2!A266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13" t="str">
        <f>[1]Лист2!C266</f>
        <v>01</v>
      </c>
      <c r="C14" s="13" t="str">
        <f>[1]Лист2!D266</f>
        <v>02</v>
      </c>
      <c r="D14" s="13" t="str">
        <f>[1]Лист2!E266</f>
        <v>01 2 00 10120</v>
      </c>
      <c r="E14" s="13">
        <f>[1]Лист2!F266</f>
        <v>100</v>
      </c>
      <c r="F14" s="33">
        <f>[1]Лист2!G266+[1]Лист2!G345</f>
        <v>1764.9</v>
      </c>
      <c r="G14" s="33">
        <v>1764.9</v>
      </c>
      <c r="H14" s="49">
        <f t="shared" si="0"/>
        <v>100</v>
      </c>
    </row>
    <row r="15" spans="1:9" ht="53.45" customHeight="1">
      <c r="A15" s="12" t="s">
        <v>76</v>
      </c>
      <c r="B15" s="13" t="s">
        <v>18</v>
      </c>
      <c r="C15" s="13" t="s">
        <v>20</v>
      </c>
      <c r="D15" s="11"/>
      <c r="E15" s="11"/>
      <c r="F15" s="17">
        <f>F16</f>
        <v>41.914000000000001</v>
      </c>
      <c r="G15" s="17">
        <v>41.914000000000001</v>
      </c>
      <c r="H15" s="49">
        <f t="shared" si="0"/>
        <v>100</v>
      </c>
    </row>
    <row r="16" spans="1:9" ht="24.75" customHeight="1">
      <c r="A16" s="16" t="s">
        <v>105</v>
      </c>
      <c r="B16" s="13" t="s">
        <v>18</v>
      </c>
      <c r="C16" s="13" t="s">
        <v>20</v>
      </c>
      <c r="D16" s="14" t="s">
        <v>153</v>
      </c>
      <c r="E16" s="11"/>
      <c r="F16" s="17">
        <f>F17</f>
        <v>41.914000000000001</v>
      </c>
      <c r="G16" s="17">
        <v>41.914000000000001</v>
      </c>
      <c r="H16" s="49">
        <f t="shared" si="0"/>
        <v>100</v>
      </c>
    </row>
    <row r="17" spans="1:8" ht="31.15" customHeight="1">
      <c r="A17" s="28" t="s">
        <v>127</v>
      </c>
      <c r="B17" s="13" t="s">
        <v>18</v>
      </c>
      <c r="C17" s="13" t="s">
        <v>20</v>
      </c>
      <c r="D17" s="14" t="s">
        <v>153</v>
      </c>
      <c r="E17" s="11">
        <v>200</v>
      </c>
      <c r="F17" s="17">
        <v>41.914000000000001</v>
      </c>
      <c r="G17" s="17">
        <v>41.914000000000001</v>
      </c>
      <c r="H17" s="49">
        <f t="shared" si="0"/>
        <v>100</v>
      </c>
    </row>
    <row r="18" spans="1:8" ht="54.6" customHeight="1">
      <c r="A18" s="30" t="s">
        <v>112</v>
      </c>
      <c r="B18" s="13" t="s">
        <v>18</v>
      </c>
      <c r="C18" s="13" t="s">
        <v>21</v>
      </c>
      <c r="D18" s="11"/>
      <c r="E18" s="11"/>
      <c r="F18" s="17">
        <f>F19+F24</f>
        <v>16289.697999999999</v>
      </c>
      <c r="G18" s="17">
        <f>G19+G24</f>
        <v>16289.697999999999</v>
      </c>
      <c r="H18" s="49">
        <f t="shared" si="0"/>
        <v>100</v>
      </c>
    </row>
    <row r="19" spans="1:8" ht="36" customHeight="1">
      <c r="A19" s="16" t="s">
        <v>86</v>
      </c>
      <c r="B19" s="13" t="s">
        <v>18</v>
      </c>
      <c r="C19" s="13" t="s">
        <v>21</v>
      </c>
      <c r="D19" s="14" t="s">
        <v>128</v>
      </c>
      <c r="E19" s="11"/>
      <c r="F19" s="17">
        <f>F20</f>
        <v>16257.697999999999</v>
      </c>
      <c r="G19" s="17">
        <f>G20</f>
        <v>16257.697999999999</v>
      </c>
      <c r="H19" s="49">
        <f t="shared" si="0"/>
        <v>100</v>
      </c>
    </row>
    <row r="20" spans="1:8" ht="27.6" customHeight="1">
      <c r="A20" s="16" t="s">
        <v>87</v>
      </c>
      <c r="B20" s="13" t="s">
        <v>18</v>
      </c>
      <c r="C20" s="13" t="s">
        <v>21</v>
      </c>
      <c r="D20" s="14" t="s">
        <v>129</v>
      </c>
      <c r="E20" s="11"/>
      <c r="F20" s="17">
        <f>F21+F22+F23</f>
        <v>16257.697999999999</v>
      </c>
      <c r="G20" s="17">
        <f>G21+G22+G23</f>
        <v>16257.697999999999</v>
      </c>
      <c r="H20" s="49">
        <f t="shared" si="0"/>
        <v>100</v>
      </c>
    </row>
    <row r="21" spans="1:8" ht="68.45" customHeight="1">
      <c r="A21" s="27" t="s">
        <v>83</v>
      </c>
      <c r="B21" s="13" t="s">
        <v>18</v>
      </c>
      <c r="C21" s="13" t="s">
        <v>21</v>
      </c>
      <c r="D21" s="14" t="s">
        <v>129</v>
      </c>
      <c r="E21" s="11">
        <v>100</v>
      </c>
      <c r="F21" s="17">
        <f>[1]Лист2!G273+[1]Лист2!G352</f>
        <v>12431.543</v>
      </c>
      <c r="G21" s="17">
        <v>12431.543</v>
      </c>
      <c r="H21" s="49">
        <f t="shared" si="0"/>
        <v>100</v>
      </c>
    </row>
    <row r="22" spans="1:8" ht="39" customHeight="1">
      <c r="A22" s="28" t="s">
        <v>127</v>
      </c>
      <c r="B22" s="13" t="s">
        <v>18</v>
      </c>
      <c r="C22" s="13" t="s">
        <v>21</v>
      </c>
      <c r="D22" s="14" t="s">
        <v>129</v>
      </c>
      <c r="E22" s="11">
        <v>200</v>
      </c>
      <c r="F22" s="17">
        <f>[1]Лист2!G274+[1]Лист2!G353</f>
        <v>3690.9889999999996</v>
      </c>
      <c r="G22" s="17">
        <v>3690.9889999999996</v>
      </c>
      <c r="H22" s="49">
        <f t="shared" si="0"/>
        <v>100</v>
      </c>
    </row>
    <row r="23" spans="1:8" ht="21" customHeight="1">
      <c r="A23" s="29" t="s">
        <v>85</v>
      </c>
      <c r="B23" s="13" t="s">
        <v>18</v>
      </c>
      <c r="C23" s="13" t="s">
        <v>21</v>
      </c>
      <c r="D23" s="14" t="s">
        <v>129</v>
      </c>
      <c r="E23" s="11">
        <v>850</v>
      </c>
      <c r="F23" s="17">
        <f>[1]Лист2!G275+[1]Лист2!G354</f>
        <v>135.166</v>
      </c>
      <c r="G23" s="17">
        <v>135.166</v>
      </c>
      <c r="H23" s="49">
        <f t="shared" si="0"/>
        <v>100</v>
      </c>
    </row>
    <row r="24" spans="1:8" ht="26.25" customHeight="1">
      <c r="A24" s="29" t="str">
        <f>[1]Лист2!A355</f>
        <v>Резервные фонды местных администраций</v>
      </c>
      <c r="B24" s="13" t="str">
        <f>[1]Лист2!C355</f>
        <v>01</v>
      </c>
      <c r="C24" s="13" t="str">
        <f>[1]Лист2!D355</f>
        <v>04</v>
      </c>
      <c r="D24" s="13" t="str">
        <f>[1]Лист2!E355</f>
        <v>99 1 00 14100</v>
      </c>
      <c r="E24" s="13"/>
      <c r="F24" s="63">
        <f>[1]Лист2!G355</f>
        <v>32</v>
      </c>
      <c r="G24" s="63">
        <v>32</v>
      </c>
      <c r="H24" s="49">
        <f t="shared" si="0"/>
        <v>100</v>
      </c>
    </row>
    <row r="25" spans="1:8" ht="37.5" customHeight="1">
      <c r="A25" s="29" t="str">
        <f>[1]Лист2!A356</f>
        <v>Закупка товаров, работ и услуг для обеспечения государственных (муниципальных) нужд</v>
      </c>
      <c r="B25" s="13" t="str">
        <f>[1]Лист2!C356</f>
        <v>01</v>
      </c>
      <c r="C25" s="13" t="str">
        <f>[1]Лист2!D356</f>
        <v>04</v>
      </c>
      <c r="D25" s="13" t="str">
        <f>[1]Лист2!E356</f>
        <v>99 1 00 14100</v>
      </c>
      <c r="E25" s="13">
        <f>[1]Лист2!F356</f>
        <v>200</v>
      </c>
      <c r="F25" s="63">
        <f>[1]Лист2!G356</f>
        <v>32</v>
      </c>
      <c r="G25" s="63">
        <v>32</v>
      </c>
      <c r="H25" s="49">
        <f t="shared" si="0"/>
        <v>100</v>
      </c>
    </row>
    <row r="26" spans="1:8" ht="22.9" customHeight="1">
      <c r="A26" s="29" t="str">
        <f>[1]Лист2!A276</f>
        <v>Судебная система</v>
      </c>
      <c r="B26" s="13" t="str">
        <f>[1]Лист2!C276</f>
        <v>01</v>
      </c>
      <c r="C26" s="13" t="str">
        <f>[1]Лист2!D276</f>
        <v>05</v>
      </c>
      <c r="D26" s="13"/>
      <c r="E26" s="13"/>
      <c r="F26" s="33">
        <f>[1]Лист2!G276</f>
        <v>5.7</v>
      </c>
      <c r="G26" s="33">
        <f>G27</f>
        <v>0</v>
      </c>
      <c r="H26" s="49">
        <f t="shared" si="0"/>
        <v>0</v>
      </c>
    </row>
    <row r="27" spans="1:8" ht="46.5" customHeight="1">
      <c r="A27" s="29" t="str">
        <f>[1]Лист2!A277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3" t="str">
        <f>[1]Лист2!C277</f>
        <v>01</v>
      </c>
      <c r="C27" s="13" t="str">
        <f>[1]Лист2!D277</f>
        <v>05</v>
      </c>
      <c r="D27" s="13" t="str">
        <f>[1]Лист2!E277</f>
        <v>01 4 00 51200</v>
      </c>
      <c r="E27" s="13"/>
      <c r="F27" s="33">
        <f>[1]Лист2!G277</f>
        <v>5.7</v>
      </c>
      <c r="G27" s="33">
        <f>G28</f>
        <v>0</v>
      </c>
      <c r="H27" s="49">
        <f t="shared" si="0"/>
        <v>0</v>
      </c>
    </row>
    <row r="28" spans="1:8" ht="36" customHeight="1">
      <c r="A28" s="29" t="str">
        <f>[1]Лист2!A278</f>
        <v>Закупка товаров, работ и услуг для обеспечения государственных (муниципальных) нужд</v>
      </c>
      <c r="B28" s="13" t="str">
        <f>[1]Лист2!C278</f>
        <v>01</v>
      </c>
      <c r="C28" s="13" t="str">
        <f>[1]Лист2!D278</f>
        <v>05</v>
      </c>
      <c r="D28" s="13" t="str">
        <f>[1]Лист2!E278</f>
        <v>01 4 00 51200</v>
      </c>
      <c r="E28" s="13">
        <f>[1]Лист2!F278</f>
        <v>200</v>
      </c>
      <c r="F28" s="33">
        <f>[1]Лист2!G278</f>
        <v>5.7</v>
      </c>
      <c r="G28" s="33">
        <v>0</v>
      </c>
      <c r="H28" s="49">
        <f t="shared" si="0"/>
        <v>0</v>
      </c>
    </row>
    <row r="29" spans="1:8" ht="40.5" customHeight="1">
      <c r="A29" s="30" t="s">
        <v>113</v>
      </c>
      <c r="B29" s="13" t="s">
        <v>18</v>
      </c>
      <c r="C29" s="13" t="s">
        <v>22</v>
      </c>
      <c r="D29" s="13"/>
      <c r="E29" s="11"/>
      <c r="F29" s="17">
        <f>F30</f>
        <v>7363.2739999999994</v>
      </c>
      <c r="G29" s="17">
        <f>G30</f>
        <v>7363.2739999999994</v>
      </c>
      <c r="H29" s="49">
        <f t="shared" si="0"/>
        <v>100</v>
      </c>
    </row>
    <row r="30" spans="1:8" ht="31.5" customHeight="1">
      <c r="A30" s="16" t="s">
        <v>86</v>
      </c>
      <c r="B30" s="13" t="s">
        <v>18</v>
      </c>
      <c r="C30" s="13" t="s">
        <v>22</v>
      </c>
      <c r="D30" s="14" t="s">
        <v>128</v>
      </c>
      <c r="E30" s="11"/>
      <c r="F30" s="17">
        <f>F31+F34</f>
        <v>7363.2739999999994</v>
      </c>
      <c r="G30" s="17">
        <f>G31+G34</f>
        <v>7363.2739999999994</v>
      </c>
      <c r="H30" s="49">
        <f t="shared" si="0"/>
        <v>100</v>
      </c>
    </row>
    <row r="31" spans="1:8" ht="25.5" customHeight="1">
      <c r="A31" s="16" t="s">
        <v>87</v>
      </c>
      <c r="B31" s="13" t="s">
        <v>18</v>
      </c>
      <c r="C31" s="13" t="s">
        <v>22</v>
      </c>
      <c r="D31" s="14" t="s">
        <v>129</v>
      </c>
      <c r="E31" s="11"/>
      <c r="F31" s="17">
        <f>F32+F33</f>
        <v>6863.2739999999994</v>
      </c>
      <c r="G31" s="17">
        <f>G32+G33</f>
        <v>6863.2739999999994</v>
      </c>
      <c r="H31" s="49">
        <f t="shared" si="0"/>
        <v>100</v>
      </c>
    </row>
    <row r="32" spans="1:8" ht="63" customHeight="1">
      <c r="A32" s="27" t="s">
        <v>83</v>
      </c>
      <c r="B32" s="13" t="s">
        <v>18</v>
      </c>
      <c r="C32" s="13" t="s">
        <v>22</v>
      </c>
      <c r="D32" s="14" t="s">
        <v>129</v>
      </c>
      <c r="E32" s="11">
        <v>100</v>
      </c>
      <c r="F32" s="17">
        <v>6385.8689999999997</v>
      </c>
      <c r="G32" s="17">
        <v>6385.8689999999997</v>
      </c>
      <c r="H32" s="49">
        <f t="shared" si="0"/>
        <v>100</v>
      </c>
    </row>
    <row r="33" spans="1:8" ht="40.5" customHeight="1">
      <c r="A33" s="28" t="s">
        <v>127</v>
      </c>
      <c r="B33" s="13" t="s">
        <v>18</v>
      </c>
      <c r="C33" s="13" t="s">
        <v>22</v>
      </c>
      <c r="D33" s="14" t="s">
        <v>129</v>
      </c>
      <c r="E33" s="11">
        <v>200</v>
      </c>
      <c r="F33" s="17">
        <v>477.40499999999997</v>
      </c>
      <c r="G33" s="17">
        <v>477.40499999999997</v>
      </c>
      <c r="H33" s="49">
        <f t="shared" si="0"/>
        <v>100</v>
      </c>
    </row>
    <row r="34" spans="1:8" ht="40.5" customHeight="1">
      <c r="A34" s="28" t="str">
        <f>Лист2!A404</f>
        <v>Руководитель контрольно-счетной палаты муниципального образования и его заместители</v>
      </c>
      <c r="B34" s="13" t="str">
        <f>Лист2!C404</f>
        <v>01</v>
      </c>
      <c r="C34" s="13" t="str">
        <f>Лист2!D404</f>
        <v>06</v>
      </c>
      <c r="D34" s="13" t="str">
        <f>Лист2!E404</f>
        <v>01 2 00 10160</v>
      </c>
      <c r="E34" s="13"/>
      <c r="F34" s="63">
        <f>Лист2!G404</f>
        <v>500</v>
      </c>
      <c r="G34" s="63">
        <f>Лист2!H404</f>
        <v>500</v>
      </c>
      <c r="H34" s="63">
        <f>Лист2!I404</f>
        <v>100</v>
      </c>
    </row>
    <row r="35" spans="1:8" ht="69" customHeight="1">
      <c r="A35" s="28" t="str">
        <f>Лист2!A405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13" t="str">
        <f>Лист2!C405</f>
        <v>01</v>
      </c>
      <c r="C35" s="13" t="str">
        <f>Лист2!D405</f>
        <v>06</v>
      </c>
      <c r="D35" s="13" t="str">
        <f>Лист2!E405</f>
        <v>01 2 00 10160</v>
      </c>
      <c r="E35" s="13">
        <f>Лист2!F405</f>
        <v>100</v>
      </c>
      <c r="F35" s="63">
        <f>Лист2!G405</f>
        <v>450</v>
      </c>
      <c r="G35" s="63">
        <f>Лист2!H405</f>
        <v>450</v>
      </c>
      <c r="H35" s="63">
        <f>Лист2!I405</f>
        <v>100</v>
      </c>
    </row>
    <row r="36" spans="1:8" ht="40.5" customHeight="1">
      <c r="A36" s="28" t="str">
        <f>Лист2!A406</f>
        <v>Закупка товаров, работ и услуг для обеспечения государственных (муниципальных) нужд</v>
      </c>
      <c r="B36" s="13" t="str">
        <f>Лист2!C406</f>
        <v>01</v>
      </c>
      <c r="C36" s="13" t="str">
        <f>Лист2!D406</f>
        <v>06</v>
      </c>
      <c r="D36" s="13" t="str">
        <f>Лист2!E406</f>
        <v>01 2 00 10160</v>
      </c>
      <c r="E36" s="13">
        <f>Лист2!F406</f>
        <v>200</v>
      </c>
      <c r="F36" s="63">
        <f>Лист2!G406</f>
        <v>50</v>
      </c>
      <c r="G36" s="63">
        <f>Лист2!H406</f>
        <v>50</v>
      </c>
      <c r="H36" s="63">
        <f>Лист2!I406</f>
        <v>100</v>
      </c>
    </row>
    <row r="37" spans="1:8" ht="21" customHeight="1">
      <c r="A37" s="12" t="s">
        <v>196</v>
      </c>
      <c r="B37" s="13" t="s">
        <v>18</v>
      </c>
      <c r="C37" s="13">
        <v>11</v>
      </c>
      <c r="D37" s="14"/>
      <c r="E37" s="11"/>
      <c r="F37" s="17">
        <f>F38</f>
        <v>235.14099999999999</v>
      </c>
      <c r="G37" s="17">
        <v>0</v>
      </c>
      <c r="H37" s="49">
        <f t="shared" si="0"/>
        <v>0</v>
      </c>
    </row>
    <row r="38" spans="1:8" ht="26.45" customHeight="1">
      <c r="A38" s="12" t="s">
        <v>51</v>
      </c>
      <c r="B38" s="13" t="s">
        <v>18</v>
      </c>
      <c r="C38" s="13">
        <v>11</v>
      </c>
      <c r="D38" s="14" t="s">
        <v>144</v>
      </c>
      <c r="E38" s="11"/>
      <c r="F38" s="17">
        <f>F39</f>
        <v>235.14099999999999</v>
      </c>
      <c r="G38" s="17">
        <v>0</v>
      </c>
      <c r="H38" s="49">
        <f t="shared" si="0"/>
        <v>0</v>
      </c>
    </row>
    <row r="39" spans="1:8" ht="22.15" customHeight="1">
      <c r="A39" s="27" t="s">
        <v>205</v>
      </c>
      <c r="B39" s="13" t="s">
        <v>18</v>
      </c>
      <c r="C39" s="13">
        <v>11</v>
      </c>
      <c r="D39" s="14" t="s">
        <v>144</v>
      </c>
      <c r="E39" s="11">
        <v>870</v>
      </c>
      <c r="F39" s="17">
        <f>[1]Лист2!G202</f>
        <v>235.14099999999999</v>
      </c>
      <c r="G39" s="17">
        <v>0</v>
      </c>
      <c r="H39" s="49">
        <f t="shared" si="0"/>
        <v>0</v>
      </c>
    </row>
    <row r="40" spans="1:8" ht="24.75" customHeight="1">
      <c r="A40" s="29" t="s">
        <v>8</v>
      </c>
      <c r="B40" s="13" t="s">
        <v>18</v>
      </c>
      <c r="C40" s="13">
        <v>13</v>
      </c>
      <c r="D40" s="14"/>
      <c r="E40" s="11"/>
      <c r="F40" s="17">
        <f>F41+F47+F44+F53+F49+F59+F57+F51</f>
        <v>23517.199999999997</v>
      </c>
      <c r="G40" s="17">
        <f>G41+G47+G44+G53+G49+G59+G57+G51</f>
        <v>23404.038999999997</v>
      </c>
      <c r="H40" s="49">
        <f t="shared" si="0"/>
        <v>99.518816015512044</v>
      </c>
    </row>
    <row r="41" spans="1:8" ht="27.75" customHeight="1">
      <c r="A41" s="16" t="s">
        <v>58</v>
      </c>
      <c r="B41" s="13" t="s">
        <v>18</v>
      </c>
      <c r="C41" s="13">
        <v>13</v>
      </c>
      <c r="D41" s="14" t="s">
        <v>154</v>
      </c>
      <c r="E41" s="11"/>
      <c r="F41" s="17">
        <f>F42</f>
        <v>245</v>
      </c>
      <c r="G41" s="17">
        <v>245</v>
      </c>
      <c r="H41" s="49">
        <f t="shared" si="0"/>
        <v>100</v>
      </c>
    </row>
    <row r="42" spans="1:8" ht="63.75" customHeight="1">
      <c r="A42" s="28" t="s">
        <v>83</v>
      </c>
      <c r="B42" s="13" t="s">
        <v>18</v>
      </c>
      <c r="C42" s="13">
        <v>13</v>
      </c>
      <c r="D42" s="14" t="s">
        <v>154</v>
      </c>
      <c r="E42" s="13"/>
      <c r="F42" s="17">
        <f>F43</f>
        <v>245</v>
      </c>
      <c r="G42" s="17">
        <v>245</v>
      </c>
      <c r="H42" s="49">
        <f t="shared" si="0"/>
        <v>100</v>
      </c>
    </row>
    <row r="43" spans="1:8" ht="36" customHeight="1">
      <c r="A43" s="28" t="s">
        <v>127</v>
      </c>
      <c r="B43" s="13" t="s">
        <v>18</v>
      </c>
      <c r="C43" s="13">
        <v>13</v>
      </c>
      <c r="D43" s="14" t="s">
        <v>154</v>
      </c>
      <c r="E43" s="13">
        <v>100</v>
      </c>
      <c r="F43" s="39">
        <f>[1]Лист2!G281+[1]Лист2!G359</f>
        <v>245</v>
      </c>
      <c r="G43" s="39">
        <v>245</v>
      </c>
      <c r="H43" s="49">
        <f t="shared" si="0"/>
        <v>100</v>
      </c>
    </row>
    <row r="44" spans="1:8" ht="24.75" customHeight="1">
      <c r="A44" s="29" t="str">
        <f>[1]Лист2!A283</f>
        <v>Учреждения по обеспечению хозяйственного обслуживания</v>
      </c>
      <c r="B44" s="13" t="str">
        <f>[1]Лист2!C283</f>
        <v>01</v>
      </c>
      <c r="C44" s="13" t="str">
        <f>[1]Лист2!D283</f>
        <v>13</v>
      </c>
      <c r="D44" s="13" t="str">
        <f>[1]Лист2!E283</f>
        <v>02 5 00 10810</v>
      </c>
      <c r="E44" s="13"/>
      <c r="F44" s="33">
        <f>F45</f>
        <v>1607.6020000000001</v>
      </c>
      <c r="G44" s="33">
        <f>G45</f>
        <v>1601.472</v>
      </c>
      <c r="H44" s="49">
        <f t="shared" si="0"/>
        <v>99.618686714746545</v>
      </c>
    </row>
    <row r="45" spans="1:8" ht="61.5" customHeight="1">
      <c r="A45" s="29" t="str">
        <f>[1]Лист2!A284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13" t="str">
        <f>[1]Лист2!C284</f>
        <v>01</v>
      </c>
      <c r="C45" s="13" t="str">
        <f>[1]Лист2!D284</f>
        <v>13</v>
      </c>
      <c r="D45" s="13" t="str">
        <f>[1]Лист2!E284</f>
        <v>02 5 00 10810</v>
      </c>
      <c r="E45" s="13">
        <f>[1]Лист2!F284</f>
        <v>100</v>
      </c>
      <c r="F45" s="33">
        <f>[1]Лист2!G284+[1]Лист2!G362</f>
        <v>1607.6020000000001</v>
      </c>
      <c r="G45" s="33">
        <v>1601.472</v>
      </c>
      <c r="H45" s="49">
        <f t="shared" si="0"/>
        <v>99.618686714746545</v>
      </c>
    </row>
    <row r="46" spans="1:8" ht="35.25" customHeight="1">
      <c r="A46" s="29" t="str">
        <f>[1]Лист2!A285</f>
        <v>Закупка товаров, работ и услуг для обеспечения государственных (муниципальных) нужд</v>
      </c>
      <c r="B46" s="13" t="str">
        <f>[1]Лист2!C285</f>
        <v>01</v>
      </c>
      <c r="C46" s="13" t="str">
        <f>[1]Лист2!D285</f>
        <v>13</v>
      </c>
      <c r="D46" s="13" t="str">
        <f>[1]Лист2!E285</f>
        <v>02 5 00 10810</v>
      </c>
      <c r="E46" s="13">
        <f>[1]Лист2!F285</f>
        <v>200</v>
      </c>
      <c r="F46" s="33">
        <f>[1]Лист2!G285</f>
        <v>0</v>
      </c>
      <c r="G46" s="33">
        <v>0</v>
      </c>
      <c r="H46" s="49">
        <v>0</v>
      </c>
    </row>
    <row r="47" spans="1:8" ht="68.45" customHeight="1">
      <c r="A47" s="29" t="str">
        <f>[1]Лист2!A204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7" s="13" t="s">
        <v>18</v>
      </c>
      <c r="C47" s="13">
        <v>13</v>
      </c>
      <c r="D47" s="14" t="s">
        <v>133</v>
      </c>
      <c r="E47" s="11"/>
      <c r="F47" s="17">
        <f>F48</f>
        <v>2494.1120000000001</v>
      </c>
      <c r="G47" s="17">
        <v>2494.1120000000001</v>
      </c>
      <c r="H47" s="49">
        <f t="shared" si="0"/>
        <v>100</v>
      </c>
    </row>
    <row r="48" spans="1:8" ht="66" customHeight="1">
      <c r="A48" s="29" t="str">
        <f>[1]Лист2!A205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13" t="s">
        <v>18</v>
      </c>
      <c r="C48" s="13">
        <v>13</v>
      </c>
      <c r="D48" s="14" t="s">
        <v>133</v>
      </c>
      <c r="E48" s="11">
        <v>100</v>
      </c>
      <c r="F48" s="17">
        <f>[1]Лист2!G205</f>
        <v>2494.1120000000001</v>
      </c>
      <c r="G48" s="17">
        <v>2494.1120000000001</v>
      </c>
      <c r="H48" s="49">
        <f t="shared" si="0"/>
        <v>100</v>
      </c>
    </row>
    <row r="49" spans="1:8" ht="34.5" customHeight="1">
      <c r="A49" s="29" t="str">
        <f>[1]Лист2!A287</f>
        <v>Субсидия на софинансирование части расходов местных бюджетов по оплате труда работников муниципальных учреждений</v>
      </c>
      <c r="B49" s="13" t="str">
        <f>[1]Лист2!C287</f>
        <v>01</v>
      </c>
      <c r="C49" s="13">
        <f>[1]Лист2!D287</f>
        <v>13</v>
      </c>
      <c r="D49" s="13" t="str">
        <f>[1]Лист2!E287</f>
        <v>02 5 00 S0430</v>
      </c>
      <c r="E49" s="13"/>
      <c r="F49" s="63">
        <f>F50</f>
        <v>544.89</v>
      </c>
      <c r="G49" s="63">
        <v>544.89</v>
      </c>
      <c r="H49" s="49">
        <f t="shared" si="0"/>
        <v>100</v>
      </c>
    </row>
    <row r="50" spans="1:8" ht="66" customHeight="1">
      <c r="A50" s="29" t="str">
        <f>[1]Лист2!A288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0" s="13" t="str">
        <f>[1]Лист2!C288</f>
        <v>01</v>
      </c>
      <c r="C50" s="13">
        <f>[1]Лист2!D288</f>
        <v>13</v>
      </c>
      <c r="D50" s="13" t="str">
        <f>[1]Лист2!E288</f>
        <v>02 5 00 S0430</v>
      </c>
      <c r="E50" s="13">
        <f>[1]Лист2!F288</f>
        <v>100</v>
      </c>
      <c r="F50" s="63">
        <f>[1]Лист2!G288+[1]Лист2!G366</f>
        <v>544.89</v>
      </c>
      <c r="G50" s="63">
        <v>544.89</v>
      </c>
      <c r="H50" s="49">
        <f t="shared" si="0"/>
        <v>100</v>
      </c>
    </row>
    <row r="51" spans="1:8" ht="21.75" customHeight="1">
      <c r="A51" s="29" t="str">
        <f>[1]Лист2!A289</f>
        <v>Резервные фонды местных администраций</v>
      </c>
      <c r="B51" s="13" t="str">
        <f>[1]Лист2!C289</f>
        <v>01</v>
      </c>
      <c r="C51" s="13">
        <f>[1]Лист2!D289</f>
        <v>13</v>
      </c>
      <c r="D51" s="13" t="str">
        <f>[1]Лист2!E289</f>
        <v>99 1 00 14100</v>
      </c>
      <c r="E51" s="13"/>
      <c r="F51" s="33">
        <f>F52</f>
        <v>2811.1499999999996</v>
      </c>
      <c r="G51" s="33">
        <v>2811.1499999999996</v>
      </c>
      <c r="H51" s="49">
        <f t="shared" si="0"/>
        <v>100</v>
      </c>
    </row>
    <row r="52" spans="1:8" ht="30.6" customHeight="1">
      <c r="A52" s="29" t="str">
        <f>[1]Лист2!A290</f>
        <v>Закупка товаров, работ и услуг для обеспечения государственных (муниципальных) нужд</v>
      </c>
      <c r="B52" s="13" t="str">
        <f>[1]Лист2!C290</f>
        <v>01</v>
      </c>
      <c r="C52" s="13">
        <f>[1]Лист2!D290</f>
        <v>13</v>
      </c>
      <c r="D52" s="13" t="str">
        <f>[1]Лист2!E290</f>
        <v>99 1 00 14100</v>
      </c>
      <c r="E52" s="13">
        <f>[1]Лист2!F290</f>
        <v>200</v>
      </c>
      <c r="F52" s="33">
        <f>[1]Лист2!G290+[1]Лист2!G368</f>
        <v>2811.1499999999996</v>
      </c>
      <c r="G52" s="33">
        <v>2811.1499999999996</v>
      </c>
      <c r="H52" s="49">
        <f t="shared" si="0"/>
        <v>100</v>
      </c>
    </row>
    <row r="53" spans="1:8" ht="25.5" customHeight="1">
      <c r="A53" s="29" t="str">
        <f>[1]Лист2!A206</f>
        <v>Прочие выплаты по обязательствам государства</v>
      </c>
      <c r="B53" s="13" t="str">
        <f>[1]Лист2!C206</f>
        <v>01</v>
      </c>
      <c r="C53" s="13" t="str">
        <f>[1]Лист2!D206</f>
        <v>13</v>
      </c>
      <c r="D53" s="13" t="str">
        <f>[1]Лист2!E206</f>
        <v>99 9 00 14710</v>
      </c>
      <c r="E53" s="13"/>
      <c r="F53" s="33">
        <f>F54+F55+F56</f>
        <v>15123.979000000001</v>
      </c>
      <c r="G53" s="33">
        <f>G54+G55+G56</f>
        <v>15016.948</v>
      </c>
      <c r="H53" s="49">
        <f t="shared" si="0"/>
        <v>99.292309252743607</v>
      </c>
    </row>
    <row r="54" spans="1:8" ht="34.9" customHeight="1">
      <c r="A54" s="29" t="str">
        <f>[1]Лист2!A207</f>
        <v>Закупка товаров, работ и услуг для обеспечения государственных (муниципальных) нужд</v>
      </c>
      <c r="B54" s="13" t="str">
        <f>[1]Лист2!C207</f>
        <v>01</v>
      </c>
      <c r="C54" s="13" t="str">
        <f>[1]Лист2!D207</f>
        <v>13</v>
      </c>
      <c r="D54" s="13" t="str">
        <f>[1]Лист2!E207</f>
        <v>99 9 00 14710</v>
      </c>
      <c r="E54" s="13">
        <f>[1]Лист2!F207</f>
        <v>200</v>
      </c>
      <c r="F54" s="33">
        <f>[1]Лист2!G370+[1]Лист2!G292+[1]Лист2!G207</f>
        <v>14436.448</v>
      </c>
      <c r="G54" s="33">
        <v>14329.416999999999</v>
      </c>
      <c r="H54" s="49">
        <f t="shared" si="0"/>
        <v>99.258605717971619</v>
      </c>
    </row>
    <row r="55" spans="1:8" ht="29.25" customHeight="1">
      <c r="A55" s="29" t="str">
        <f>[1]Лист2!A208</f>
        <v>Исполнение судебных актов</v>
      </c>
      <c r="B55" s="13" t="str">
        <f>[1]Лист2!C208</f>
        <v>01</v>
      </c>
      <c r="C55" s="13" t="str">
        <f>[1]Лист2!D208</f>
        <v>13</v>
      </c>
      <c r="D55" s="13" t="str">
        <f>[1]Лист2!E208</f>
        <v>99 9 00 14710</v>
      </c>
      <c r="E55" s="13">
        <f>[1]Лист2!F208</f>
        <v>830</v>
      </c>
      <c r="F55" s="33">
        <f>[1]Лист2!G208+[1]Лист2!G371</f>
        <v>650.03100000000006</v>
      </c>
      <c r="G55" s="33">
        <v>650.03100000000006</v>
      </c>
      <c r="H55" s="49">
        <f t="shared" si="0"/>
        <v>100</v>
      </c>
    </row>
    <row r="56" spans="1:8" ht="36" customHeight="1">
      <c r="A56" s="29" t="str">
        <f>[1]Лист2!A209</f>
        <v>Уплата налогов, сборов и иных платежей</v>
      </c>
      <c r="B56" s="13" t="str">
        <f>[1]Лист2!C209</f>
        <v>01</v>
      </c>
      <c r="C56" s="13" t="str">
        <f>[1]Лист2!D209</f>
        <v>13</v>
      </c>
      <c r="D56" s="13" t="str">
        <f>[1]Лист2!E209</f>
        <v>99 9 00 14710</v>
      </c>
      <c r="E56" s="13">
        <f>[1]Лист2!F209</f>
        <v>850</v>
      </c>
      <c r="F56" s="13">
        <f>[1]Лист2!G209</f>
        <v>37.5</v>
      </c>
      <c r="G56" s="13">
        <v>37.5</v>
      </c>
      <c r="H56" s="49">
        <f t="shared" si="0"/>
        <v>100</v>
      </c>
    </row>
    <row r="57" spans="1:8" ht="39.75" customHeight="1">
      <c r="A57" s="29" t="str">
        <f>[1]Лист2!A372</f>
        <v>Мероприятия по профилактике и противодействию распространения новой короновирусной инфекции</v>
      </c>
      <c r="B57" s="13" t="str">
        <f>[1]Лист2!C372</f>
        <v>01</v>
      </c>
      <c r="C57" s="13" t="str">
        <f>[1]Лист2!D372</f>
        <v>13</v>
      </c>
      <c r="D57" s="13" t="str">
        <f>[1]Лист2!E372</f>
        <v>99 9 00 15001</v>
      </c>
      <c r="E57" s="13"/>
      <c r="F57" s="63">
        <f>[1]Лист2!G372</f>
        <v>23.555</v>
      </c>
      <c r="G57" s="63">
        <v>23.555</v>
      </c>
      <c r="H57" s="49">
        <f t="shared" si="0"/>
        <v>100</v>
      </c>
    </row>
    <row r="58" spans="1:8" ht="37.5" customHeight="1">
      <c r="A58" s="29" t="str">
        <f>[1]Лист2!A373</f>
        <v>Закупка товаров, работ и услуг для обеспечения государственных (муниципальных) нужд</v>
      </c>
      <c r="B58" s="13" t="str">
        <f>[1]Лист2!C373</f>
        <v>01</v>
      </c>
      <c r="C58" s="13" t="str">
        <f>[1]Лист2!D373</f>
        <v>13</v>
      </c>
      <c r="D58" s="13" t="str">
        <f>[1]Лист2!E373</f>
        <v>99 9 00 15001</v>
      </c>
      <c r="E58" s="13">
        <f>[1]Лист2!F373</f>
        <v>200</v>
      </c>
      <c r="F58" s="63">
        <f>[1]Лист2!G373</f>
        <v>23.555</v>
      </c>
      <c r="G58" s="63">
        <v>23.555</v>
      </c>
      <c r="H58" s="49">
        <f t="shared" si="0"/>
        <v>100</v>
      </c>
    </row>
    <row r="59" spans="1:8" ht="36.75" customHeight="1">
      <c r="A59" s="29" t="str">
        <f>[1]Лист2!A293</f>
        <v>Информационные услуги в части размещения печатных материалов в газете "Наши вести"</v>
      </c>
      <c r="B59" s="13" t="str">
        <f>[1]Лист2!C293</f>
        <v>01</v>
      </c>
      <c r="C59" s="13">
        <f>[1]Лист2!D293</f>
        <v>13</v>
      </c>
      <c r="D59" s="13" t="str">
        <f>[1]Лист2!E293</f>
        <v>99 9 00 98710</v>
      </c>
      <c r="E59" s="13"/>
      <c r="F59" s="63">
        <f>[1]Лист2!G293</f>
        <v>666.91200000000003</v>
      </c>
      <c r="G59" s="63">
        <v>666.91200000000003</v>
      </c>
      <c r="H59" s="49">
        <f t="shared" si="0"/>
        <v>100</v>
      </c>
    </row>
    <row r="60" spans="1:8" ht="35.25" customHeight="1">
      <c r="A60" s="29" t="str">
        <f>[1]Лист2!A294</f>
        <v>Закупка товаров, работ и услуг для обеспечения государственных (муниципальных) нужд</v>
      </c>
      <c r="B60" s="13" t="str">
        <f>[1]Лист2!C294</f>
        <v>01</v>
      </c>
      <c r="C60" s="13">
        <f>[1]Лист2!D294</f>
        <v>13</v>
      </c>
      <c r="D60" s="13" t="str">
        <f>[1]Лист2!E294</f>
        <v>99 9 00 98710</v>
      </c>
      <c r="E60" s="13">
        <f>[1]Лист2!F294</f>
        <v>200</v>
      </c>
      <c r="F60" s="63">
        <f>[1]Лист2!G294</f>
        <v>666.91200000000003</v>
      </c>
      <c r="G60" s="63">
        <v>666.91200000000003</v>
      </c>
      <c r="H60" s="49">
        <f t="shared" si="0"/>
        <v>100</v>
      </c>
    </row>
    <row r="61" spans="1:8" ht="23.25" customHeight="1">
      <c r="A61" s="12" t="str">
        <f>[1]Лист1!A19</f>
        <v>Национальная оборона</v>
      </c>
      <c r="B61" s="11" t="str">
        <f>[1]Лист1!B19</f>
        <v>02</v>
      </c>
      <c r="C61" s="13"/>
      <c r="D61" s="13"/>
      <c r="E61" s="13"/>
      <c r="F61" s="33">
        <f>F62</f>
        <v>835.7</v>
      </c>
      <c r="G61" s="33">
        <v>835.7</v>
      </c>
      <c r="H61" s="49">
        <f t="shared" si="0"/>
        <v>100</v>
      </c>
    </row>
    <row r="62" spans="1:8" ht="20.25" customHeight="1">
      <c r="A62" s="12" t="s">
        <v>46</v>
      </c>
      <c r="B62" s="13" t="s">
        <v>19</v>
      </c>
      <c r="C62" s="13" t="s">
        <v>20</v>
      </c>
      <c r="D62" s="13"/>
      <c r="E62" s="13"/>
      <c r="F62" s="17">
        <f>F63</f>
        <v>835.7</v>
      </c>
      <c r="G62" s="17">
        <v>835.7</v>
      </c>
      <c r="H62" s="49">
        <f t="shared" si="0"/>
        <v>100</v>
      </c>
    </row>
    <row r="63" spans="1:8" ht="38.25" customHeight="1">
      <c r="A63" s="12" t="s">
        <v>43</v>
      </c>
      <c r="B63" s="13" t="s">
        <v>19</v>
      </c>
      <c r="C63" s="13" t="s">
        <v>20</v>
      </c>
      <c r="D63" s="14" t="s">
        <v>145</v>
      </c>
      <c r="E63" s="13"/>
      <c r="F63" s="17">
        <f>F64</f>
        <v>835.7</v>
      </c>
      <c r="G63" s="17">
        <v>835.7</v>
      </c>
      <c r="H63" s="49">
        <f t="shared" si="0"/>
        <v>100</v>
      </c>
    </row>
    <row r="64" spans="1:8" ht="24" customHeight="1">
      <c r="A64" s="12" t="s">
        <v>59</v>
      </c>
      <c r="B64" s="14" t="s">
        <v>19</v>
      </c>
      <c r="C64" s="14" t="s">
        <v>20</v>
      </c>
      <c r="D64" s="14" t="s">
        <v>145</v>
      </c>
      <c r="E64" s="11">
        <v>530</v>
      </c>
      <c r="F64" s="17">
        <f>[1]Лист2!G213</f>
        <v>835.7</v>
      </c>
      <c r="G64" s="17">
        <v>835.7</v>
      </c>
      <c r="H64" s="49">
        <f t="shared" si="0"/>
        <v>100</v>
      </c>
    </row>
    <row r="65" spans="1:8" ht="27" customHeight="1">
      <c r="A65" s="12" t="s">
        <v>37</v>
      </c>
      <c r="B65" s="13" t="s">
        <v>20</v>
      </c>
      <c r="C65" s="11"/>
      <c r="D65" s="11"/>
      <c r="E65" s="11"/>
      <c r="F65" s="17">
        <f>F66</f>
        <v>3242.415</v>
      </c>
      <c r="G65" s="17">
        <v>3242.415</v>
      </c>
      <c r="H65" s="49">
        <f t="shared" si="0"/>
        <v>100</v>
      </c>
    </row>
    <row r="66" spans="1:8" ht="39.6" customHeight="1">
      <c r="A66" s="12" t="s">
        <v>53</v>
      </c>
      <c r="B66" s="13" t="s">
        <v>20</v>
      </c>
      <c r="C66" s="13" t="s">
        <v>23</v>
      </c>
      <c r="D66" s="11"/>
      <c r="E66" s="13"/>
      <c r="F66" s="17">
        <f>F67+F76+F72+F78+F80+F70+F74</f>
        <v>3242.415</v>
      </c>
      <c r="G66" s="17">
        <v>3242.415</v>
      </c>
      <c r="H66" s="49">
        <f t="shared" si="0"/>
        <v>100</v>
      </c>
    </row>
    <row r="67" spans="1:8" ht="34.5" customHeight="1">
      <c r="A67" s="16" t="s">
        <v>108</v>
      </c>
      <c r="B67" s="13" t="s">
        <v>20</v>
      </c>
      <c r="C67" s="13" t="s">
        <v>23</v>
      </c>
      <c r="D67" s="14" t="s">
        <v>158</v>
      </c>
      <c r="E67" s="13"/>
      <c r="F67" s="17">
        <f>F68+F69</f>
        <v>1464.556</v>
      </c>
      <c r="G67" s="17">
        <v>1464.556</v>
      </c>
      <c r="H67" s="49">
        <f t="shared" si="0"/>
        <v>100</v>
      </c>
    </row>
    <row r="68" spans="1:8" ht="47.25" customHeight="1">
      <c r="A68" s="27" t="s">
        <v>83</v>
      </c>
      <c r="B68" s="13" t="s">
        <v>20</v>
      </c>
      <c r="C68" s="13" t="s">
        <v>23</v>
      </c>
      <c r="D68" s="14" t="s">
        <v>158</v>
      </c>
      <c r="E68" s="13">
        <v>100</v>
      </c>
      <c r="F68" s="17">
        <f>[1]Лист2!G298+[1]Лист2!G377</f>
        <v>1464.556</v>
      </c>
      <c r="G68" s="17">
        <v>1464.556</v>
      </c>
      <c r="H68" s="49">
        <f t="shared" si="0"/>
        <v>100</v>
      </c>
    </row>
    <row r="69" spans="1:8" ht="33.75" customHeight="1">
      <c r="A69" s="28" t="s">
        <v>127</v>
      </c>
      <c r="B69" s="13" t="s">
        <v>20</v>
      </c>
      <c r="C69" s="13" t="s">
        <v>23</v>
      </c>
      <c r="D69" s="14" t="s">
        <v>158</v>
      </c>
      <c r="E69" s="13">
        <v>200</v>
      </c>
      <c r="F69" s="17">
        <f>[1]Лист2!G299</f>
        <v>0</v>
      </c>
      <c r="G69" s="17">
        <v>0</v>
      </c>
      <c r="H69" s="49">
        <v>0</v>
      </c>
    </row>
    <row r="70" spans="1:8" ht="34.15" customHeight="1">
      <c r="A70" s="28" t="str">
        <f>[1]Лист2!A378</f>
        <v>Субсидия на софинансирование части расходов местных бюджетов по оплате труда работников муниципальных учреждений</v>
      </c>
      <c r="B70" s="13" t="str">
        <f>[1]Лист2!C378</f>
        <v>03</v>
      </c>
      <c r="C70" s="13" t="str">
        <f>[1]Лист2!D378</f>
        <v>09</v>
      </c>
      <c r="D70" s="13" t="str">
        <f>[1]Лист2!E378</f>
        <v>02 5 00 S0430</v>
      </c>
      <c r="E70" s="13"/>
      <c r="F70" s="63">
        <f>[1]Лист2!G378</f>
        <v>155.10900000000001</v>
      </c>
      <c r="G70" s="63">
        <v>155.10900000000001</v>
      </c>
      <c r="H70" s="49">
        <f t="shared" si="0"/>
        <v>100</v>
      </c>
    </row>
    <row r="71" spans="1:8" ht="60" customHeight="1">
      <c r="A71" s="28" t="str">
        <f>[1]Лист2!A379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1" s="13" t="str">
        <f>[1]Лист2!C379</f>
        <v>03</v>
      </c>
      <c r="C71" s="13" t="str">
        <f>[1]Лист2!D379</f>
        <v>09</v>
      </c>
      <c r="D71" s="13" t="str">
        <f>[1]Лист2!E379</f>
        <v>02 5 00 S0430</v>
      </c>
      <c r="E71" s="13">
        <f>[1]Лист2!F379</f>
        <v>100</v>
      </c>
      <c r="F71" s="63">
        <f>[1]Лист2!G379</f>
        <v>155.10900000000001</v>
      </c>
      <c r="G71" s="63">
        <v>155.10900000000001</v>
      </c>
      <c r="H71" s="49">
        <f t="shared" si="0"/>
        <v>100</v>
      </c>
    </row>
    <row r="72" spans="1:8" ht="31.5" customHeight="1">
      <c r="A72" s="28" t="str">
        <f>[1]Лист2!A300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72" s="13" t="str">
        <f>[1]Лист2!C300</f>
        <v>03</v>
      </c>
      <c r="C72" s="13" t="str">
        <f>[1]Лист2!D300</f>
        <v>09</v>
      </c>
      <c r="D72" s="13" t="str">
        <f>[1]Лист2!E300</f>
        <v>94 2 00 12010</v>
      </c>
      <c r="E72" s="13"/>
      <c r="F72" s="33">
        <f>F73</f>
        <v>1123.45</v>
      </c>
      <c r="G72" s="33">
        <v>1123.45</v>
      </c>
      <c r="H72" s="49">
        <f t="shared" si="0"/>
        <v>100</v>
      </c>
    </row>
    <row r="73" spans="1:8" ht="32.25" customHeight="1">
      <c r="A73" s="28" t="str">
        <f>[1]Лист2!A301</f>
        <v>Закупка товаров, работ и услуг для обеспечения государственных (муниципальных) нужд</v>
      </c>
      <c r="B73" s="13" t="str">
        <f>[1]Лист2!C301</f>
        <v>03</v>
      </c>
      <c r="C73" s="13" t="str">
        <f>[1]Лист2!D301</f>
        <v>09</v>
      </c>
      <c r="D73" s="13" t="str">
        <f>[1]Лист2!E301</f>
        <v>94 2 00 12010</v>
      </c>
      <c r="E73" s="13">
        <f>[1]Лист2!F301</f>
        <v>200</v>
      </c>
      <c r="F73" s="33">
        <f>[1]Лист2!G383</f>
        <v>1123.45</v>
      </c>
      <c r="G73" s="33">
        <v>1123.45</v>
      </c>
      <c r="H73" s="49">
        <f t="shared" si="0"/>
        <v>100</v>
      </c>
    </row>
    <row r="74" spans="1:8" ht="42.75" customHeight="1">
      <c r="A74" s="28" t="str">
        <f>[1]Лист2!A380</f>
        <v>МП "Профилактика преступлений и иных правонарушений в Волчихинском районе Алтайского ркая на 2017-2020 годы"</v>
      </c>
      <c r="B74" s="13" t="str">
        <f>[1]Лист2!C380</f>
        <v>03</v>
      </c>
      <c r="C74" s="13" t="str">
        <f>[1]Лист2!D380</f>
        <v>09</v>
      </c>
      <c r="D74" s="13" t="str">
        <f>[1]Лист2!E380</f>
        <v>10 0 00 60990</v>
      </c>
      <c r="E74" s="13"/>
      <c r="F74" s="63">
        <f>[1]Лист2!G380</f>
        <v>5</v>
      </c>
      <c r="G74" s="63">
        <v>5</v>
      </c>
      <c r="H74" s="49">
        <f t="shared" si="0"/>
        <v>100</v>
      </c>
    </row>
    <row r="75" spans="1:8" ht="39.75" customHeight="1">
      <c r="A75" s="28" t="str">
        <f>[1]Лист2!A381</f>
        <v>Закупка товаров, работ и услуг для обеспечения государственных (муниципальных) нужд</v>
      </c>
      <c r="B75" s="13" t="str">
        <f>[1]Лист2!C381</f>
        <v>03</v>
      </c>
      <c r="C75" s="13" t="str">
        <f>[1]Лист2!D381</f>
        <v>09</v>
      </c>
      <c r="D75" s="13" t="str">
        <f>[1]Лист2!E381</f>
        <v>10 0 00 60990</v>
      </c>
      <c r="E75" s="13">
        <f>[1]Лист2!F381</f>
        <v>200</v>
      </c>
      <c r="F75" s="63">
        <f>[1]Лист2!G381</f>
        <v>5</v>
      </c>
      <c r="G75" s="63">
        <v>5</v>
      </c>
      <c r="H75" s="49">
        <f t="shared" si="0"/>
        <v>100</v>
      </c>
    </row>
    <row r="76" spans="1:8" ht="39" customHeight="1">
      <c r="A76" s="28" t="str">
        <f>[1]Лист2!A304</f>
        <v>МП "Профилактика терроризма и экстремизма на территории муниципального образования Волчихинский район на 2018-2020 годы"</v>
      </c>
      <c r="B76" s="13" t="str">
        <f>[1]Лист2!C304</f>
        <v>03</v>
      </c>
      <c r="C76" s="13" t="str">
        <f>[1]Лист2!D304</f>
        <v>09</v>
      </c>
      <c r="D76" s="13" t="str">
        <f>[1]Лист2!E304</f>
        <v>40 0 00 60990</v>
      </c>
      <c r="E76" s="13"/>
      <c r="F76" s="33">
        <f>F77</f>
        <v>187.3</v>
      </c>
      <c r="G76" s="33">
        <v>187.3</v>
      </c>
      <c r="H76" s="49">
        <f t="shared" si="0"/>
        <v>100</v>
      </c>
    </row>
    <row r="77" spans="1:8" ht="39.75" customHeight="1">
      <c r="A77" s="28" t="str">
        <f>[1]Лист2!A305</f>
        <v>Закупка товаров, работ и услуг для обеспечения государственных (муниципальных) нужд</v>
      </c>
      <c r="B77" s="13" t="str">
        <f>[1]Лист2!C305</f>
        <v>03</v>
      </c>
      <c r="C77" s="13" t="str">
        <f>[1]Лист2!D305</f>
        <v>09</v>
      </c>
      <c r="D77" s="13" t="str">
        <f>[1]Лист2!E305</f>
        <v>40 0 00 60990</v>
      </c>
      <c r="E77" s="13">
        <f>[1]Лист2!F305</f>
        <v>200</v>
      </c>
      <c r="F77" s="33">
        <f>[1]Лист2!G305+[1]Лист2!G385</f>
        <v>187.3</v>
      </c>
      <c r="G77" s="33">
        <v>187.3</v>
      </c>
      <c r="H77" s="49">
        <f t="shared" ref="H77:H138" si="1">G77/F77*100</f>
        <v>100</v>
      </c>
    </row>
    <row r="78" spans="1:8" ht="51" customHeight="1">
      <c r="A78" s="28" t="str">
        <f>[1]Лист2!A306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78" s="13" t="str">
        <f>[1]Лист2!C306</f>
        <v>03</v>
      </c>
      <c r="C78" s="13" t="str">
        <f>[1]Лист2!D306</f>
        <v>09</v>
      </c>
      <c r="D78" s="13" t="str">
        <f>[1]Лист2!E306</f>
        <v>67 0 00 60990</v>
      </c>
      <c r="E78" s="13"/>
      <c r="F78" s="33">
        <f>[1]Лист2!G306</f>
        <v>7</v>
      </c>
      <c r="G78" s="33">
        <v>7</v>
      </c>
      <c r="H78" s="49">
        <f t="shared" si="1"/>
        <v>100</v>
      </c>
    </row>
    <row r="79" spans="1:8" ht="34.5" customHeight="1">
      <c r="A79" s="28" t="str">
        <f>[1]Лист2!A307</f>
        <v>Закупка товаров, работ и услуг для обеспечения государственных (муниципальных) нужд</v>
      </c>
      <c r="B79" s="13" t="str">
        <f>[1]Лист2!C307</f>
        <v>03</v>
      </c>
      <c r="C79" s="13" t="str">
        <f>[1]Лист2!D307</f>
        <v>09</v>
      </c>
      <c r="D79" s="13" t="str">
        <f>[1]Лист2!E307</f>
        <v>67 0 00 60990</v>
      </c>
      <c r="E79" s="13">
        <f>[1]Лист2!F307</f>
        <v>200</v>
      </c>
      <c r="F79" s="33">
        <f>[1]Лист2!G307</f>
        <v>7</v>
      </c>
      <c r="G79" s="33">
        <v>7</v>
      </c>
      <c r="H79" s="49">
        <f t="shared" si="1"/>
        <v>100</v>
      </c>
    </row>
    <row r="80" spans="1:8" ht="91.5" customHeight="1">
      <c r="A80" s="28" t="str">
        <f>[1]Лист2!A216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0" s="13" t="str">
        <f>[1]Лист2!C216</f>
        <v>03</v>
      </c>
      <c r="C80" s="13" t="str">
        <f>[1]Лист2!D216</f>
        <v>09</v>
      </c>
      <c r="D80" s="13" t="str">
        <f>[1]Лист2!E216</f>
        <v>98 5 00 60510</v>
      </c>
      <c r="E80" s="13"/>
      <c r="F80" s="63">
        <f>[1]Лист2!G216</f>
        <v>300</v>
      </c>
      <c r="G80" s="63">
        <v>300</v>
      </c>
      <c r="H80" s="49">
        <f t="shared" si="1"/>
        <v>100</v>
      </c>
    </row>
    <row r="81" spans="1:8" ht="22.5" customHeight="1">
      <c r="A81" s="28" t="str">
        <f>[1]Лист2!A217</f>
        <v>Иные межбюджетные трансферты</v>
      </c>
      <c r="B81" s="13" t="str">
        <f>[1]Лист2!C217</f>
        <v>03</v>
      </c>
      <c r="C81" s="13" t="str">
        <f>[1]Лист2!D217</f>
        <v>09</v>
      </c>
      <c r="D81" s="13" t="str">
        <f>[1]Лист2!E217</f>
        <v>98 5 00 60510</v>
      </c>
      <c r="E81" s="13">
        <f>[1]Лист2!F217</f>
        <v>540</v>
      </c>
      <c r="F81" s="63">
        <f>[1]Лист2!G217</f>
        <v>300</v>
      </c>
      <c r="G81" s="63">
        <v>300</v>
      </c>
      <c r="H81" s="49">
        <f t="shared" si="1"/>
        <v>100</v>
      </c>
    </row>
    <row r="82" spans="1:8" ht="20.25" customHeight="1">
      <c r="A82" s="12" t="s">
        <v>38</v>
      </c>
      <c r="B82" s="13" t="s">
        <v>21</v>
      </c>
      <c r="C82" s="13"/>
      <c r="D82" s="11"/>
      <c r="E82" s="13"/>
      <c r="F82" s="17">
        <f>F89+F86+F98+F83</f>
        <v>9463.0110000000004</v>
      </c>
      <c r="G82" s="17">
        <f>G89+G86+G98+G83</f>
        <v>8726.4880000000012</v>
      </c>
      <c r="H82" s="49">
        <f t="shared" si="1"/>
        <v>92.216821897385529</v>
      </c>
    </row>
    <row r="83" spans="1:8" ht="23.25" customHeight="1">
      <c r="A83" s="12" t="str">
        <f>[1]Лист2!A80</f>
        <v>Общеэкономические вопросы</v>
      </c>
      <c r="B83" s="13" t="str">
        <f>[1]Лист2!C80</f>
        <v>04</v>
      </c>
      <c r="C83" s="13" t="str">
        <f>[1]Лист2!D80</f>
        <v>01</v>
      </c>
      <c r="D83" s="13"/>
      <c r="E83" s="13"/>
      <c r="F83" s="63">
        <f>[1]Лист2!G80</f>
        <v>45.5</v>
      </c>
      <c r="G83" s="63">
        <v>45.5</v>
      </c>
      <c r="H83" s="49">
        <f t="shared" si="1"/>
        <v>100</v>
      </c>
    </row>
    <row r="84" spans="1:8" ht="21.75" customHeight="1">
      <c r="A84" s="12" t="str">
        <f>[1]Лист2!A81</f>
        <v>Содействие занятости населения</v>
      </c>
      <c r="B84" s="13" t="str">
        <f>[1]Лист2!C81</f>
        <v>04</v>
      </c>
      <c r="C84" s="13" t="str">
        <f>[1]Лист2!D81</f>
        <v>01</v>
      </c>
      <c r="D84" s="13" t="str">
        <f>[1]Лист2!E81</f>
        <v>90 4 00 16820</v>
      </c>
      <c r="E84" s="13"/>
      <c r="F84" s="63">
        <f>[1]Лист2!G81</f>
        <v>45.5</v>
      </c>
      <c r="G84" s="63">
        <v>45.5</v>
      </c>
      <c r="H84" s="49">
        <f t="shared" si="1"/>
        <v>100</v>
      </c>
    </row>
    <row r="85" spans="1:8" ht="30" customHeight="1">
      <c r="A85" s="12" t="str">
        <f>[1]Лист2!A82</f>
        <v>Закупка товаров, работ и услуг для государственных (муниципальных) нужд</v>
      </c>
      <c r="B85" s="13" t="str">
        <f>[1]Лист2!C82</f>
        <v>04</v>
      </c>
      <c r="C85" s="13" t="str">
        <f>[1]Лист2!D82</f>
        <v>01</v>
      </c>
      <c r="D85" s="13" t="str">
        <f>[1]Лист2!E82</f>
        <v>90 4 00 16820</v>
      </c>
      <c r="E85" s="13">
        <f>[1]Лист2!F82</f>
        <v>200</v>
      </c>
      <c r="F85" s="63">
        <f>[1]Лист2!G82</f>
        <v>45.5</v>
      </c>
      <c r="G85" s="63">
        <v>45.5</v>
      </c>
      <c r="H85" s="49">
        <f t="shared" si="1"/>
        <v>100</v>
      </c>
    </row>
    <row r="86" spans="1:8" ht="19.5" customHeight="1">
      <c r="A86" s="12" t="s">
        <v>78</v>
      </c>
      <c r="B86" s="13" t="s">
        <v>21</v>
      </c>
      <c r="C86" s="13" t="s">
        <v>24</v>
      </c>
      <c r="D86" s="14"/>
      <c r="E86" s="11"/>
      <c r="F86" s="17">
        <f>F87</f>
        <v>177</v>
      </c>
      <c r="G86" s="17">
        <f>G87</f>
        <v>176.816</v>
      </c>
      <c r="H86" s="49">
        <f t="shared" si="1"/>
        <v>99.896045197740108</v>
      </c>
    </row>
    <row r="87" spans="1:8" ht="36.75" customHeight="1">
      <c r="A87" s="12" t="str">
        <f>[1]Лист2!A310</f>
        <v>Субвенция на исполнение государственных полномочий по обращению с животными без владельцев</v>
      </c>
      <c r="B87" s="13" t="s">
        <v>21</v>
      </c>
      <c r="C87" s="13" t="s">
        <v>24</v>
      </c>
      <c r="D87" s="14" t="s">
        <v>159</v>
      </c>
      <c r="E87" s="11"/>
      <c r="F87" s="17">
        <f>F88</f>
        <v>177</v>
      </c>
      <c r="G87" s="17">
        <f>G88</f>
        <v>176.816</v>
      </c>
      <c r="H87" s="49">
        <f t="shared" si="1"/>
        <v>99.896045197740108</v>
      </c>
    </row>
    <row r="88" spans="1:8" ht="36.75" customHeight="1">
      <c r="A88" s="12" t="s">
        <v>127</v>
      </c>
      <c r="B88" s="13" t="s">
        <v>21</v>
      </c>
      <c r="C88" s="13" t="s">
        <v>24</v>
      </c>
      <c r="D88" s="14" t="s">
        <v>159</v>
      </c>
      <c r="E88" s="11">
        <v>200</v>
      </c>
      <c r="F88" s="17">
        <v>177</v>
      </c>
      <c r="G88" s="17">
        <v>176.816</v>
      </c>
      <c r="H88" s="49">
        <f t="shared" si="1"/>
        <v>99.896045197740108</v>
      </c>
    </row>
    <row r="89" spans="1:8" ht="21.75" customHeight="1">
      <c r="A89" s="12" t="s">
        <v>79</v>
      </c>
      <c r="B89" s="13" t="s">
        <v>21</v>
      </c>
      <c r="C89" s="13" t="s">
        <v>23</v>
      </c>
      <c r="D89" s="14"/>
      <c r="E89" s="13"/>
      <c r="F89" s="17">
        <f>F90+F96+F92+F94</f>
        <v>8779.0110000000004</v>
      </c>
      <c r="G89" s="17">
        <f>G90+G96+G92+G94</f>
        <v>8042.6720000000005</v>
      </c>
      <c r="H89" s="49">
        <f t="shared" si="1"/>
        <v>91.612506237889434</v>
      </c>
    </row>
    <row r="90" spans="1:8" ht="39" customHeight="1">
      <c r="A90" s="12" t="s">
        <v>99</v>
      </c>
      <c r="B90" s="13" t="s">
        <v>21</v>
      </c>
      <c r="C90" s="13" t="s">
        <v>23</v>
      </c>
      <c r="D90" s="14" t="s">
        <v>160</v>
      </c>
      <c r="E90" s="11"/>
      <c r="F90" s="17">
        <f>F91</f>
        <v>3904.5210000000002</v>
      </c>
      <c r="G90" s="17">
        <f>G91</f>
        <v>3168.1819999999998</v>
      </c>
      <c r="H90" s="49">
        <f t="shared" si="1"/>
        <v>81.141374319666852</v>
      </c>
    </row>
    <row r="91" spans="1:8" ht="30" customHeight="1">
      <c r="A91" s="12" t="s">
        <v>127</v>
      </c>
      <c r="B91" s="13" t="s">
        <v>21</v>
      </c>
      <c r="C91" s="13" t="s">
        <v>23</v>
      </c>
      <c r="D91" s="14" t="s">
        <v>160</v>
      </c>
      <c r="E91" s="11">
        <v>200</v>
      </c>
      <c r="F91" s="17">
        <f>[1]Лист2!G314+[1]Лист2!G396</f>
        <v>3904.5210000000002</v>
      </c>
      <c r="G91" s="17">
        <v>3168.1819999999998</v>
      </c>
      <c r="H91" s="49">
        <f t="shared" si="1"/>
        <v>81.141374319666852</v>
      </c>
    </row>
    <row r="92" spans="1:8" ht="54.75" customHeight="1">
      <c r="A92" s="12" t="str">
        <f>[1]Лист2!A315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2" s="13" t="str">
        <f>[1]Лист2!C315</f>
        <v>04</v>
      </c>
      <c r="C92" s="13" t="str">
        <f>[1]Лист2!D315</f>
        <v>09</v>
      </c>
      <c r="D92" s="13" t="str">
        <f>[1]Лист2!E315</f>
        <v>91 2 00 S1030</v>
      </c>
      <c r="E92" s="13"/>
      <c r="F92" s="33">
        <f>F93</f>
        <v>1791</v>
      </c>
      <c r="G92" s="33">
        <v>1791</v>
      </c>
      <c r="H92" s="49">
        <f t="shared" si="1"/>
        <v>100</v>
      </c>
    </row>
    <row r="93" spans="1:8" ht="36" customHeight="1">
      <c r="A93" s="12" t="str">
        <f>[1]Лист2!A316</f>
        <v>Закупка товаров, работ и услуг для обеспечения государственных (муниципальных) нужд</v>
      </c>
      <c r="B93" s="13" t="str">
        <f>[1]Лист2!C316</f>
        <v>04</v>
      </c>
      <c r="C93" s="13" t="str">
        <f>[1]Лист2!D316</f>
        <v>09</v>
      </c>
      <c r="D93" s="13" t="str">
        <f>[1]Лист2!E316</f>
        <v>91 2 00 S1030</v>
      </c>
      <c r="E93" s="13">
        <f>[1]Лист2!F316</f>
        <v>200</v>
      </c>
      <c r="F93" s="33">
        <f>[1]Лист2!G392</f>
        <v>1791</v>
      </c>
      <c r="G93" s="33">
        <v>1791</v>
      </c>
      <c r="H93" s="49">
        <f t="shared" si="1"/>
        <v>100</v>
      </c>
    </row>
    <row r="94" spans="1:8" ht="45" customHeight="1">
      <c r="A94" s="12" t="str">
        <f>[1]Лист2!A393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4" s="13" t="str">
        <f>[1]Лист2!C393</f>
        <v>04</v>
      </c>
      <c r="C94" s="13" t="str">
        <f>[1]Лист2!D393</f>
        <v>09</v>
      </c>
      <c r="D94" s="13" t="str">
        <f>[1]Лист2!E393</f>
        <v>91 2 00 S1030</v>
      </c>
      <c r="E94" s="13"/>
      <c r="F94" s="63">
        <f>[1]Лист2!G393</f>
        <v>18.09</v>
      </c>
      <c r="G94" s="63">
        <v>18.09</v>
      </c>
      <c r="H94" s="49">
        <f t="shared" si="1"/>
        <v>100</v>
      </c>
    </row>
    <row r="95" spans="1:8" ht="33.75" customHeight="1">
      <c r="A95" s="12" t="str">
        <f>[1]Лист2!A394</f>
        <v>Закупка товаров, работ и услуг для обеспечения государственных (муниципальных) нужд</v>
      </c>
      <c r="B95" s="13" t="str">
        <f>[1]Лист2!C394</f>
        <v>04</v>
      </c>
      <c r="C95" s="13" t="str">
        <f>[1]Лист2!D394</f>
        <v>09</v>
      </c>
      <c r="D95" s="13" t="str">
        <f>[1]Лист2!E394</f>
        <v>91 2 00 S1030</v>
      </c>
      <c r="E95" s="13">
        <f>[1]Лист2!F394</f>
        <v>200</v>
      </c>
      <c r="F95" s="63">
        <f>[1]Лист2!G394</f>
        <v>18.09</v>
      </c>
      <c r="G95" s="63">
        <v>18.09</v>
      </c>
      <c r="H95" s="49">
        <f t="shared" si="1"/>
        <v>100</v>
      </c>
    </row>
    <row r="96" spans="1:8" ht="81.75" customHeight="1">
      <c r="A96" s="12" t="str">
        <f>[1]Лист2!A220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6" s="13" t="str">
        <f>[1]Лист2!C220</f>
        <v>04</v>
      </c>
      <c r="C96" s="13" t="str">
        <f>[1]Лист2!D220</f>
        <v>09</v>
      </c>
      <c r="D96" s="13" t="str">
        <f>[1]Лист2!E220</f>
        <v>98 5 00 60510</v>
      </c>
      <c r="E96" s="13"/>
      <c r="F96" s="33">
        <f>[1]Лист2!G220</f>
        <v>3065.4</v>
      </c>
      <c r="G96" s="33">
        <v>3065.4</v>
      </c>
      <c r="H96" s="49">
        <f t="shared" si="1"/>
        <v>100</v>
      </c>
    </row>
    <row r="97" spans="1:8" ht="24" customHeight="1">
      <c r="A97" s="12" t="str">
        <f>[1]Лист2!A221</f>
        <v>Иные межбюджетные трансферты</v>
      </c>
      <c r="B97" s="13" t="str">
        <f>[1]Лист2!C221</f>
        <v>04</v>
      </c>
      <c r="C97" s="13" t="str">
        <f>[1]Лист2!D221</f>
        <v>09</v>
      </c>
      <c r="D97" s="13" t="str">
        <f>[1]Лист2!E221</f>
        <v>98 5 00 60510</v>
      </c>
      <c r="E97" s="13">
        <f>[1]Лист2!F221</f>
        <v>540</v>
      </c>
      <c r="F97" s="33">
        <f>[1]Лист2!G221</f>
        <v>3065.4</v>
      </c>
      <c r="G97" s="33">
        <v>3065.4</v>
      </c>
      <c r="H97" s="49">
        <f t="shared" si="1"/>
        <v>100</v>
      </c>
    </row>
    <row r="98" spans="1:8" ht="23.25" customHeight="1">
      <c r="A98" s="64" t="str">
        <f>[1]Лист2!A317</f>
        <v>Другие вопросы в области национальной экономики</v>
      </c>
      <c r="B98" s="24" t="str">
        <f>[1]Лист2!C317</f>
        <v>04</v>
      </c>
      <c r="C98" s="24">
        <f>[1]Лист2!D317</f>
        <v>12</v>
      </c>
      <c r="D98" s="24"/>
      <c r="E98" s="24"/>
      <c r="F98" s="65">
        <f>F99</f>
        <v>461.5</v>
      </c>
      <c r="G98" s="65">
        <v>461.5</v>
      </c>
      <c r="H98" s="49">
        <f t="shared" si="1"/>
        <v>100</v>
      </c>
    </row>
    <row r="99" spans="1:8" ht="37.5" customHeight="1">
      <c r="A99" s="64" t="str">
        <f>[1]Лист2!A318</f>
        <v>Оценка недвижимости, признание прав и регулирование отношений по государственной собственности</v>
      </c>
      <c r="B99" s="24" t="str">
        <f>[1]Лист2!C318</f>
        <v>04</v>
      </c>
      <c r="C99" s="24">
        <f>[1]Лист2!D318</f>
        <v>12</v>
      </c>
      <c r="D99" s="24" t="str">
        <f>[1]Лист2!E318</f>
        <v>91 1 00 17380</v>
      </c>
      <c r="E99" s="24"/>
      <c r="F99" s="65">
        <f>F100</f>
        <v>461.5</v>
      </c>
      <c r="G99" s="65">
        <v>461.5</v>
      </c>
      <c r="H99" s="49">
        <f t="shared" si="1"/>
        <v>100</v>
      </c>
    </row>
    <row r="100" spans="1:8" ht="38.25" customHeight="1">
      <c r="A100" s="64" t="str">
        <f>[1]Лист2!A319</f>
        <v>Закупка товаров, работ и услуг для обеспечения государственных (муниципальных) нужд</v>
      </c>
      <c r="B100" s="24" t="str">
        <f>[1]Лист2!C319</f>
        <v>04</v>
      </c>
      <c r="C100" s="24">
        <f>[1]Лист2!D319</f>
        <v>12</v>
      </c>
      <c r="D100" s="24" t="str">
        <f>[1]Лист2!E319</f>
        <v>91 1 00 17380</v>
      </c>
      <c r="E100" s="24">
        <f>[1]Лист2!F319</f>
        <v>200</v>
      </c>
      <c r="F100" s="65">
        <f>[1]Лист2!G319+[1]Лист2!G399</f>
        <v>461.5</v>
      </c>
      <c r="G100" s="65">
        <v>461.5</v>
      </c>
      <c r="H100" s="49">
        <f t="shared" si="1"/>
        <v>100</v>
      </c>
    </row>
    <row r="101" spans="1:8" ht="20.25" customHeight="1">
      <c r="A101" s="12" t="str">
        <f>[1]Лист2!A320</f>
        <v>Жилищно-коммунальное хозяйство</v>
      </c>
      <c r="B101" s="13" t="str">
        <f>[1]Лист2!C320</f>
        <v>05</v>
      </c>
      <c r="C101" s="13"/>
      <c r="D101" s="13"/>
      <c r="E101" s="13"/>
      <c r="F101" s="33">
        <f>F102+F120+F125</f>
        <v>14927.748</v>
      </c>
      <c r="G101" s="33">
        <f>G102+G120+G125</f>
        <v>14027.296000000002</v>
      </c>
      <c r="H101" s="49">
        <f t="shared" si="1"/>
        <v>93.967931398627584</v>
      </c>
    </row>
    <row r="102" spans="1:8" ht="21.75" customHeight="1">
      <c r="A102" s="12" t="str">
        <f>[1]Лист2!A223</f>
        <v>Коммунальное хозяйство</v>
      </c>
      <c r="B102" s="15" t="s">
        <v>24</v>
      </c>
      <c r="C102" s="15" t="s">
        <v>19</v>
      </c>
      <c r="D102" s="13"/>
      <c r="E102" s="13"/>
      <c r="F102" s="33">
        <f>+F114+F116+F118+F106+F110+F112+F103+F108</f>
        <v>11476.654</v>
      </c>
      <c r="G102" s="33">
        <f>+G114+G116+G118+G106+G110+G112+G103+G108</f>
        <v>11267.202000000001</v>
      </c>
      <c r="H102" s="49">
        <f t="shared" si="1"/>
        <v>98.174973297966474</v>
      </c>
    </row>
    <row r="103" spans="1:8" ht="42.6" customHeight="1">
      <c r="A103" s="12" t="str">
        <f>[1]Лист2!A402</f>
        <v>МП "Комплексное развитие системы коммунальной инфраструктуры Волчихинского района " на 2017-2025 годы</v>
      </c>
      <c r="B103" s="15" t="s">
        <v>24</v>
      </c>
      <c r="C103" s="15" t="s">
        <v>19</v>
      </c>
      <c r="D103" s="15" t="str">
        <f>[1]Лист2!E402</f>
        <v>43 0 00 60010</v>
      </c>
      <c r="E103" s="13"/>
      <c r="F103" s="33">
        <f>F104+F105</f>
        <v>1897.2540000000001</v>
      </c>
      <c r="G103" s="33">
        <f>G104+G105</f>
        <v>1897.2540000000001</v>
      </c>
      <c r="H103" s="49">
        <f t="shared" si="1"/>
        <v>100</v>
      </c>
    </row>
    <row r="104" spans="1:8" ht="37.5" customHeight="1">
      <c r="A104" s="12" t="str">
        <f>[1]Лист2!A403</f>
        <v>Закупка товаров, работ и услуг для обеспечения государственных (муниципальных) нужд</v>
      </c>
      <c r="B104" s="15" t="s">
        <v>24</v>
      </c>
      <c r="C104" s="15" t="s">
        <v>19</v>
      </c>
      <c r="D104" s="15" t="str">
        <f>[1]Лист2!E403</f>
        <v>43 0 00 60010</v>
      </c>
      <c r="E104" s="13">
        <v>200</v>
      </c>
      <c r="F104" s="33">
        <f>[1]Лист2!G323+[1]Лист2!G403</f>
        <v>1752.18</v>
      </c>
      <c r="G104" s="33">
        <v>1752.18</v>
      </c>
      <c r="H104" s="49">
        <f t="shared" si="1"/>
        <v>100</v>
      </c>
    </row>
    <row r="105" spans="1:8" ht="20.25" customHeight="1">
      <c r="A105" s="12" t="str">
        <f>[1]Лист2!A324</f>
        <v>Уплата налогов, сборов и иных платежей</v>
      </c>
      <c r="B105" s="15" t="s">
        <v>24</v>
      </c>
      <c r="C105" s="15" t="s">
        <v>19</v>
      </c>
      <c r="D105" s="15" t="s">
        <v>175</v>
      </c>
      <c r="E105" s="13">
        <v>850</v>
      </c>
      <c r="F105" s="33">
        <f>[1]Лист2!G324</f>
        <v>145.07400000000001</v>
      </c>
      <c r="G105" s="33">
        <v>145.07400000000001</v>
      </c>
      <c r="H105" s="49">
        <f t="shared" si="1"/>
        <v>100</v>
      </c>
    </row>
    <row r="106" spans="1:8" ht="35.25" customHeight="1">
      <c r="A106" s="12" t="str">
        <f>[1]Лист2!A404</f>
        <v>Субсидии на реализацию мероприятий, направленных на обеспечение стабильного водоснабжения населения Алтайского края</v>
      </c>
      <c r="B106" s="14" t="str">
        <f>[1]Лист2!C404</f>
        <v>05</v>
      </c>
      <c r="C106" s="14" t="str">
        <f>[1]Лист2!D404</f>
        <v>02</v>
      </c>
      <c r="D106" s="14" t="str">
        <f>[1]Лист2!E404</f>
        <v>43 1 00 S3020</v>
      </c>
      <c r="E106" s="14"/>
      <c r="F106" s="17">
        <f>[1]Лист2!G404</f>
        <v>4408.8999999999996</v>
      </c>
      <c r="G106" s="17">
        <f>G107</f>
        <v>4204.9750000000004</v>
      </c>
      <c r="H106" s="49">
        <f t="shared" si="1"/>
        <v>95.374696636349228</v>
      </c>
    </row>
    <row r="107" spans="1:8" ht="37.5" customHeight="1">
      <c r="A107" s="12" t="str">
        <f>[1]Лист2!A405</f>
        <v>Капитальные вложения в объекты государственной(муниципальной) собственности</v>
      </c>
      <c r="B107" s="14" t="str">
        <f>[1]Лист2!C405</f>
        <v>05</v>
      </c>
      <c r="C107" s="14" t="str">
        <f>[1]Лист2!D405</f>
        <v>02</v>
      </c>
      <c r="D107" s="14" t="str">
        <f>[1]Лист2!E405</f>
        <v>43 1 00 S3020</v>
      </c>
      <c r="E107" s="14">
        <f>[1]Лист2!F405</f>
        <v>400</v>
      </c>
      <c r="F107" s="17">
        <f>[1]Лист2!G405</f>
        <v>4408.8999999999996</v>
      </c>
      <c r="G107" s="17">
        <v>4204.9750000000004</v>
      </c>
      <c r="H107" s="49">
        <f t="shared" si="1"/>
        <v>95.374696636349228</v>
      </c>
    </row>
    <row r="108" spans="1:8" ht="50.45" customHeight="1">
      <c r="A108" s="12" t="str">
        <f>[1]Лист2!A406</f>
        <v>Субсидии на реализацию мероприятий, направленных на обеспечение стабильного водоснабжения населения Алтайского края (местный бюджет)</v>
      </c>
      <c r="B108" s="14" t="str">
        <f>[1]Лист2!C406</f>
        <v>05</v>
      </c>
      <c r="C108" s="14" t="str">
        <f>[1]Лист2!D406</f>
        <v>02</v>
      </c>
      <c r="D108" s="14" t="str">
        <f>[1]Лист2!E406</f>
        <v>43 1 00 S3020</v>
      </c>
      <c r="E108" s="14"/>
      <c r="F108" s="17">
        <f>[1]Лист2!G406</f>
        <v>42.473999999999997</v>
      </c>
      <c r="G108" s="17">
        <v>42.473999999999997</v>
      </c>
      <c r="H108" s="49">
        <f t="shared" si="1"/>
        <v>100</v>
      </c>
    </row>
    <row r="109" spans="1:8" ht="37.15" customHeight="1">
      <c r="A109" s="12" t="str">
        <f>[1]Лист2!A407</f>
        <v>Капитальные вложения в объекты государственной(муниципальной) собственности</v>
      </c>
      <c r="B109" s="14" t="str">
        <f>[1]Лист2!C407</f>
        <v>05</v>
      </c>
      <c r="C109" s="14" t="str">
        <f>[1]Лист2!D407</f>
        <v>02</v>
      </c>
      <c r="D109" s="14" t="str">
        <f>[1]Лист2!E407</f>
        <v>43 1 00 S3020</v>
      </c>
      <c r="E109" s="14">
        <f>[1]Лист2!F407</f>
        <v>400</v>
      </c>
      <c r="F109" s="17">
        <f>[1]Лист2!G407</f>
        <v>42.473999999999997</v>
      </c>
      <c r="G109" s="17">
        <v>42.473999999999997</v>
      </c>
      <c r="H109" s="49">
        <f t="shared" si="1"/>
        <v>100</v>
      </c>
    </row>
    <row r="110" spans="1:8" ht="51.75" customHeight="1">
      <c r="A110" s="12" t="str">
        <f>[1]Лист2!A408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10" s="14" t="str">
        <f>[1]Лист2!C408</f>
        <v>05</v>
      </c>
      <c r="C110" s="14" t="str">
        <f>[1]Лист2!D408</f>
        <v>02</v>
      </c>
      <c r="D110" s="14" t="str">
        <f>[1]Лист2!E408</f>
        <v>43 2 00 S0460</v>
      </c>
      <c r="E110" s="14"/>
      <c r="F110" s="17">
        <f>[1]Лист2!G408</f>
        <v>2723.7959999999998</v>
      </c>
      <c r="G110" s="17">
        <v>2723.7959999999998</v>
      </c>
      <c r="H110" s="49">
        <f t="shared" si="1"/>
        <v>100</v>
      </c>
    </row>
    <row r="111" spans="1:8" ht="39" customHeight="1">
      <c r="A111" s="12" t="str">
        <f>[1]Лист2!A409</f>
        <v>Закупка товаров, работ и услуг для обеспечения государственных (муниципальных) нужд</v>
      </c>
      <c r="B111" s="14" t="str">
        <f>[1]Лист2!C409</f>
        <v>05</v>
      </c>
      <c r="C111" s="14" t="str">
        <f>[1]Лист2!D409</f>
        <v>02</v>
      </c>
      <c r="D111" s="14" t="str">
        <f>[1]Лист2!E409</f>
        <v>43 2 00 S0460</v>
      </c>
      <c r="E111" s="14">
        <f>[1]Лист2!F409</f>
        <v>200</v>
      </c>
      <c r="F111" s="17">
        <f>[1]Лист2!G409</f>
        <v>2723.7959999999998</v>
      </c>
      <c r="G111" s="17">
        <v>2723.7959999999998</v>
      </c>
      <c r="H111" s="49">
        <f t="shared" si="1"/>
        <v>100</v>
      </c>
    </row>
    <row r="112" spans="1:8" ht="50.25" customHeight="1">
      <c r="A112" s="12" t="str">
        <f>[1]Лист2!A410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112" s="14" t="str">
        <f>[1]Лист2!C410</f>
        <v>05</v>
      </c>
      <c r="C112" s="14" t="str">
        <f>[1]Лист2!D410</f>
        <v>02</v>
      </c>
      <c r="D112" s="14" t="str">
        <f>[1]Лист2!E410</f>
        <v>43 2 00 S0460</v>
      </c>
      <c r="E112" s="14"/>
      <c r="F112" s="17">
        <f>[1]Лист2!G410</f>
        <v>83.7</v>
      </c>
      <c r="G112" s="17">
        <v>83.7</v>
      </c>
      <c r="H112" s="49">
        <f t="shared" si="1"/>
        <v>100</v>
      </c>
    </row>
    <row r="113" spans="1:8" ht="42" customHeight="1">
      <c r="A113" s="12" t="str">
        <f>[1]Лист2!A411</f>
        <v>Закупка товаров, работ и услуг для обеспечения государственных (муниципальных) нужд</v>
      </c>
      <c r="B113" s="14" t="str">
        <f>[1]Лист2!C411</f>
        <v>05</v>
      </c>
      <c r="C113" s="14" t="str">
        <f>[1]Лист2!D411</f>
        <v>02</v>
      </c>
      <c r="D113" s="14" t="str">
        <f>[1]Лист2!E411</f>
        <v>43 2 00 S0460</v>
      </c>
      <c r="E113" s="14">
        <f>[1]Лист2!F411</f>
        <v>200</v>
      </c>
      <c r="F113" s="17">
        <f>[1]Лист2!G411</f>
        <v>83.7</v>
      </c>
      <c r="G113" s="17">
        <v>83.7</v>
      </c>
      <c r="H113" s="49">
        <f t="shared" si="1"/>
        <v>100</v>
      </c>
    </row>
    <row r="114" spans="1:8" ht="78.75" customHeight="1">
      <c r="A114" s="12" t="str">
        <f>[1]Лист2!A224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4" s="13" t="str">
        <f>[1]Лист2!C231</f>
        <v>05</v>
      </c>
      <c r="C114" s="13" t="str">
        <f>[1]Лист2!D224</f>
        <v>02</v>
      </c>
      <c r="D114" s="13" t="str">
        <f>[1]Лист2!E224</f>
        <v>98 5 00 60510</v>
      </c>
      <c r="E114" s="13"/>
      <c r="F114" s="63">
        <f>[1]Лист2!G224</f>
        <v>890</v>
      </c>
      <c r="G114" s="63">
        <v>890</v>
      </c>
      <c r="H114" s="49">
        <f t="shared" si="1"/>
        <v>100</v>
      </c>
    </row>
    <row r="115" spans="1:8" ht="24" customHeight="1">
      <c r="A115" s="12" t="str">
        <f>[1]Лист2!A225</f>
        <v>Иные межбюджетные трансферты</v>
      </c>
      <c r="B115" s="13" t="str">
        <f>[1]Лист2!C232</f>
        <v>05</v>
      </c>
      <c r="C115" s="13" t="str">
        <f>[1]Лист2!D225</f>
        <v>02</v>
      </c>
      <c r="D115" s="13" t="str">
        <f>[1]Лист2!E225</f>
        <v>98 5 00 60510</v>
      </c>
      <c r="E115" s="13">
        <f>[1]Лист2!F225</f>
        <v>540</v>
      </c>
      <c r="F115" s="63">
        <f>[1]Лист2!G225</f>
        <v>890</v>
      </c>
      <c r="G115" s="63">
        <v>890</v>
      </c>
      <c r="H115" s="49">
        <f t="shared" si="1"/>
        <v>100</v>
      </c>
    </row>
    <row r="116" spans="1:8" ht="47.25" customHeight="1">
      <c r="A116" s="12" t="str">
        <f>[1]Лист2!A226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</c>
      <c r="B116" s="15" t="s">
        <v>24</v>
      </c>
      <c r="C116" s="13" t="str">
        <f>[1]Лист2!D226</f>
        <v>02</v>
      </c>
      <c r="D116" s="13" t="str">
        <f>[1]Лист2!E226</f>
        <v>92 9 00 S0260</v>
      </c>
      <c r="E116" s="13"/>
      <c r="F116" s="63">
        <f>[1]Лист2!G226</f>
        <v>921.26099999999997</v>
      </c>
      <c r="G116" s="63">
        <f>G117</f>
        <v>915.73400000000004</v>
      </c>
      <c r="H116" s="49">
        <f t="shared" si="1"/>
        <v>99.400061437529658</v>
      </c>
    </row>
    <row r="117" spans="1:8" ht="27" customHeight="1">
      <c r="A117" s="12" t="str">
        <f>[1]Лист2!A227</f>
        <v>Иные межбюджетные трансферты</v>
      </c>
      <c r="B117" s="15" t="s">
        <v>24</v>
      </c>
      <c r="C117" s="13" t="str">
        <f>[1]Лист2!D227</f>
        <v>02</v>
      </c>
      <c r="D117" s="13" t="str">
        <f>[1]Лист2!E227</f>
        <v>92 9 00 S0260</v>
      </c>
      <c r="E117" s="13">
        <f>[1]Лист2!F227</f>
        <v>540</v>
      </c>
      <c r="F117" s="63">
        <f>[1]Лист2!G227</f>
        <v>921.26099999999997</v>
      </c>
      <c r="G117" s="63">
        <v>915.73400000000004</v>
      </c>
      <c r="H117" s="49">
        <f t="shared" si="1"/>
        <v>99.400061437529658</v>
      </c>
    </row>
    <row r="118" spans="1:8" ht="49.5" customHeight="1">
      <c r="A118" s="12" t="str">
        <f>[1]Лист2!A228</f>
        <v>Прочие межбюджетные трансфертымуниципальным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118" s="15" t="s">
        <v>24</v>
      </c>
      <c r="C118" s="13" t="str">
        <f>[1]Лист2!D228</f>
        <v>02</v>
      </c>
      <c r="D118" s="13" t="str">
        <f>[1]Лист2!E228</f>
        <v>92 9 00 S0260</v>
      </c>
      <c r="E118" s="13"/>
      <c r="F118" s="63">
        <f>[1]Лист2!G228</f>
        <v>509.26900000000001</v>
      </c>
      <c r="G118" s="63">
        <v>509.26900000000001</v>
      </c>
      <c r="H118" s="49">
        <f t="shared" si="1"/>
        <v>100</v>
      </c>
    </row>
    <row r="119" spans="1:8" ht="25.5" customHeight="1">
      <c r="A119" s="12" t="str">
        <f>[1]Лист2!A229</f>
        <v>Иные межбюджетные трансферты</v>
      </c>
      <c r="B119" s="15" t="s">
        <v>24</v>
      </c>
      <c r="C119" s="13" t="str">
        <f>[1]Лист2!D229</f>
        <v>02</v>
      </c>
      <c r="D119" s="13" t="str">
        <f>[1]Лист2!E229</f>
        <v>92 9 00 S0260</v>
      </c>
      <c r="E119" s="13">
        <f>[1]Лист2!F229</f>
        <v>540</v>
      </c>
      <c r="F119" s="63">
        <f>[1]Лист2!G229</f>
        <v>509.26900000000001</v>
      </c>
      <c r="G119" s="63">
        <v>509.26900000000001</v>
      </c>
      <c r="H119" s="49">
        <f t="shared" si="1"/>
        <v>100</v>
      </c>
    </row>
    <row r="120" spans="1:8" ht="24" customHeight="1">
      <c r="A120" s="12" t="str">
        <f>[1]Лист2!A325</f>
        <v>Благоустройство</v>
      </c>
      <c r="B120" s="13" t="str">
        <f>[1]Лист2!C325</f>
        <v>05</v>
      </c>
      <c r="C120" s="13" t="str">
        <f>[1]Лист2!D325</f>
        <v>03</v>
      </c>
      <c r="D120" s="13"/>
      <c r="E120" s="13"/>
      <c r="F120" s="33">
        <f>F123+F121</f>
        <v>3151.0940000000001</v>
      </c>
      <c r="G120" s="33">
        <f>G123+G121</f>
        <v>2460.0940000000001</v>
      </c>
      <c r="H120" s="49">
        <f t="shared" si="1"/>
        <v>78.071108002490561</v>
      </c>
    </row>
    <row r="121" spans="1:8" ht="25.5" customHeight="1">
      <c r="A121" s="12" t="str">
        <f>[1]Лист2!A328</f>
        <v>Сбор и удаление твердых отходов</v>
      </c>
      <c r="B121" s="13" t="str">
        <f>[1]Лист2!C328</f>
        <v>05</v>
      </c>
      <c r="C121" s="13" t="str">
        <f>[1]Лист2!D328</f>
        <v>03</v>
      </c>
      <c r="D121" s="13" t="str">
        <f>[1]Лист2!E328</f>
        <v>92 9 00 18090</v>
      </c>
      <c r="E121" s="13"/>
      <c r="F121" s="33">
        <f>F122</f>
        <v>2821.0940000000001</v>
      </c>
      <c r="G121" s="33">
        <f>G122</f>
        <v>2130.0940000000001</v>
      </c>
      <c r="H121" s="49">
        <f t="shared" si="1"/>
        <v>75.505956199970655</v>
      </c>
    </row>
    <row r="122" spans="1:8" ht="34.5" customHeight="1">
      <c r="A122" s="12" t="str">
        <f>[1]Лист2!A329</f>
        <v>Закупка товаров, работ и услуг для обеспечения государственных (муниципальных) нужд</v>
      </c>
      <c r="B122" s="13" t="str">
        <f>[1]Лист2!C329</f>
        <v>05</v>
      </c>
      <c r="C122" s="13" t="str">
        <f>[1]Лист2!D329</f>
        <v>03</v>
      </c>
      <c r="D122" s="13" t="str">
        <f>[1]Лист2!E329</f>
        <v>92 9 00 18090</v>
      </c>
      <c r="E122" s="13">
        <f>[1]Лист2!F329</f>
        <v>200</v>
      </c>
      <c r="F122" s="33">
        <f>[1]Лист2!G329+[1]Лист2!G413</f>
        <v>2821.0940000000001</v>
      </c>
      <c r="G122" s="33">
        <v>2130.0940000000001</v>
      </c>
      <c r="H122" s="49">
        <f t="shared" si="1"/>
        <v>75.505956199970655</v>
      </c>
    </row>
    <row r="123" spans="1:8" ht="81" customHeight="1">
      <c r="A123" s="12" t="str">
        <f>[1]Лист2!A231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3" s="13" t="str">
        <f>[1]Лист2!C231</f>
        <v>05</v>
      </c>
      <c r="C123" s="13" t="str">
        <f>[1]Лист2!D231</f>
        <v>03</v>
      </c>
      <c r="D123" s="13" t="str">
        <f>[1]Лист2!E231</f>
        <v>98 5 00 60510</v>
      </c>
      <c r="E123" s="13"/>
      <c r="F123" s="63">
        <f>[1]Лист2!G231</f>
        <v>330</v>
      </c>
      <c r="G123" s="63">
        <v>330</v>
      </c>
      <c r="H123" s="49">
        <f t="shared" si="1"/>
        <v>100</v>
      </c>
    </row>
    <row r="124" spans="1:8" ht="24.75" customHeight="1">
      <c r="A124" s="12" t="str">
        <f>[1]Лист2!A232</f>
        <v>Иные межбюджетные трансферты</v>
      </c>
      <c r="B124" s="13" t="str">
        <f>[1]Лист2!C232</f>
        <v>05</v>
      </c>
      <c r="C124" s="13" t="str">
        <f>[1]Лист2!D232</f>
        <v>03</v>
      </c>
      <c r="D124" s="13" t="str">
        <f>[1]Лист2!E232</f>
        <v>98 5 00 60510</v>
      </c>
      <c r="E124" s="13">
        <f>[1]Лист2!F232</f>
        <v>540</v>
      </c>
      <c r="F124" s="63">
        <f>[1]Лист2!G232</f>
        <v>330</v>
      </c>
      <c r="G124" s="63">
        <v>330</v>
      </c>
      <c r="H124" s="49">
        <f t="shared" si="1"/>
        <v>100</v>
      </c>
    </row>
    <row r="125" spans="1:8" ht="26.25" customHeight="1">
      <c r="A125" s="12" t="str">
        <f>[1]Лист2!A414</f>
        <v>Другие вопросы в области жилищно-коммунального хозяйства</v>
      </c>
      <c r="B125" s="15" t="str">
        <f>[1]Лист2!C414</f>
        <v>05</v>
      </c>
      <c r="C125" s="15" t="str">
        <f>[1]Лист2!D414</f>
        <v>05</v>
      </c>
      <c r="D125" s="15"/>
      <c r="E125" s="15"/>
      <c r="F125" s="33">
        <f>[1]Лист2!G414</f>
        <v>300</v>
      </c>
      <c r="G125" s="33">
        <v>300</v>
      </c>
      <c r="H125" s="49">
        <f t="shared" si="1"/>
        <v>100</v>
      </c>
    </row>
    <row r="126" spans="1:8" ht="28.5" customHeight="1">
      <c r="A126" s="12" t="str">
        <f>[1]Лист2!A415</f>
        <v>Прочие выплаты по обязательствам государства</v>
      </c>
      <c r="B126" s="15" t="str">
        <f>[1]Лист2!C415</f>
        <v>05</v>
      </c>
      <c r="C126" s="15" t="str">
        <f>[1]Лист2!D415</f>
        <v>05</v>
      </c>
      <c r="D126" s="15" t="str">
        <f>[1]Лист2!E415</f>
        <v>99 9 00 14710</v>
      </c>
      <c r="E126" s="15"/>
      <c r="F126" s="33">
        <f>[1]Лист2!G415</f>
        <v>300</v>
      </c>
      <c r="G126" s="33">
        <v>300</v>
      </c>
      <c r="H126" s="49">
        <f t="shared" si="1"/>
        <v>100</v>
      </c>
    </row>
    <row r="127" spans="1:8" ht="77.25" customHeight="1">
      <c r="A127" s="12" t="str">
        <f>[1]Лист2!A416</f>
        <v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использованияв соответствии с условиями и (или) целями предоставления</v>
      </c>
      <c r="B127" s="15" t="str">
        <f>[1]Лист2!C416</f>
        <v>05</v>
      </c>
      <c r="C127" s="15" t="str">
        <f>[1]Лист2!D416</f>
        <v>05</v>
      </c>
      <c r="D127" s="15" t="str">
        <f>[1]Лист2!E416</f>
        <v>99 9 00 14710</v>
      </c>
      <c r="E127" s="15">
        <f>[1]Лист2!F416</f>
        <v>813</v>
      </c>
      <c r="F127" s="33">
        <f>[1]Лист2!G416</f>
        <v>300</v>
      </c>
      <c r="G127" s="33">
        <v>300</v>
      </c>
      <c r="H127" s="49">
        <f t="shared" si="1"/>
        <v>100</v>
      </c>
    </row>
    <row r="128" spans="1:8" ht="22.5" customHeight="1">
      <c r="A128" s="12" t="s">
        <v>40</v>
      </c>
      <c r="B128" s="13" t="s">
        <v>26</v>
      </c>
      <c r="C128" s="13"/>
      <c r="D128" s="11"/>
      <c r="E128" s="13"/>
      <c r="F128" s="17">
        <f>F129+F143+F190+F198+F183</f>
        <v>271460.17299999995</v>
      </c>
      <c r="G128" s="17">
        <f>G129+G143+G190+G198+G183</f>
        <v>268087.49039999995</v>
      </c>
      <c r="H128" s="49">
        <f t="shared" si="1"/>
        <v>98.757577377658265</v>
      </c>
    </row>
    <row r="129" spans="1:8" ht="25.5" customHeight="1">
      <c r="A129" s="12" t="s">
        <v>9</v>
      </c>
      <c r="B129" s="13" t="s">
        <v>26</v>
      </c>
      <c r="C129" s="13" t="s">
        <v>18</v>
      </c>
      <c r="D129" s="11"/>
      <c r="E129" s="13"/>
      <c r="F129" s="17">
        <f>F130+F139</f>
        <v>50662.630999999994</v>
      </c>
      <c r="G129" s="17">
        <f>G130+G139</f>
        <v>47975.087</v>
      </c>
      <c r="H129" s="49">
        <f t="shared" si="1"/>
        <v>94.695214308944998</v>
      </c>
    </row>
    <row r="130" spans="1:8" ht="44.25" customHeight="1">
      <c r="A130" s="16" t="s">
        <v>82</v>
      </c>
      <c r="B130" s="13" t="s">
        <v>26</v>
      </c>
      <c r="C130" s="13" t="s">
        <v>18</v>
      </c>
      <c r="D130" s="14" t="s">
        <v>124</v>
      </c>
      <c r="E130" s="13"/>
      <c r="F130" s="17">
        <f>F131+F135+F137</f>
        <v>26331.630999999998</v>
      </c>
      <c r="G130" s="17">
        <f>G131+G135+G137</f>
        <v>26276.871999999999</v>
      </c>
      <c r="H130" s="49">
        <f t="shared" si="1"/>
        <v>99.792040986750891</v>
      </c>
    </row>
    <row r="131" spans="1:8" ht="37.5" customHeight="1">
      <c r="A131" s="16" t="s">
        <v>193</v>
      </c>
      <c r="B131" s="13" t="s">
        <v>26</v>
      </c>
      <c r="C131" s="13" t="s">
        <v>18</v>
      </c>
      <c r="D131" s="14" t="s">
        <v>135</v>
      </c>
      <c r="E131" s="13"/>
      <c r="F131" s="17">
        <f>F132+F133+F134</f>
        <v>21619.384999999998</v>
      </c>
      <c r="G131" s="17">
        <f>G132+G133+G134</f>
        <v>21564.626</v>
      </c>
      <c r="H131" s="49">
        <f t="shared" si="1"/>
        <v>99.746713424086778</v>
      </c>
    </row>
    <row r="132" spans="1:8" ht="66" customHeight="1">
      <c r="A132" s="27" t="s">
        <v>83</v>
      </c>
      <c r="B132" s="13" t="s">
        <v>26</v>
      </c>
      <c r="C132" s="13" t="s">
        <v>18</v>
      </c>
      <c r="D132" s="14" t="s">
        <v>135</v>
      </c>
      <c r="E132" s="13">
        <v>100</v>
      </c>
      <c r="F132" s="17">
        <f>[1]Лист2!G87</f>
        <v>12694.947</v>
      </c>
      <c r="G132" s="17">
        <v>12694.947</v>
      </c>
      <c r="H132" s="49">
        <f t="shared" si="1"/>
        <v>100</v>
      </c>
    </row>
    <row r="133" spans="1:8" ht="32.25" customHeight="1">
      <c r="A133" s="28" t="s">
        <v>127</v>
      </c>
      <c r="B133" s="13" t="s">
        <v>26</v>
      </c>
      <c r="C133" s="13" t="s">
        <v>18</v>
      </c>
      <c r="D133" s="14" t="s">
        <v>135</v>
      </c>
      <c r="E133" s="13">
        <v>200</v>
      </c>
      <c r="F133" s="17">
        <f>[1]Лист2!G88</f>
        <v>7895.8190000000004</v>
      </c>
      <c r="G133" s="17">
        <v>7841.06</v>
      </c>
      <c r="H133" s="49">
        <f t="shared" si="1"/>
        <v>99.306481062952429</v>
      </c>
    </row>
    <row r="134" spans="1:8" ht="24.75" customHeight="1">
      <c r="A134" s="29" t="s">
        <v>85</v>
      </c>
      <c r="B134" s="13" t="s">
        <v>26</v>
      </c>
      <c r="C134" s="13" t="s">
        <v>18</v>
      </c>
      <c r="D134" s="14" t="s">
        <v>135</v>
      </c>
      <c r="E134" s="13">
        <v>850</v>
      </c>
      <c r="F134" s="17">
        <f>[1]Лист2!G89</f>
        <v>1028.6189999999999</v>
      </c>
      <c r="G134" s="17">
        <v>1028.6189999999999</v>
      </c>
      <c r="H134" s="49">
        <f t="shared" si="1"/>
        <v>100</v>
      </c>
    </row>
    <row r="135" spans="1:8" ht="42.75" customHeight="1">
      <c r="A135" s="29" t="str">
        <f>[1]Лист2!A90</f>
        <v>Субсидия на софинансирование части расходов местных бюджетов по оплате труда работников муниципальных учреждений</v>
      </c>
      <c r="B135" s="13" t="str">
        <f>[1]Лист2!C90</f>
        <v>07</v>
      </c>
      <c r="C135" s="13" t="str">
        <f>[1]Лист2!D90</f>
        <v>01</v>
      </c>
      <c r="D135" s="13" t="str">
        <f>[1]Лист2!E90</f>
        <v>02 1 00 S0430</v>
      </c>
      <c r="E135" s="13"/>
      <c r="F135" s="33">
        <f>[1]Лист2!G90</f>
        <v>4562.2460000000001</v>
      </c>
      <c r="G135" s="33">
        <v>4562.2460000000001</v>
      </c>
      <c r="H135" s="49">
        <f t="shared" si="1"/>
        <v>100</v>
      </c>
    </row>
    <row r="136" spans="1:8" ht="68.25" customHeight="1">
      <c r="A136" s="29" t="str">
        <f>[1]Лист2!A91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6" s="13" t="str">
        <f>[1]Лист2!C91</f>
        <v>07</v>
      </c>
      <c r="C136" s="13" t="str">
        <f>[1]Лист2!D91</f>
        <v>01</v>
      </c>
      <c r="D136" s="13" t="str">
        <f>[1]Лист2!E91</f>
        <v>02 1 00 S0430</v>
      </c>
      <c r="E136" s="13">
        <f>[1]Лист2!F91</f>
        <v>100</v>
      </c>
      <c r="F136" s="33">
        <f>[1]Лист2!G91</f>
        <v>4562.2460000000001</v>
      </c>
      <c r="G136" s="33">
        <v>4562.2460000000001</v>
      </c>
      <c r="H136" s="49">
        <f t="shared" si="1"/>
        <v>100</v>
      </c>
    </row>
    <row r="137" spans="1:8" ht="54.75" customHeight="1">
      <c r="A137" s="29" t="str">
        <f>[1]Лист2!A92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37" s="13" t="str">
        <f>[1]Лист2!C92</f>
        <v>07</v>
      </c>
      <c r="C137" s="13" t="str">
        <f>[1]Лист2!D92</f>
        <v>01</v>
      </c>
      <c r="D137" s="13" t="str">
        <f>[1]Лист2!E92</f>
        <v>02 1 00 S0430</v>
      </c>
      <c r="E137" s="13"/>
      <c r="F137" s="33">
        <f>[1]Лист2!G92</f>
        <v>150</v>
      </c>
      <c r="G137" s="33">
        <v>150</v>
      </c>
      <c r="H137" s="49">
        <f t="shared" si="1"/>
        <v>100</v>
      </c>
    </row>
    <row r="138" spans="1:8" ht="63" customHeight="1">
      <c r="A138" s="29" t="str">
        <f>[1]Лист2!A93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8" s="13" t="str">
        <f>[1]Лист2!C93</f>
        <v>07</v>
      </c>
      <c r="C138" s="13" t="str">
        <f>[1]Лист2!D93</f>
        <v>01</v>
      </c>
      <c r="D138" s="13" t="str">
        <f>[1]Лист2!E93</f>
        <v>02 1 00 S0430</v>
      </c>
      <c r="E138" s="13">
        <f>[1]Лист2!F93</f>
        <v>100</v>
      </c>
      <c r="F138" s="33">
        <f>[1]Лист2!G93</f>
        <v>150</v>
      </c>
      <c r="G138" s="33">
        <v>150</v>
      </c>
      <c r="H138" s="49">
        <f t="shared" si="1"/>
        <v>100</v>
      </c>
    </row>
    <row r="139" spans="1:8" ht="54.75" customHeight="1">
      <c r="A139" s="16" t="s">
        <v>95</v>
      </c>
      <c r="B139" s="13" t="s">
        <v>26</v>
      </c>
      <c r="C139" s="13" t="s">
        <v>18</v>
      </c>
      <c r="D139" s="14" t="s">
        <v>136</v>
      </c>
      <c r="E139" s="13"/>
      <c r="F139" s="17">
        <f>F140+F141+F142</f>
        <v>24331</v>
      </c>
      <c r="G139" s="17">
        <f>G140+G141+G142</f>
        <v>21698.215</v>
      </c>
      <c r="H139" s="49">
        <f t="shared" ref="H139:H200" si="2">G139/F139*100</f>
        <v>89.179298014878142</v>
      </c>
    </row>
    <row r="140" spans="1:8" ht="66" customHeight="1">
      <c r="A140" s="27" t="s">
        <v>83</v>
      </c>
      <c r="B140" s="13" t="s">
        <v>26</v>
      </c>
      <c r="C140" s="13" t="s">
        <v>18</v>
      </c>
      <c r="D140" s="14" t="s">
        <v>136</v>
      </c>
      <c r="E140" s="13">
        <v>100</v>
      </c>
      <c r="F140" s="17">
        <f>[1]Лист2!G95</f>
        <v>23702.556</v>
      </c>
      <c r="G140" s="17">
        <v>21069.771000000001</v>
      </c>
      <c r="H140" s="49">
        <f t="shared" si="2"/>
        <v>88.892400465165025</v>
      </c>
    </row>
    <row r="141" spans="1:8" ht="36.75" customHeight="1">
      <c r="A141" s="28" t="s">
        <v>127</v>
      </c>
      <c r="B141" s="13" t="s">
        <v>26</v>
      </c>
      <c r="C141" s="13" t="s">
        <v>18</v>
      </c>
      <c r="D141" s="14" t="s">
        <v>136</v>
      </c>
      <c r="E141" s="13">
        <v>200</v>
      </c>
      <c r="F141" s="17">
        <f>[1]Лист2!G96</f>
        <v>547</v>
      </c>
      <c r="G141" s="17">
        <v>547</v>
      </c>
      <c r="H141" s="49">
        <f t="shared" si="2"/>
        <v>100</v>
      </c>
    </row>
    <row r="142" spans="1:8" ht="26.25" customHeight="1">
      <c r="A142" s="16" t="s">
        <v>74</v>
      </c>
      <c r="B142" s="13" t="s">
        <v>26</v>
      </c>
      <c r="C142" s="13" t="s">
        <v>18</v>
      </c>
      <c r="D142" s="14" t="s">
        <v>136</v>
      </c>
      <c r="E142" s="13">
        <v>300</v>
      </c>
      <c r="F142" s="17">
        <f>[1]Лист2!G97</f>
        <v>81.444000000000003</v>
      </c>
      <c r="G142" s="17">
        <v>81.444000000000003</v>
      </c>
      <c r="H142" s="49">
        <f t="shared" si="2"/>
        <v>100</v>
      </c>
    </row>
    <row r="143" spans="1:8" ht="22.5" customHeight="1">
      <c r="A143" s="12" t="s">
        <v>10</v>
      </c>
      <c r="B143" s="13" t="s">
        <v>26</v>
      </c>
      <c r="C143" s="13" t="s">
        <v>19</v>
      </c>
      <c r="D143" s="11"/>
      <c r="E143" s="13"/>
      <c r="F143" s="17">
        <f>F144+F160+F165+F168+F173+F153+F155+F157+F170+F181+F175+F177+F179</f>
        <v>194127.37899999993</v>
      </c>
      <c r="G143" s="17">
        <f>G144+G160+G165+G168+G173+G153+G155+G157+G170+G181+G175+G177+G179</f>
        <v>193442.88139999995</v>
      </c>
      <c r="H143" s="49">
        <f t="shared" si="2"/>
        <v>99.647397701691546</v>
      </c>
    </row>
    <row r="144" spans="1:8" ht="39.75" customHeight="1">
      <c r="A144" s="16" t="s">
        <v>82</v>
      </c>
      <c r="B144" s="13" t="s">
        <v>26</v>
      </c>
      <c r="C144" s="13" t="s">
        <v>19</v>
      </c>
      <c r="D144" s="14" t="s">
        <v>124</v>
      </c>
      <c r="E144" s="13"/>
      <c r="F144" s="17">
        <f>F145+F151</f>
        <v>26933.530999999999</v>
      </c>
      <c r="G144" s="17">
        <f>G145+G151</f>
        <v>26737.096999999998</v>
      </c>
      <c r="H144" s="49">
        <f t="shared" si="2"/>
        <v>99.270671194207694</v>
      </c>
    </row>
    <row r="145" spans="1:8" ht="35.25" customHeight="1">
      <c r="A145" s="16" t="s">
        <v>194</v>
      </c>
      <c r="B145" s="13" t="s">
        <v>26</v>
      </c>
      <c r="C145" s="13" t="s">
        <v>19</v>
      </c>
      <c r="D145" s="14" t="s">
        <v>137</v>
      </c>
      <c r="E145" s="13"/>
      <c r="F145" s="17">
        <f>F146+F147+F150+F148+F149</f>
        <v>25519.567999999999</v>
      </c>
      <c r="G145" s="17">
        <f>G146+G147+G150+G148+G149</f>
        <v>25323.133999999998</v>
      </c>
      <c r="H145" s="49">
        <f t="shared" si="2"/>
        <v>99.230261264610746</v>
      </c>
    </row>
    <row r="146" spans="1:8" ht="64.5" customHeight="1">
      <c r="A146" s="27" t="s">
        <v>83</v>
      </c>
      <c r="B146" s="13" t="s">
        <v>26</v>
      </c>
      <c r="C146" s="13" t="s">
        <v>19</v>
      </c>
      <c r="D146" s="14" t="s">
        <v>137</v>
      </c>
      <c r="E146" s="13">
        <v>100</v>
      </c>
      <c r="F146" s="17">
        <f>[1]Лист2!G101</f>
        <v>2815.4929999999999</v>
      </c>
      <c r="G146" s="17">
        <v>2815.4929999999999</v>
      </c>
      <c r="H146" s="49">
        <f t="shared" si="2"/>
        <v>100</v>
      </c>
    </row>
    <row r="147" spans="1:8" ht="36.75" customHeight="1">
      <c r="A147" s="28" t="s">
        <v>127</v>
      </c>
      <c r="B147" s="13" t="s">
        <v>26</v>
      </c>
      <c r="C147" s="13" t="s">
        <v>19</v>
      </c>
      <c r="D147" s="14" t="s">
        <v>137</v>
      </c>
      <c r="E147" s="13">
        <v>200</v>
      </c>
      <c r="F147" s="17">
        <f>[1]Лист2!G102</f>
        <v>18327.953000000001</v>
      </c>
      <c r="G147" s="17">
        <v>18131.519</v>
      </c>
      <c r="H147" s="49">
        <f t="shared" si="2"/>
        <v>98.928227282119281</v>
      </c>
    </row>
    <row r="148" spans="1:8" ht="72" customHeight="1">
      <c r="A148" s="28" t="str">
        <f>[1]Лист2!A103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v>
      </c>
      <c r="B148" s="13" t="str">
        <f>[1]Лист2!C103</f>
        <v>07</v>
      </c>
      <c r="C148" s="13" t="str">
        <f>[1]Лист2!D103</f>
        <v>02</v>
      </c>
      <c r="D148" s="13" t="str">
        <f>[1]Лист2!E103</f>
        <v>02 1 00 10400</v>
      </c>
      <c r="E148" s="13">
        <f>[1]Лист2!F103</f>
        <v>611</v>
      </c>
      <c r="F148" s="33">
        <f>[1]Лист2!G103</f>
        <v>789.44</v>
      </c>
      <c r="G148" s="33">
        <v>789.44</v>
      </c>
      <c r="H148" s="49">
        <f t="shared" si="2"/>
        <v>100</v>
      </c>
    </row>
    <row r="149" spans="1:8" ht="29.25" customHeight="1">
      <c r="A149" s="28" t="str">
        <f>[1]Лист2!A104</f>
        <v>Исполнение судебных актов</v>
      </c>
      <c r="B149" s="13" t="str">
        <f>[1]Лист2!C104</f>
        <v>07</v>
      </c>
      <c r="C149" s="13" t="str">
        <f>[1]Лист2!D104</f>
        <v>02</v>
      </c>
      <c r="D149" s="13" t="str">
        <f>[1]Лист2!E104</f>
        <v>02 1 00 10400</v>
      </c>
      <c r="E149" s="13">
        <f>[1]Лист2!F104</f>
        <v>830</v>
      </c>
      <c r="F149" s="33">
        <f>[1]Лист2!G104</f>
        <v>1988.9269999999999</v>
      </c>
      <c r="G149" s="33">
        <v>1988.9269999999999</v>
      </c>
      <c r="H149" s="49">
        <f t="shared" si="2"/>
        <v>100</v>
      </c>
    </row>
    <row r="150" spans="1:8" ht="23.25" customHeight="1">
      <c r="A150" s="29" t="s">
        <v>85</v>
      </c>
      <c r="B150" s="13" t="s">
        <v>26</v>
      </c>
      <c r="C150" s="13" t="s">
        <v>19</v>
      </c>
      <c r="D150" s="14" t="s">
        <v>137</v>
      </c>
      <c r="E150" s="13">
        <v>850</v>
      </c>
      <c r="F150" s="17">
        <f>[1]Лист2!G105</f>
        <v>1597.7550000000001</v>
      </c>
      <c r="G150" s="17">
        <v>1597.7550000000001</v>
      </c>
      <c r="H150" s="49">
        <f t="shared" si="2"/>
        <v>100</v>
      </c>
    </row>
    <row r="151" spans="1:8" ht="36" customHeight="1">
      <c r="A151" s="29" t="str">
        <f>[1]Лист2!A106</f>
        <v>Субсидия на софинансирование части расходов местных бюджетов по оплате труда работников муниципальных учреждений</v>
      </c>
      <c r="B151" s="13" t="str">
        <f>[1]Лист2!C106</f>
        <v>07</v>
      </c>
      <c r="C151" s="13" t="str">
        <f>[1]Лист2!D106</f>
        <v>02</v>
      </c>
      <c r="D151" s="13" t="str">
        <f>[1]Лист2!E106</f>
        <v>02 1 00 S0430</v>
      </c>
      <c r="E151" s="13"/>
      <c r="F151" s="33">
        <f>[1]Лист2!G106</f>
        <v>1413.963</v>
      </c>
      <c r="G151" s="33">
        <v>1413.963</v>
      </c>
      <c r="H151" s="49">
        <f t="shared" si="2"/>
        <v>100</v>
      </c>
    </row>
    <row r="152" spans="1:8" ht="66" customHeight="1">
      <c r="A152" s="29" t="str">
        <f>[1]Лист2!A107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2" s="13" t="str">
        <f>[1]Лист2!C107</f>
        <v>07</v>
      </c>
      <c r="C152" s="13" t="str">
        <f>[1]Лист2!D107</f>
        <v>02</v>
      </c>
      <c r="D152" s="13" t="str">
        <f>[1]Лист2!E107</f>
        <v>02 1 00 S0430</v>
      </c>
      <c r="E152" s="13">
        <f>[1]Лист2!F107</f>
        <v>100</v>
      </c>
      <c r="F152" s="33">
        <f>[1]Лист2!G107</f>
        <v>1413.963</v>
      </c>
      <c r="G152" s="33">
        <v>1413.963</v>
      </c>
      <c r="H152" s="49">
        <f t="shared" si="2"/>
        <v>100</v>
      </c>
    </row>
    <row r="153" spans="1:8" ht="51" customHeight="1">
      <c r="A153" s="29" t="str">
        <f>[1]Лист2!A108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53" s="13" t="str">
        <f>[1]Лист2!C108</f>
        <v>07</v>
      </c>
      <c r="C153" s="13" t="str">
        <f>[1]Лист2!D108</f>
        <v>02</v>
      </c>
      <c r="D153" s="13" t="str">
        <f>[1]Лист2!E108</f>
        <v>43 2 00 S0460</v>
      </c>
      <c r="E153" s="13"/>
      <c r="F153" s="33">
        <f>[1]Лист2!G108</f>
        <v>1304.9000000000001</v>
      </c>
      <c r="G153" s="33">
        <v>1304.9000000000001</v>
      </c>
      <c r="H153" s="49">
        <f t="shared" si="2"/>
        <v>100</v>
      </c>
    </row>
    <row r="154" spans="1:8" ht="41.25" customHeight="1">
      <c r="A154" s="29" t="str">
        <f>[1]Лист2!A109</f>
        <v>Закупка товаров, работ и услуг для обеспечения государственных (муниципальных) нужд</v>
      </c>
      <c r="B154" s="13" t="str">
        <f>[1]Лист2!C109</f>
        <v>07</v>
      </c>
      <c r="C154" s="13" t="str">
        <f>[1]Лист2!D109</f>
        <v>02</v>
      </c>
      <c r="D154" s="13" t="str">
        <f>[1]Лист2!E109</f>
        <v>43 2 00 S0460</v>
      </c>
      <c r="E154" s="13">
        <f>[1]Лист2!F109</f>
        <v>200</v>
      </c>
      <c r="F154" s="33">
        <f>[1]Лист2!G109</f>
        <v>1304.9000000000001</v>
      </c>
      <c r="G154" s="33">
        <v>1304.9000000000001</v>
      </c>
      <c r="H154" s="49">
        <f t="shared" si="2"/>
        <v>100</v>
      </c>
    </row>
    <row r="155" spans="1:8" ht="62.25" customHeight="1">
      <c r="A155" s="29" t="str">
        <f>[1]Лист2!A110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155" s="13" t="str">
        <f>[1]Лист2!C110</f>
        <v>07</v>
      </c>
      <c r="C155" s="13" t="str">
        <f>[1]Лист2!D110</f>
        <v>02</v>
      </c>
      <c r="D155" s="13" t="str">
        <f>[1]Лист2!E110</f>
        <v>43 2 00 S0460</v>
      </c>
      <c r="E155" s="13"/>
      <c r="F155" s="33">
        <f>[1]Лист2!G110</f>
        <v>47.418999999999997</v>
      </c>
      <c r="G155" s="33">
        <v>47.418999999999997</v>
      </c>
      <c r="H155" s="49">
        <f t="shared" si="2"/>
        <v>100</v>
      </c>
    </row>
    <row r="156" spans="1:8" ht="35.25" customHeight="1">
      <c r="A156" s="29" t="str">
        <f>[1]Лист2!A111</f>
        <v>Закупка товаров, работ и услуг для обеспечения государственных (муниципальных) нужд</v>
      </c>
      <c r="B156" s="13" t="str">
        <f>[1]Лист2!C111</f>
        <v>07</v>
      </c>
      <c r="C156" s="13" t="str">
        <f>[1]Лист2!D111</f>
        <v>02</v>
      </c>
      <c r="D156" s="13" t="str">
        <f>[1]Лист2!E111</f>
        <v>43 2 00 S0460</v>
      </c>
      <c r="E156" s="13">
        <f>[1]Лист2!F111</f>
        <v>200</v>
      </c>
      <c r="F156" s="63">
        <f>[1]Лист2!G111</f>
        <v>47.418999999999997</v>
      </c>
      <c r="G156" s="63">
        <v>47.418999999999997</v>
      </c>
      <c r="H156" s="49">
        <f t="shared" si="2"/>
        <v>100</v>
      </c>
    </row>
    <row r="157" spans="1:8" ht="74.25" customHeight="1">
      <c r="A157" s="29" t="str">
        <f>[1]Лист2!A112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57" s="13" t="str">
        <f>[1]Лист2!C112</f>
        <v>07</v>
      </c>
      <c r="C157" s="13" t="str">
        <f>[1]Лист2!D112</f>
        <v>02</v>
      </c>
      <c r="D157" s="13" t="str">
        <f>[1]Лист2!E112</f>
        <v>90 1 00 53032</v>
      </c>
      <c r="E157" s="13"/>
      <c r="F157" s="33">
        <f>[1]Лист2!G112</f>
        <v>5207.9969999999994</v>
      </c>
      <c r="G157" s="33">
        <f>G158+G159</f>
        <v>5102.3333999999995</v>
      </c>
      <c r="H157" s="49">
        <f t="shared" si="2"/>
        <v>97.971127863552923</v>
      </c>
    </row>
    <row r="158" spans="1:8" ht="58.5" customHeight="1">
      <c r="A158" s="29" t="str">
        <f>[1]Лист2!A113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8" s="13" t="str">
        <f>[1]Лист2!C113</f>
        <v>07</v>
      </c>
      <c r="C158" s="13" t="str">
        <f>[1]Лист2!D113</f>
        <v>02</v>
      </c>
      <c r="D158" s="13" t="str">
        <f>[1]Лист2!E113</f>
        <v>90 1 00 53032</v>
      </c>
      <c r="E158" s="13">
        <f>[1]Лист2!F113</f>
        <v>100</v>
      </c>
      <c r="F158" s="33">
        <f>[1]Лист2!G113</f>
        <v>4943.7969999999996</v>
      </c>
      <c r="G158" s="33">
        <v>4838.1333999999997</v>
      </c>
      <c r="H158" s="49">
        <f t="shared" si="2"/>
        <v>97.862703505018516</v>
      </c>
    </row>
    <row r="159" spans="1:8" ht="25.5" customHeight="1">
      <c r="A159" s="29" t="str">
        <f>[1]Лист2!A114</f>
        <v>Субсидии бюджетным учреждениям на иные цели</v>
      </c>
      <c r="B159" s="13" t="str">
        <f>[1]Лист2!C114</f>
        <v>07</v>
      </c>
      <c r="C159" s="13" t="str">
        <f>[1]Лист2!D114</f>
        <v>02</v>
      </c>
      <c r="D159" s="13" t="str">
        <f>[1]Лист2!E114</f>
        <v>90 1 00 53032</v>
      </c>
      <c r="E159" s="13">
        <f>[1]Лист2!F114</f>
        <v>612</v>
      </c>
      <c r="F159" s="33">
        <f>[1]Лист2!G114</f>
        <v>264.2</v>
      </c>
      <c r="G159" s="33">
        <v>264.2</v>
      </c>
      <c r="H159" s="49">
        <f t="shared" si="2"/>
        <v>100</v>
      </c>
    </row>
    <row r="160" spans="1:8" ht="87" customHeight="1">
      <c r="A160" s="16" t="s">
        <v>96</v>
      </c>
      <c r="B160" s="13" t="s">
        <v>26</v>
      </c>
      <c r="C160" s="13" t="s">
        <v>19</v>
      </c>
      <c r="D160" s="14" t="s">
        <v>138</v>
      </c>
      <c r="E160" s="11"/>
      <c r="F160" s="17">
        <f>F161+F162+F163+F164</f>
        <v>150038.99699999997</v>
      </c>
      <c r="G160" s="17">
        <v>150038.99699999997</v>
      </c>
      <c r="H160" s="49">
        <f t="shared" si="2"/>
        <v>100</v>
      </c>
    </row>
    <row r="161" spans="1:8" ht="65.25" customHeight="1">
      <c r="A161" s="27" t="s">
        <v>83</v>
      </c>
      <c r="B161" s="13" t="s">
        <v>26</v>
      </c>
      <c r="C161" s="13" t="s">
        <v>19</v>
      </c>
      <c r="D161" s="14" t="s">
        <v>138</v>
      </c>
      <c r="E161" s="11">
        <v>100</v>
      </c>
      <c r="F161" s="17">
        <f>[1]Лист2!G116</f>
        <v>137221.473</v>
      </c>
      <c r="G161" s="17">
        <v>137221.473</v>
      </c>
      <c r="H161" s="49">
        <f t="shared" si="2"/>
        <v>100</v>
      </c>
    </row>
    <row r="162" spans="1:8" ht="38.25" customHeight="1">
      <c r="A162" s="28" t="s">
        <v>127</v>
      </c>
      <c r="B162" s="13" t="s">
        <v>26</v>
      </c>
      <c r="C162" s="13" t="s">
        <v>19</v>
      </c>
      <c r="D162" s="14" t="s">
        <v>138</v>
      </c>
      <c r="E162" s="13">
        <v>200</v>
      </c>
      <c r="F162" s="17">
        <f>[1]Лист2!G117</f>
        <v>3162.3</v>
      </c>
      <c r="G162" s="17">
        <v>3162.3</v>
      </c>
      <c r="H162" s="49">
        <f t="shared" si="2"/>
        <v>100</v>
      </c>
    </row>
    <row r="163" spans="1:8" ht="27" customHeight="1">
      <c r="A163" s="28" t="str">
        <f>[1]Лист2!A118</f>
        <v>Социальное обеспечение и иные выплаты населению</v>
      </c>
      <c r="B163" s="13" t="str">
        <f>[1]Лист2!C118</f>
        <v>07</v>
      </c>
      <c r="C163" s="13" t="str">
        <f>[1]Лист2!D118</f>
        <v>02</v>
      </c>
      <c r="D163" s="13" t="str">
        <f>[1]Лист2!E118</f>
        <v>90 1 00 70910</v>
      </c>
      <c r="E163" s="13">
        <f>[1]Лист2!F118</f>
        <v>300</v>
      </c>
      <c r="F163" s="33">
        <f>[1]Лист2!G118</f>
        <v>102</v>
      </c>
      <c r="G163" s="33">
        <v>102</v>
      </c>
      <c r="H163" s="49">
        <f t="shared" si="2"/>
        <v>100</v>
      </c>
    </row>
    <row r="164" spans="1:8" ht="72.75" customHeight="1">
      <c r="A164" s="28" t="str">
        <f>[1]Лист2!A119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v>
      </c>
      <c r="B164" s="13" t="str">
        <f>[1]Лист2!C119</f>
        <v>07</v>
      </c>
      <c r="C164" s="13" t="str">
        <f>[1]Лист2!D119</f>
        <v>02</v>
      </c>
      <c r="D164" s="13" t="str">
        <f>[1]Лист2!E119</f>
        <v>90 1 00 70910</v>
      </c>
      <c r="E164" s="13">
        <f>[1]Лист2!F119</f>
        <v>611</v>
      </c>
      <c r="F164" s="33">
        <f>[1]Лист2!G119</f>
        <v>9553.2240000000002</v>
      </c>
      <c r="G164" s="33">
        <v>9553.2240000000002</v>
      </c>
      <c r="H164" s="49">
        <f t="shared" si="2"/>
        <v>100</v>
      </c>
    </row>
    <row r="165" spans="1:8" ht="51" customHeight="1">
      <c r="A165" s="16" t="s">
        <v>60</v>
      </c>
      <c r="B165" s="13" t="s">
        <v>26</v>
      </c>
      <c r="C165" s="13" t="s">
        <v>19</v>
      </c>
      <c r="D165" s="14" t="s">
        <v>139</v>
      </c>
      <c r="E165" s="13"/>
      <c r="F165" s="17">
        <f>[1]Лист2!G120</f>
        <v>1366.4</v>
      </c>
      <c r="G165" s="17">
        <f>G166+G167</f>
        <v>984</v>
      </c>
      <c r="H165" s="49">
        <f t="shared" si="2"/>
        <v>72.014051522248238</v>
      </c>
    </row>
    <row r="166" spans="1:8" ht="36.75" customHeight="1">
      <c r="A166" s="28" t="s">
        <v>127</v>
      </c>
      <c r="B166" s="13" t="s">
        <v>26</v>
      </c>
      <c r="C166" s="13" t="s">
        <v>19</v>
      </c>
      <c r="D166" s="14" t="s">
        <v>139</v>
      </c>
      <c r="E166" s="13">
        <v>200</v>
      </c>
      <c r="F166" s="17">
        <f>[1]Лист2!G121</f>
        <v>1360.229</v>
      </c>
      <c r="G166" s="17">
        <v>977.82899999999995</v>
      </c>
      <c r="H166" s="49">
        <f t="shared" si="2"/>
        <v>71.887086659672732</v>
      </c>
    </row>
    <row r="167" spans="1:8" ht="27.75" customHeight="1">
      <c r="A167" s="28" t="str">
        <f>[1]Лист2!A122</f>
        <v>Субсидии бюджетным учреждениям на иные цели</v>
      </c>
      <c r="B167" s="13" t="str">
        <f>[1]Лист2!C122</f>
        <v>07</v>
      </c>
      <c r="C167" s="13" t="str">
        <f>[1]Лист2!D122</f>
        <v>02</v>
      </c>
      <c r="D167" s="13" t="str">
        <f>[1]Лист2!E122</f>
        <v>91 1 00 70930</v>
      </c>
      <c r="E167" s="13">
        <f>[1]Лист2!F122</f>
        <v>612</v>
      </c>
      <c r="F167" s="63">
        <f>[1]Лист2!G122</f>
        <v>6.1710000000000003</v>
      </c>
      <c r="G167" s="63">
        <v>6.1710000000000003</v>
      </c>
      <c r="H167" s="49">
        <f t="shared" si="2"/>
        <v>100</v>
      </c>
    </row>
    <row r="168" spans="1:8" ht="47.25" customHeight="1">
      <c r="A168" s="28" t="str">
        <f>[1]Лист2!A123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8" s="13" t="str">
        <f>[1]Лист2!C123</f>
        <v>07</v>
      </c>
      <c r="C168" s="13" t="str">
        <f>[1]Лист2!D123</f>
        <v>02</v>
      </c>
      <c r="D168" s="13" t="str">
        <f>[1]Лист2!E123</f>
        <v>90 1 E2 50970</v>
      </c>
      <c r="E168" s="13"/>
      <c r="F168" s="33">
        <f>[1]Лист2!G123</f>
        <v>500</v>
      </c>
      <c r="G168" s="33">
        <v>500</v>
      </c>
      <c r="H168" s="49">
        <f t="shared" si="2"/>
        <v>100</v>
      </c>
    </row>
    <row r="169" spans="1:8" ht="37.5" customHeight="1">
      <c r="A169" s="28" t="str">
        <f>[1]Лист2!A124</f>
        <v>Закупка товаров, работ и услуг для обеспечения государственных (муниципальных) нужд</v>
      </c>
      <c r="B169" s="13" t="str">
        <f>[1]Лист2!C124</f>
        <v>07</v>
      </c>
      <c r="C169" s="13" t="str">
        <f>[1]Лист2!D124</f>
        <v>02</v>
      </c>
      <c r="D169" s="13" t="str">
        <f>[1]Лист2!E124</f>
        <v>90 1 E2 50970</v>
      </c>
      <c r="E169" s="13">
        <f>[1]Лист2!F124</f>
        <v>200</v>
      </c>
      <c r="F169" s="33">
        <f>[1]Лист2!G124</f>
        <v>500</v>
      </c>
      <c r="G169" s="33">
        <v>500</v>
      </c>
      <c r="H169" s="49">
        <f t="shared" si="2"/>
        <v>100</v>
      </c>
    </row>
    <row r="170" spans="1:8" ht="74.25" customHeight="1">
      <c r="A170" s="28" t="str">
        <f>[1]Лист2!A125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(расходы на реализацию мероприятий в муниципальных учреждениях)</v>
      </c>
      <c r="B170" s="13" t="str">
        <f>[1]Лист2!C125</f>
        <v>07</v>
      </c>
      <c r="C170" s="13" t="str">
        <f>[1]Лист2!D125</f>
        <v>02</v>
      </c>
      <c r="D170" s="13" t="str">
        <f>[1]Лист2!E125</f>
        <v>90 1 00 L3042</v>
      </c>
      <c r="E170" s="13"/>
      <c r="F170" s="33">
        <f>[1]Лист2!G125</f>
        <v>3825.1990000000001</v>
      </c>
      <c r="G170" s="33">
        <v>3825.1990000000001</v>
      </c>
      <c r="H170" s="49">
        <f t="shared" si="2"/>
        <v>100</v>
      </c>
    </row>
    <row r="171" spans="1:8" ht="39.75" customHeight="1">
      <c r="A171" s="28" t="str">
        <f>[1]Лист2!A126</f>
        <v>Закупка товаров, работ и услуг для обеспечения государственных (муниципальных) нужд</v>
      </c>
      <c r="B171" s="13" t="str">
        <f>[1]Лист2!C126</f>
        <v>07</v>
      </c>
      <c r="C171" s="13" t="str">
        <f>[1]Лист2!D126</f>
        <v>02</v>
      </c>
      <c r="D171" s="13" t="str">
        <f>[1]Лист2!E126</f>
        <v>90 1 00 L3042</v>
      </c>
      <c r="E171" s="13">
        <f>[1]Лист2!F126</f>
        <v>200</v>
      </c>
      <c r="F171" s="33">
        <f>[1]Лист2!G126</f>
        <v>3642.8310000000001</v>
      </c>
      <c r="G171" s="33">
        <v>3642.8310000000001</v>
      </c>
      <c r="H171" s="49">
        <f t="shared" si="2"/>
        <v>100</v>
      </c>
    </row>
    <row r="172" spans="1:8" ht="24.75" customHeight="1">
      <c r="A172" s="28" t="str">
        <f>[1]Лист2!A127</f>
        <v>Субсидии бюджетным учреждениям на иные цели</v>
      </c>
      <c r="B172" s="13" t="str">
        <f>[1]Лист2!C127</f>
        <v>07</v>
      </c>
      <c r="C172" s="13" t="str">
        <f>[1]Лист2!D127</f>
        <v>02</v>
      </c>
      <c r="D172" s="13" t="str">
        <f>[1]Лист2!E127</f>
        <v>90 1 00 L3042</v>
      </c>
      <c r="E172" s="13">
        <f>[1]Лист2!F127</f>
        <v>612</v>
      </c>
      <c r="F172" s="33">
        <f>[1]Лист2!G127</f>
        <v>182.36799999999999</v>
      </c>
      <c r="G172" s="33">
        <v>182.36799999999999</v>
      </c>
      <c r="H172" s="49">
        <f t="shared" si="2"/>
        <v>100</v>
      </c>
    </row>
    <row r="173" spans="1:8" ht="42" customHeight="1">
      <c r="A173" s="28" t="str">
        <f>[1]Лист2!A128</f>
        <v>Обеспечение расчетов за топливно-энергетические ресурсы, потребляемые муниципальными учреждениями</v>
      </c>
      <c r="B173" s="13" t="str">
        <f>[1]Лист2!C128</f>
        <v>07</v>
      </c>
      <c r="C173" s="13" t="str">
        <f>[1]Лист2!D128</f>
        <v>02</v>
      </c>
      <c r="D173" s="13" t="str">
        <f>[1]Лист2!E128</f>
        <v>92 9 00 S1190</v>
      </c>
      <c r="E173" s="13"/>
      <c r="F173" s="33">
        <f>[1]Лист2!G128</f>
        <v>4435.83</v>
      </c>
      <c r="G173" s="33">
        <v>4435.83</v>
      </c>
      <c r="H173" s="49">
        <f t="shared" si="2"/>
        <v>100</v>
      </c>
    </row>
    <row r="174" spans="1:8" ht="39" customHeight="1">
      <c r="A174" s="28" t="str">
        <f>[1]Лист2!A129</f>
        <v>Закупка товаров, работ и услуг для обеспечения государственных (муниципальных) нужд</v>
      </c>
      <c r="B174" s="13" t="str">
        <f>[1]Лист2!C129</f>
        <v>07</v>
      </c>
      <c r="C174" s="13" t="str">
        <f>[1]Лист2!D129</f>
        <v>02</v>
      </c>
      <c r="D174" s="13" t="str">
        <f>[1]Лист2!E129</f>
        <v>92 9 00 S1190</v>
      </c>
      <c r="E174" s="13">
        <f>[1]Лист2!F129</f>
        <v>200</v>
      </c>
      <c r="F174" s="33">
        <f>[1]Лист2!G129</f>
        <v>4435.83</v>
      </c>
      <c r="G174" s="33">
        <v>4435.83</v>
      </c>
      <c r="H174" s="49">
        <f t="shared" si="2"/>
        <v>100</v>
      </c>
    </row>
    <row r="175" spans="1:8" ht="48.75" customHeight="1">
      <c r="A175" s="28" t="str">
        <f>[1]Лист2!A130</f>
        <v>Софинансирование субсидии на обеспечение расчетов за топливно-энергетические ресурсы, потребляемые муниципальными учреждениями</v>
      </c>
      <c r="B175" s="13" t="str">
        <f>[1]Лист2!C130</f>
        <v>07</v>
      </c>
      <c r="C175" s="13" t="str">
        <f>[1]Лист2!D130</f>
        <v>02</v>
      </c>
      <c r="D175" s="13" t="str">
        <f>[1]Лист2!E130</f>
        <v>92 9 00 S1190</v>
      </c>
      <c r="E175" s="13"/>
      <c r="F175" s="33">
        <f>[1]Лист2!G130</f>
        <v>100</v>
      </c>
      <c r="G175" s="33">
        <v>100</v>
      </c>
      <c r="H175" s="49">
        <f t="shared" si="2"/>
        <v>100</v>
      </c>
    </row>
    <row r="176" spans="1:8" ht="31.5" customHeight="1">
      <c r="A176" s="28" t="str">
        <f>[1]Лист2!A131</f>
        <v>Закупка товаров, работ и услуг для обеспечения государственных (муниципальных) нужд</v>
      </c>
      <c r="B176" s="13" t="str">
        <f>[1]Лист2!C131</f>
        <v>07</v>
      </c>
      <c r="C176" s="13" t="str">
        <f>[1]Лист2!D131</f>
        <v>02</v>
      </c>
      <c r="D176" s="13" t="str">
        <f>[1]Лист2!E131</f>
        <v>92 9 00 S1190</v>
      </c>
      <c r="E176" s="13">
        <f>[1]Лист2!F131</f>
        <v>200</v>
      </c>
      <c r="F176" s="33">
        <f>[1]Лист2!G131</f>
        <v>100</v>
      </c>
      <c r="G176" s="33">
        <v>100</v>
      </c>
      <c r="H176" s="49">
        <f t="shared" si="2"/>
        <v>100</v>
      </c>
    </row>
    <row r="177" spans="1:8" ht="45" customHeight="1">
      <c r="A177" s="28" t="str">
        <f>[1]Лист2!A132</f>
        <v>Обеспечение расчетов за топливно-энергетические ресурсы, потребляемые муниципальными учреждениями</v>
      </c>
      <c r="B177" s="13" t="str">
        <f>[1]Лист2!C132</f>
        <v>07</v>
      </c>
      <c r="C177" s="13" t="str">
        <f>[1]Лист2!D132</f>
        <v>02</v>
      </c>
      <c r="D177" s="13" t="str">
        <f>[1]Лист2!E132</f>
        <v>92 9 00 S1190</v>
      </c>
      <c r="E177" s="13"/>
      <c r="F177" s="33">
        <f>[1]Лист2!G132</f>
        <v>274.55</v>
      </c>
      <c r="G177" s="33">
        <v>274.55</v>
      </c>
      <c r="H177" s="49">
        <f t="shared" si="2"/>
        <v>100</v>
      </c>
    </row>
    <row r="178" spans="1:8" ht="69.75" customHeight="1">
      <c r="A178" s="28" t="str">
        <f>[1]Лист2!A133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v>
      </c>
      <c r="B178" s="13" t="str">
        <f>[1]Лист2!C133</f>
        <v>07</v>
      </c>
      <c r="C178" s="13" t="str">
        <f>[1]Лист2!D133</f>
        <v>02</v>
      </c>
      <c r="D178" s="13" t="str">
        <f>[1]Лист2!E133</f>
        <v>92 9 00 S1190</v>
      </c>
      <c r="E178" s="13">
        <f>[1]Лист2!F133</f>
        <v>611</v>
      </c>
      <c r="F178" s="33">
        <f>[1]Лист2!G133</f>
        <v>274.55</v>
      </c>
      <c r="G178" s="33">
        <v>274.55</v>
      </c>
      <c r="H178" s="49">
        <f t="shared" si="2"/>
        <v>100</v>
      </c>
    </row>
    <row r="179" spans="1:8" ht="24" customHeight="1">
      <c r="A179" s="28" t="str">
        <f>[1]Лист2!A134</f>
        <v>Резервные фонды местных администраций</v>
      </c>
      <c r="B179" s="13" t="str">
        <f>[1]Лист2!C134</f>
        <v>07</v>
      </c>
      <c r="C179" s="13" t="str">
        <f>[1]Лист2!D134</f>
        <v>02</v>
      </c>
      <c r="D179" s="13" t="str">
        <f>[1]Лист2!E134</f>
        <v>99 1 00 14100</v>
      </c>
      <c r="E179" s="13"/>
      <c r="F179" s="33">
        <f>[1]Лист2!G134</f>
        <v>6.7060000000000004</v>
      </c>
      <c r="G179" s="33">
        <v>6.7060000000000004</v>
      </c>
      <c r="H179" s="49">
        <f t="shared" si="2"/>
        <v>100</v>
      </c>
    </row>
    <row r="180" spans="1:8" ht="32.25" customHeight="1">
      <c r="A180" s="28" t="str">
        <f>[1]Лист2!A135</f>
        <v>Закупка товаров, работ и услуг для обеспечения государственных (муниципальных) нужд</v>
      </c>
      <c r="B180" s="13" t="str">
        <f>[1]Лист2!C135</f>
        <v>07</v>
      </c>
      <c r="C180" s="13" t="str">
        <f>[1]Лист2!D135</f>
        <v>02</v>
      </c>
      <c r="D180" s="13" t="str">
        <f>[1]Лист2!E135</f>
        <v>99 1 00 14100</v>
      </c>
      <c r="E180" s="13">
        <f>[1]Лист2!F135</f>
        <v>200</v>
      </c>
      <c r="F180" s="33">
        <f>[1]Лист2!G135</f>
        <v>6.7060000000000004</v>
      </c>
      <c r="G180" s="33">
        <v>6.7060000000000004</v>
      </c>
      <c r="H180" s="49">
        <f t="shared" si="2"/>
        <v>100</v>
      </c>
    </row>
    <row r="181" spans="1:8" ht="36.75" customHeight="1">
      <c r="A181" s="28" t="str">
        <f>[1]Лист2!A136</f>
        <v>Мероприятия по профилактике и противодействию распространения новой короновирусной инфекции</v>
      </c>
      <c r="B181" s="13" t="str">
        <f>[1]Лист2!C136</f>
        <v>07</v>
      </c>
      <c r="C181" s="13" t="str">
        <f>[1]Лист2!D136</f>
        <v>02</v>
      </c>
      <c r="D181" s="13" t="str">
        <f>[1]Лист2!E136</f>
        <v>99 9 00 15001</v>
      </c>
      <c r="E181" s="13"/>
      <c r="F181" s="63">
        <f>[1]Лист2!G136</f>
        <v>85.85</v>
      </c>
      <c r="G181" s="63">
        <v>85.85</v>
      </c>
      <c r="H181" s="49">
        <f t="shared" si="2"/>
        <v>100</v>
      </c>
    </row>
    <row r="182" spans="1:8" ht="34.5" customHeight="1">
      <c r="A182" s="28" t="str">
        <f>[1]Лист2!A137</f>
        <v>Закупка товаров, работ и услуг для обеспечения государственных (муниципальных) нужд</v>
      </c>
      <c r="B182" s="13" t="str">
        <f>[1]Лист2!C137</f>
        <v>07</v>
      </c>
      <c r="C182" s="13" t="str">
        <f>[1]Лист2!D137</f>
        <v>02</v>
      </c>
      <c r="D182" s="13" t="str">
        <f>[1]Лист2!E137</f>
        <v>99 9 00 15001</v>
      </c>
      <c r="E182" s="13">
        <f>[1]Лист2!F137</f>
        <v>200</v>
      </c>
      <c r="F182" s="63">
        <f>[1]Лист2!G137</f>
        <v>85.85</v>
      </c>
      <c r="G182" s="63">
        <v>85.85</v>
      </c>
      <c r="H182" s="49">
        <f t="shared" si="2"/>
        <v>100</v>
      </c>
    </row>
    <row r="183" spans="1:8" ht="21.75" customHeight="1">
      <c r="A183" s="28" t="str">
        <f>[1]Лист2!A138</f>
        <v>Дополнительное образование детей</v>
      </c>
      <c r="B183" s="13" t="str">
        <f>[1]Лист2!C138</f>
        <v>07</v>
      </c>
      <c r="C183" s="13" t="str">
        <f>[1]Лист2!D138</f>
        <v>03</v>
      </c>
      <c r="D183" s="14"/>
      <c r="E183" s="13"/>
      <c r="F183" s="17">
        <f>F184+F188</f>
        <v>13640.146999999997</v>
      </c>
      <c r="G183" s="17">
        <v>13640.146999999997</v>
      </c>
      <c r="H183" s="49">
        <f t="shared" si="2"/>
        <v>100</v>
      </c>
    </row>
    <row r="184" spans="1:8" ht="37.5" customHeight="1">
      <c r="A184" s="28" t="str">
        <f>[1]Лист2!A139</f>
        <v>Обеспечение деятельности организаций (учреждений) дополнительного образования детей</v>
      </c>
      <c r="B184" s="13" t="str">
        <f>[1]Лист2!C139</f>
        <v>07</v>
      </c>
      <c r="C184" s="13" t="str">
        <f>[1]Лист2!D139</f>
        <v>03</v>
      </c>
      <c r="D184" s="14" t="s">
        <v>126</v>
      </c>
      <c r="E184" s="13"/>
      <c r="F184" s="17">
        <f>F185+F186+F187</f>
        <v>10423.274999999998</v>
      </c>
      <c r="G184" s="17">
        <v>10423.274999999998</v>
      </c>
      <c r="H184" s="49">
        <f t="shared" si="2"/>
        <v>100</v>
      </c>
    </row>
    <row r="185" spans="1:8" ht="43.5" customHeight="1">
      <c r="A185" s="28" t="str">
        <f>[1]Лист2!A140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5" s="13" t="str">
        <f>[1]Лист2!C140</f>
        <v>07</v>
      </c>
      <c r="C185" s="13" t="str">
        <f>[1]Лист2!D140</f>
        <v>03</v>
      </c>
      <c r="D185" s="14" t="s">
        <v>126</v>
      </c>
      <c r="E185" s="13">
        <f>[1]Лист2!F41</f>
        <v>100</v>
      </c>
      <c r="F185" s="17">
        <f>[1]Лист2!G16+[1]Лист2!G41+[1]Лист2!G140</f>
        <v>8373.3759999999984</v>
      </c>
      <c r="G185" s="17">
        <v>8373.3759999999984</v>
      </c>
      <c r="H185" s="49">
        <f t="shared" si="2"/>
        <v>100</v>
      </c>
    </row>
    <row r="186" spans="1:8" ht="38.25" customHeight="1">
      <c r="A186" s="28" t="str">
        <f>[1]Лист2!A141</f>
        <v>Закупка товаров, работ и услуг для обеспечения государственных (муниципальных) нужд</v>
      </c>
      <c r="B186" s="13" t="str">
        <f>[1]Лист2!C141</f>
        <v>07</v>
      </c>
      <c r="C186" s="13" t="str">
        <f>[1]Лист2!D141</f>
        <v>03</v>
      </c>
      <c r="D186" s="14" t="s">
        <v>126</v>
      </c>
      <c r="E186" s="13">
        <f>[1]Лист2!F42</f>
        <v>200</v>
      </c>
      <c r="F186" s="17">
        <f>[1]Лист2!G17+[1]Лист2!G42+[1]Лист2!G141</f>
        <v>2009.0419999999999</v>
      </c>
      <c r="G186" s="17">
        <v>2009.0419999999999</v>
      </c>
      <c r="H186" s="49">
        <f t="shared" si="2"/>
        <v>100</v>
      </c>
    </row>
    <row r="187" spans="1:8" ht="18" customHeight="1">
      <c r="A187" s="28" t="str">
        <f>[1]Лист2!A142</f>
        <v>Уплата налогов, сборов и иных платежей</v>
      </c>
      <c r="B187" s="13" t="str">
        <f>[1]Лист2!C142</f>
        <v>07</v>
      </c>
      <c r="C187" s="13" t="str">
        <f>[1]Лист2!D142</f>
        <v>03</v>
      </c>
      <c r="D187" s="14" t="s">
        <v>126</v>
      </c>
      <c r="E187" s="13">
        <f>[1]Лист2!F43</f>
        <v>850</v>
      </c>
      <c r="F187" s="17">
        <f>[1]Лист2!G18+[1]Лист2!G43+[1]Лист2!G142</f>
        <v>40.856999999999999</v>
      </c>
      <c r="G187" s="17">
        <v>40.856999999999999</v>
      </c>
      <c r="H187" s="49">
        <f t="shared" si="2"/>
        <v>100</v>
      </c>
    </row>
    <row r="188" spans="1:8" ht="36.75" customHeight="1">
      <c r="A188" s="28" t="str">
        <f>[1]Лист2!A143</f>
        <v>Субсидия на софинансирование части расходов местных бюджетов по оплате труда работников муниципальных учреждений</v>
      </c>
      <c r="B188" s="13" t="str">
        <f>[1]Лист2!C143</f>
        <v>07</v>
      </c>
      <c r="C188" s="13" t="str">
        <f>[1]Лист2!D143</f>
        <v>03</v>
      </c>
      <c r="D188" s="13" t="str">
        <f>[1]Лист2!E143</f>
        <v>02 1 00 S0430</v>
      </c>
      <c r="E188" s="13"/>
      <c r="F188" s="17">
        <f>F189</f>
        <v>3216.8719999999998</v>
      </c>
      <c r="G188" s="17">
        <v>3216.8719999999998</v>
      </c>
      <c r="H188" s="49">
        <f t="shared" si="2"/>
        <v>100</v>
      </c>
    </row>
    <row r="189" spans="1:8" ht="66.75" customHeight="1">
      <c r="A189" s="28" t="str">
        <f>[1]Лист2!A144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9" s="13" t="str">
        <f>[1]Лист2!C144</f>
        <v>07</v>
      </c>
      <c r="C189" s="13" t="str">
        <f>[1]Лист2!D144</f>
        <v>03</v>
      </c>
      <c r="D189" s="13" t="str">
        <f>[1]Лист2!E144</f>
        <v>02 1 00 S0430</v>
      </c>
      <c r="E189" s="13">
        <f>[1]Лист2!F144</f>
        <v>100</v>
      </c>
      <c r="F189" s="17">
        <f>[1]Лист2!G20+[1]Лист2!G45+[1]Лист2!G144</f>
        <v>3216.8719999999998</v>
      </c>
      <c r="G189" s="17">
        <v>3216.8719999999998</v>
      </c>
      <c r="H189" s="49">
        <f t="shared" si="2"/>
        <v>100</v>
      </c>
    </row>
    <row r="190" spans="1:8" ht="24" customHeight="1">
      <c r="A190" s="16" t="s">
        <v>61</v>
      </c>
      <c r="B190" s="13" t="s">
        <v>26</v>
      </c>
      <c r="C190" s="13" t="s">
        <v>26</v>
      </c>
      <c r="D190" s="14"/>
      <c r="E190" s="11"/>
      <c r="F190" s="17">
        <f>F191+F196</f>
        <v>1034.451</v>
      </c>
      <c r="G190" s="17">
        <v>1034.451</v>
      </c>
      <c r="H190" s="49">
        <f t="shared" si="2"/>
        <v>100</v>
      </c>
    </row>
    <row r="191" spans="1:8" ht="42.75" customHeight="1">
      <c r="A191" s="16" t="s">
        <v>82</v>
      </c>
      <c r="B191" s="14" t="s">
        <v>26</v>
      </c>
      <c r="C191" s="14" t="s">
        <v>26</v>
      </c>
      <c r="D191" s="14" t="s">
        <v>124</v>
      </c>
      <c r="E191" s="11"/>
      <c r="F191" s="17">
        <f>F192</f>
        <v>855.99599999999998</v>
      </c>
      <c r="G191" s="17">
        <v>855.99599999999998</v>
      </c>
      <c r="H191" s="49">
        <f t="shared" si="2"/>
        <v>100</v>
      </c>
    </row>
    <row r="192" spans="1:8" ht="22.5" customHeight="1">
      <c r="A192" s="16" t="s">
        <v>195</v>
      </c>
      <c r="B192" s="13" t="s">
        <v>26</v>
      </c>
      <c r="C192" s="13" t="s">
        <v>26</v>
      </c>
      <c r="D192" s="14" t="s">
        <v>141</v>
      </c>
      <c r="E192" s="11"/>
      <c r="F192" s="17">
        <f>F193+F194</f>
        <v>855.99599999999998</v>
      </c>
      <c r="G192" s="17">
        <v>855.99599999999998</v>
      </c>
      <c r="H192" s="49">
        <f t="shared" si="2"/>
        <v>100</v>
      </c>
    </row>
    <row r="193" spans="1:8" ht="61.5" customHeight="1">
      <c r="A193" s="27" t="s">
        <v>83</v>
      </c>
      <c r="B193" s="13" t="s">
        <v>26</v>
      </c>
      <c r="C193" s="13" t="s">
        <v>26</v>
      </c>
      <c r="D193" s="14" t="s">
        <v>141</v>
      </c>
      <c r="E193" s="11">
        <v>100</v>
      </c>
      <c r="F193" s="17">
        <f>[1]Лист2!G148</f>
        <v>848.71600000000001</v>
      </c>
      <c r="G193" s="17">
        <v>848.71600000000001</v>
      </c>
      <c r="H193" s="49">
        <f t="shared" si="2"/>
        <v>100</v>
      </c>
    </row>
    <row r="194" spans="1:8" ht="38.25" customHeight="1">
      <c r="A194" s="28" t="s">
        <v>127</v>
      </c>
      <c r="B194" s="13" t="s">
        <v>26</v>
      </c>
      <c r="C194" s="13" t="s">
        <v>26</v>
      </c>
      <c r="D194" s="14" t="s">
        <v>141</v>
      </c>
      <c r="E194" s="11">
        <v>200</v>
      </c>
      <c r="F194" s="17">
        <f>[1]Лист2!G149</f>
        <v>7.28</v>
      </c>
      <c r="G194" s="17">
        <v>7.28</v>
      </c>
      <c r="H194" s="49">
        <f t="shared" si="2"/>
        <v>100</v>
      </c>
    </row>
    <row r="195" spans="1:8" ht="21.75" customHeight="1">
      <c r="A195" s="29" t="s">
        <v>85</v>
      </c>
      <c r="B195" s="13" t="s">
        <v>26</v>
      </c>
      <c r="C195" s="13" t="s">
        <v>26</v>
      </c>
      <c r="D195" s="14" t="s">
        <v>141</v>
      </c>
      <c r="E195" s="11">
        <v>850</v>
      </c>
      <c r="F195" s="17">
        <f>[1]Лист2!G150</f>
        <v>0</v>
      </c>
      <c r="G195" s="17">
        <v>0</v>
      </c>
      <c r="H195" s="49">
        <v>0</v>
      </c>
    </row>
    <row r="196" spans="1:8" ht="39.75" customHeight="1">
      <c r="A196" s="29" t="str">
        <f>[1]Лист2!A151</f>
        <v>Субсидия на софинансирование части расходов местных бюджетов по оплате труда работников муниципальных учреждений</v>
      </c>
      <c r="B196" s="13" t="str">
        <f>[1]Лист2!C151</f>
        <v>07</v>
      </c>
      <c r="C196" s="13" t="str">
        <f>[1]Лист2!D151</f>
        <v>07</v>
      </c>
      <c r="D196" s="13" t="str">
        <f>[1]Лист2!E151</f>
        <v>02 1 00 S0430</v>
      </c>
      <c r="E196" s="13"/>
      <c r="F196" s="63">
        <f>[1]Лист2!G151</f>
        <v>178.45500000000001</v>
      </c>
      <c r="G196" s="63">
        <v>178.45500000000001</v>
      </c>
      <c r="H196" s="49">
        <f t="shared" si="2"/>
        <v>100</v>
      </c>
    </row>
    <row r="197" spans="1:8" ht="61.9" customHeight="1">
      <c r="A197" s="29" t="str">
        <f>[1]Лист2!A152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7" s="13" t="str">
        <f>[1]Лист2!C152</f>
        <v>07</v>
      </c>
      <c r="C197" s="13" t="str">
        <f>[1]Лист2!D152</f>
        <v>07</v>
      </c>
      <c r="D197" s="13" t="str">
        <f>[1]Лист2!E152</f>
        <v>02 1 00 S0430</v>
      </c>
      <c r="E197" s="13">
        <f>[1]Лист2!F152</f>
        <v>100</v>
      </c>
      <c r="F197" s="63">
        <f>[1]Лист2!G152</f>
        <v>178.45500000000001</v>
      </c>
      <c r="G197" s="63">
        <v>178.45500000000001</v>
      </c>
      <c r="H197" s="49">
        <f t="shared" si="2"/>
        <v>100</v>
      </c>
    </row>
    <row r="198" spans="1:8" ht="20.25" customHeight="1">
      <c r="A198" s="51" t="s">
        <v>12</v>
      </c>
      <c r="B198" s="13" t="s">
        <v>26</v>
      </c>
      <c r="C198" s="13" t="s">
        <v>23</v>
      </c>
      <c r="D198" s="13"/>
      <c r="E198" s="11"/>
      <c r="F198" s="17">
        <f>F199+F204+F207+F220+F214+F216+F218</f>
        <v>11995.565000000001</v>
      </c>
      <c r="G198" s="17">
        <f>G199+G204+G207+G220+G214+G216+G218</f>
        <v>11994.924000000001</v>
      </c>
      <c r="H198" s="49">
        <f t="shared" si="2"/>
        <v>99.99465635841247</v>
      </c>
    </row>
    <row r="199" spans="1:8" ht="37.5" customHeight="1">
      <c r="A199" s="16" t="s">
        <v>86</v>
      </c>
      <c r="B199" s="13" t="s">
        <v>26</v>
      </c>
      <c r="C199" s="13" t="s">
        <v>23</v>
      </c>
      <c r="D199" s="14" t="s">
        <v>128</v>
      </c>
      <c r="E199" s="13"/>
      <c r="F199" s="17">
        <f>F200</f>
        <v>2725.7150000000001</v>
      </c>
      <c r="G199" s="17">
        <v>2725.7150000000001</v>
      </c>
      <c r="H199" s="49">
        <f t="shared" si="2"/>
        <v>100</v>
      </c>
    </row>
    <row r="200" spans="1:8" ht="24" customHeight="1">
      <c r="A200" s="16" t="s">
        <v>87</v>
      </c>
      <c r="B200" s="13" t="s">
        <v>26</v>
      </c>
      <c r="C200" s="13" t="s">
        <v>23</v>
      </c>
      <c r="D200" s="14" t="s">
        <v>129</v>
      </c>
      <c r="E200" s="13"/>
      <c r="F200" s="17">
        <f>F201+F202+F203</f>
        <v>2725.7150000000001</v>
      </c>
      <c r="G200" s="17">
        <v>2725.7150000000001</v>
      </c>
      <c r="H200" s="49">
        <f t="shared" si="2"/>
        <v>100</v>
      </c>
    </row>
    <row r="201" spans="1:8" ht="60" customHeight="1">
      <c r="A201" s="27" t="s">
        <v>83</v>
      </c>
      <c r="B201" s="13" t="s">
        <v>26</v>
      </c>
      <c r="C201" s="13" t="s">
        <v>23</v>
      </c>
      <c r="D201" s="14" t="s">
        <v>129</v>
      </c>
      <c r="E201" s="13">
        <v>100</v>
      </c>
      <c r="F201" s="17">
        <f>[1]Лист2!G158</f>
        <v>2501.3760000000002</v>
      </c>
      <c r="G201" s="17">
        <v>2501.3760000000002</v>
      </c>
      <c r="H201" s="49">
        <f t="shared" ref="H201:H261" si="3">G201/F201*100</f>
        <v>100</v>
      </c>
    </row>
    <row r="202" spans="1:8" ht="33.75" customHeight="1">
      <c r="A202" s="28" t="s">
        <v>127</v>
      </c>
      <c r="B202" s="13" t="s">
        <v>26</v>
      </c>
      <c r="C202" s="13" t="s">
        <v>23</v>
      </c>
      <c r="D202" s="14" t="s">
        <v>129</v>
      </c>
      <c r="E202" s="13">
        <v>200</v>
      </c>
      <c r="F202" s="17">
        <f>[1]Лист2!G159</f>
        <v>224.339</v>
      </c>
      <c r="G202" s="17">
        <v>224.339</v>
      </c>
      <c r="H202" s="49">
        <f t="shared" si="3"/>
        <v>100</v>
      </c>
    </row>
    <row r="203" spans="1:8" ht="21.75" customHeight="1">
      <c r="A203" s="29" t="s">
        <v>85</v>
      </c>
      <c r="B203" s="13" t="s">
        <v>26</v>
      </c>
      <c r="C203" s="13" t="s">
        <v>23</v>
      </c>
      <c r="D203" s="14" t="s">
        <v>129</v>
      </c>
      <c r="E203" s="13">
        <v>850</v>
      </c>
      <c r="F203" s="17">
        <f>[1]Лист2!G160</f>
        <v>0</v>
      </c>
      <c r="G203" s="17">
        <v>0</v>
      </c>
      <c r="H203" s="49">
        <v>0</v>
      </c>
    </row>
    <row r="204" spans="1:8" ht="30.75" customHeight="1">
      <c r="A204" s="16" t="s">
        <v>120</v>
      </c>
      <c r="B204" s="13" t="s">
        <v>26</v>
      </c>
      <c r="C204" s="13" t="s">
        <v>23</v>
      </c>
      <c r="D204" s="14" t="s">
        <v>163</v>
      </c>
      <c r="E204" s="13"/>
      <c r="F204" s="17">
        <f>F205+F206</f>
        <v>857.99799999999993</v>
      </c>
      <c r="G204" s="17">
        <v>857.99799999999993</v>
      </c>
      <c r="H204" s="49">
        <f t="shared" si="3"/>
        <v>100</v>
      </c>
    </row>
    <row r="205" spans="1:8" ht="61.5" customHeight="1">
      <c r="A205" s="27" t="s">
        <v>83</v>
      </c>
      <c r="B205" s="13" t="s">
        <v>26</v>
      </c>
      <c r="C205" s="13" t="s">
        <v>23</v>
      </c>
      <c r="D205" s="14" t="s">
        <v>163</v>
      </c>
      <c r="E205" s="13">
        <v>100</v>
      </c>
      <c r="F205" s="17">
        <f>[1]Лист2!G162</f>
        <v>777.16899999999998</v>
      </c>
      <c r="G205" s="17">
        <v>777.16899999999998</v>
      </c>
      <c r="H205" s="49">
        <f t="shared" si="3"/>
        <v>100</v>
      </c>
    </row>
    <row r="206" spans="1:8" ht="34.5" customHeight="1">
      <c r="A206" s="28" t="s">
        <v>127</v>
      </c>
      <c r="B206" s="13" t="s">
        <v>26</v>
      </c>
      <c r="C206" s="13" t="s">
        <v>23</v>
      </c>
      <c r="D206" s="14" t="s">
        <v>163</v>
      </c>
      <c r="E206" s="13">
        <v>200</v>
      </c>
      <c r="F206" s="17">
        <f>[1]Лист2!G163</f>
        <v>80.828999999999994</v>
      </c>
      <c r="G206" s="17">
        <v>80.828999999999994</v>
      </c>
      <c r="H206" s="49">
        <f t="shared" si="3"/>
        <v>100</v>
      </c>
    </row>
    <row r="207" spans="1:8" ht="37.5" customHeight="1">
      <c r="A207" s="29" t="s">
        <v>92</v>
      </c>
      <c r="B207" s="13" t="s">
        <v>26</v>
      </c>
      <c r="C207" s="13" t="s">
        <v>23</v>
      </c>
      <c r="D207" s="14" t="s">
        <v>132</v>
      </c>
      <c r="E207" s="13"/>
      <c r="F207" s="17">
        <f>F208+F212</f>
        <v>2834.1020000000003</v>
      </c>
      <c r="G207" s="17">
        <f>G208+G212</f>
        <v>2833.4610000000002</v>
      </c>
      <c r="H207" s="49">
        <f t="shared" si="3"/>
        <v>99.977382606554031</v>
      </c>
    </row>
    <row r="208" spans="1:8" ht="63" customHeight="1">
      <c r="A208" s="18" t="s">
        <v>93</v>
      </c>
      <c r="B208" s="13" t="s">
        <v>26</v>
      </c>
      <c r="C208" s="13" t="s">
        <v>23</v>
      </c>
      <c r="D208" s="14" t="s">
        <v>133</v>
      </c>
      <c r="E208" s="13"/>
      <c r="F208" s="17">
        <f>F209+F210+F211</f>
        <v>2695.0640000000003</v>
      </c>
      <c r="G208" s="17">
        <f>G209+G210+G211</f>
        <v>2694.4230000000002</v>
      </c>
      <c r="H208" s="49">
        <f t="shared" si="3"/>
        <v>99.976215778178172</v>
      </c>
    </row>
    <row r="209" spans="1:8" ht="68.25" customHeight="1">
      <c r="A209" s="27" t="s">
        <v>83</v>
      </c>
      <c r="B209" s="13" t="s">
        <v>26</v>
      </c>
      <c r="C209" s="13" t="s">
        <v>23</v>
      </c>
      <c r="D209" s="14" t="s">
        <v>133</v>
      </c>
      <c r="E209" s="13">
        <v>100</v>
      </c>
      <c r="F209" s="17">
        <v>2630.0610000000001</v>
      </c>
      <c r="G209" s="17">
        <v>2630.0610000000001</v>
      </c>
      <c r="H209" s="49">
        <f t="shared" si="3"/>
        <v>100</v>
      </c>
    </row>
    <row r="210" spans="1:8" ht="42" customHeight="1">
      <c r="A210" s="28" t="s">
        <v>127</v>
      </c>
      <c r="B210" s="13" t="s">
        <v>26</v>
      </c>
      <c r="C210" s="13" t="s">
        <v>23</v>
      </c>
      <c r="D210" s="14" t="s">
        <v>133</v>
      </c>
      <c r="E210" s="13">
        <v>200</v>
      </c>
      <c r="F210" s="17">
        <v>65.003</v>
      </c>
      <c r="G210" s="17">
        <v>64.361999999999995</v>
      </c>
      <c r="H210" s="49">
        <f t="shared" si="3"/>
        <v>99.013891666538456</v>
      </c>
    </row>
    <row r="211" spans="1:8" ht="22.5" customHeight="1">
      <c r="A211" s="29" t="s">
        <v>85</v>
      </c>
      <c r="B211" s="13" t="s">
        <v>26</v>
      </c>
      <c r="C211" s="13" t="s">
        <v>23</v>
      </c>
      <c r="D211" s="14" t="s">
        <v>133</v>
      </c>
      <c r="E211" s="13">
        <v>850</v>
      </c>
      <c r="F211" s="17">
        <f>[1]Лист2!G168</f>
        <v>0</v>
      </c>
      <c r="G211" s="17">
        <v>0</v>
      </c>
      <c r="H211" s="49">
        <v>0</v>
      </c>
    </row>
    <row r="212" spans="1:8" ht="36" customHeight="1">
      <c r="A212" s="29" t="str">
        <f>[1]Лист2!A169</f>
        <v>Субсидия на софинансирование части расходов местных бюджетов по оплате труда работников муниципальных учреждений</v>
      </c>
      <c r="B212" s="13" t="str">
        <f>[1]Лист2!C169</f>
        <v>07</v>
      </c>
      <c r="C212" s="13" t="str">
        <f>[1]Лист2!D169</f>
        <v>09</v>
      </c>
      <c r="D212" s="13" t="str">
        <f>[1]Лист2!E169</f>
        <v>02 5 00 S0430</v>
      </c>
      <c r="E212" s="13"/>
      <c r="F212" s="63">
        <f>[1]Лист2!G169</f>
        <v>139.03800000000001</v>
      </c>
      <c r="G212" s="63">
        <v>139.03800000000001</v>
      </c>
      <c r="H212" s="49">
        <f t="shared" si="3"/>
        <v>100</v>
      </c>
    </row>
    <row r="213" spans="1:8" ht="76.150000000000006" customHeight="1">
      <c r="A213" s="29" t="str">
        <f>[1]Лист2!A170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3" s="13" t="str">
        <f>[1]Лист2!C170</f>
        <v>07</v>
      </c>
      <c r="C213" s="13" t="str">
        <f>[1]Лист2!D170</f>
        <v>09</v>
      </c>
      <c r="D213" s="13" t="str">
        <f>[1]Лист2!E170</f>
        <v>02 5 00 S0430</v>
      </c>
      <c r="E213" s="13">
        <f>[1]Лист2!F170</f>
        <v>100</v>
      </c>
      <c r="F213" s="63">
        <f>[1]Лист2!G170</f>
        <v>139.03800000000001</v>
      </c>
      <c r="G213" s="63">
        <v>139.03800000000001</v>
      </c>
      <c r="H213" s="49">
        <f t="shared" si="3"/>
        <v>100</v>
      </c>
    </row>
    <row r="214" spans="1:8" ht="83.25" customHeight="1">
      <c r="A214" s="29" t="str">
        <f>[1]Лист2!A171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14" s="13" t="str">
        <f>[1]Лист2!C171</f>
        <v>07</v>
      </c>
      <c r="C214" s="13" t="str">
        <f>[1]Лист2!D171</f>
        <v>09</v>
      </c>
      <c r="D214" s="13" t="str">
        <f>[1]Лист2!E171</f>
        <v>90 1 01 S0990</v>
      </c>
      <c r="E214" s="13"/>
      <c r="F214" s="63">
        <f>[1]Лист2!G171</f>
        <v>56.8</v>
      </c>
      <c r="G214" s="63">
        <v>56.8</v>
      </c>
      <c r="H214" s="49">
        <f t="shared" si="3"/>
        <v>100</v>
      </c>
    </row>
    <row r="215" spans="1:8" ht="26.25" customHeight="1">
      <c r="A215" s="29" t="str">
        <f>[1]Лист2!A172</f>
        <v>Социальное обеспечение и иные выплаты населению</v>
      </c>
      <c r="B215" s="13" t="str">
        <f>[1]Лист2!C172</f>
        <v>07</v>
      </c>
      <c r="C215" s="13" t="str">
        <f>[1]Лист2!D172</f>
        <v>09</v>
      </c>
      <c r="D215" s="13" t="str">
        <f>[1]Лист2!E172</f>
        <v>90 1 01 S0990</v>
      </c>
      <c r="E215" s="13">
        <f>[1]Лист2!F172</f>
        <v>300</v>
      </c>
      <c r="F215" s="63">
        <f>[1]Лист2!G172</f>
        <v>56.8</v>
      </c>
      <c r="G215" s="63">
        <v>56.8</v>
      </c>
      <c r="H215" s="49">
        <f t="shared" si="3"/>
        <v>100</v>
      </c>
    </row>
    <row r="216" spans="1:8" ht="39.75" customHeight="1">
      <c r="A216" s="29" t="str">
        <f>[1]Лист2!A173</f>
        <v>Обеспечение расчетов за топливно-энергетические ресурсы, потребляемые муниципальными учреждениями</v>
      </c>
      <c r="B216" s="13" t="str">
        <f>[1]Лист2!C173</f>
        <v>07</v>
      </c>
      <c r="C216" s="13" t="str">
        <f>[1]Лист2!D173</f>
        <v>09</v>
      </c>
      <c r="D216" s="13" t="str">
        <f>[1]Лист2!E173</f>
        <v>92 9 00 S1190</v>
      </c>
      <c r="E216" s="13"/>
      <c r="F216" s="33">
        <f>[1]Лист2!G173</f>
        <v>3864.6</v>
      </c>
      <c r="G216" s="33">
        <v>3864.6</v>
      </c>
      <c r="H216" s="49">
        <f t="shared" si="3"/>
        <v>100</v>
      </c>
    </row>
    <row r="217" spans="1:8" ht="41.25" customHeight="1">
      <c r="A217" s="29" t="str">
        <f>[1]Лист2!A174</f>
        <v>Закупка товаров, работ и услуг для обеспечения государственных (муниципальных) нужд</v>
      </c>
      <c r="B217" s="13" t="str">
        <f>[1]Лист2!C174</f>
        <v>07</v>
      </c>
      <c r="C217" s="13" t="str">
        <f>[1]Лист2!D174</f>
        <v>09</v>
      </c>
      <c r="D217" s="13" t="str">
        <f>[1]Лист2!E174</f>
        <v>92 9 00 S1190</v>
      </c>
      <c r="E217" s="13">
        <f>[1]Лист2!F174</f>
        <v>200</v>
      </c>
      <c r="F217" s="33">
        <f>[1]Лист2!G174</f>
        <v>3864.6</v>
      </c>
      <c r="G217" s="33">
        <v>3864.6</v>
      </c>
      <c r="H217" s="49">
        <f t="shared" si="3"/>
        <v>100</v>
      </c>
    </row>
    <row r="218" spans="1:8" ht="22.5" customHeight="1">
      <c r="A218" s="29" t="str">
        <f>[1]Лист2!A175</f>
        <v>Резервные фонды местных администраций</v>
      </c>
      <c r="B218" s="13" t="str">
        <f>[1]Лист2!C175</f>
        <v>07</v>
      </c>
      <c r="C218" s="13" t="str">
        <f>[1]Лист2!D175</f>
        <v>09</v>
      </c>
      <c r="D218" s="13" t="str">
        <f>[1]Лист2!E175</f>
        <v>99 1 00 14100</v>
      </c>
      <c r="E218" s="13"/>
      <c r="F218" s="63">
        <f>[1]Лист2!G175</f>
        <v>92</v>
      </c>
      <c r="G218" s="63">
        <v>92</v>
      </c>
      <c r="H218" s="49">
        <f t="shared" si="3"/>
        <v>100</v>
      </c>
    </row>
    <row r="219" spans="1:8" ht="37.5" customHeight="1">
      <c r="A219" s="29" t="str">
        <f>[1]Лист2!A176</f>
        <v>Закупка товаров, работ и услуг для обеспечения государственных (муниципальных) нужд</v>
      </c>
      <c r="B219" s="13" t="str">
        <f>[1]Лист2!C176</f>
        <v>07</v>
      </c>
      <c r="C219" s="13" t="str">
        <f>[1]Лист2!D176</f>
        <v>09</v>
      </c>
      <c r="D219" s="13" t="str">
        <f>[1]Лист2!E176</f>
        <v>99 1 00 14100</v>
      </c>
      <c r="E219" s="13">
        <f>[1]Лист2!F176</f>
        <v>200</v>
      </c>
      <c r="F219" s="63">
        <f>[1]Лист2!G176</f>
        <v>92</v>
      </c>
      <c r="G219" s="63">
        <v>92</v>
      </c>
      <c r="H219" s="49">
        <f t="shared" si="3"/>
        <v>100</v>
      </c>
    </row>
    <row r="220" spans="1:8" ht="22.5" customHeight="1">
      <c r="A220" s="29" t="str">
        <f>[1]Лист2!A177</f>
        <v>Прочие выплаты по обязательствам государства</v>
      </c>
      <c r="B220" s="13" t="str">
        <f>[1]Лист2!C177</f>
        <v>07</v>
      </c>
      <c r="C220" s="13" t="str">
        <f>[1]Лист2!D177</f>
        <v>09</v>
      </c>
      <c r="D220" s="13" t="str">
        <f>[1]Лист2!E177</f>
        <v>99 9 00 14710</v>
      </c>
      <c r="E220" s="13"/>
      <c r="F220" s="33">
        <f>[1]Лист2!G177</f>
        <v>1564.35</v>
      </c>
      <c r="G220" s="33">
        <v>1564.35</v>
      </c>
      <c r="H220" s="49">
        <f t="shared" si="3"/>
        <v>100</v>
      </c>
    </row>
    <row r="221" spans="1:8" ht="42" customHeight="1">
      <c r="A221" s="29" t="str">
        <f>[1]Лист2!A178</f>
        <v>Закупка товаров, работ и услуг для обеспечения государственных (муниципальных) нужд</v>
      </c>
      <c r="B221" s="13" t="str">
        <f>[1]Лист2!C178</f>
        <v>07</v>
      </c>
      <c r="C221" s="13" t="str">
        <f>[1]Лист2!D178</f>
        <v>09</v>
      </c>
      <c r="D221" s="13" t="str">
        <f>[1]Лист2!E178</f>
        <v>99 9 00 14710</v>
      </c>
      <c r="E221" s="13">
        <f>[1]Лист2!F178</f>
        <v>200</v>
      </c>
      <c r="F221" s="33">
        <f>[1]Лист2!G178</f>
        <v>1564.35</v>
      </c>
      <c r="G221" s="33">
        <v>1564.35</v>
      </c>
      <c r="H221" s="49">
        <f t="shared" si="3"/>
        <v>100</v>
      </c>
    </row>
    <row r="222" spans="1:8" ht="24.75" customHeight="1">
      <c r="A222" s="12" t="s">
        <v>88</v>
      </c>
      <c r="B222" s="13" t="s">
        <v>25</v>
      </c>
      <c r="C222" s="13"/>
      <c r="D222" s="11"/>
      <c r="E222" s="13"/>
      <c r="F222" s="17">
        <f>F223+F247</f>
        <v>25964.981999999996</v>
      </c>
      <c r="G222" s="17">
        <f>G223+G247</f>
        <v>25924.472999999998</v>
      </c>
      <c r="H222" s="49">
        <f t="shared" si="3"/>
        <v>99.843986027026716</v>
      </c>
    </row>
    <row r="223" spans="1:8" ht="24" customHeight="1">
      <c r="A223" s="12" t="s">
        <v>56</v>
      </c>
      <c r="B223" s="13" t="s">
        <v>25</v>
      </c>
      <c r="C223" s="13" t="s">
        <v>18</v>
      </c>
      <c r="D223" s="11"/>
      <c r="E223" s="13"/>
      <c r="F223" s="17">
        <f>F224+F233+F241+F245+F243+F237+F239+F235</f>
        <v>19039.131999999998</v>
      </c>
      <c r="G223" s="17">
        <f>G224+G233+G241+G245+G243+G237+G239+G235</f>
        <v>19030.858</v>
      </c>
      <c r="H223" s="49">
        <f t="shared" si="3"/>
        <v>99.956542136479769</v>
      </c>
    </row>
    <row r="224" spans="1:8" ht="39" customHeight="1">
      <c r="A224" s="16" t="s">
        <v>89</v>
      </c>
      <c r="B224" s="13" t="s">
        <v>25</v>
      </c>
      <c r="C224" s="13" t="s">
        <v>18</v>
      </c>
      <c r="D224" s="14" t="s">
        <v>130</v>
      </c>
      <c r="E224" s="11"/>
      <c r="F224" s="17">
        <f>+F225+F231</f>
        <v>14447.722</v>
      </c>
      <c r="G224" s="17">
        <f>+G225+G231</f>
        <v>14439.447999999999</v>
      </c>
      <c r="H224" s="49">
        <f t="shared" si="3"/>
        <v>99.942731456211561</v>
      </c>
    </row>
    <row r="225" spans="1:8" ht="26.25" customHeight="1">
      <c r="A225" s="16" t="s">
        <v>90</v>
      </c>
      <c r="B225" s="13" t="s">
        <v>25</v>
      </c>
      <c r="C225" s="13" t="s">
        <v>18</v>
      </c>
      <c r="D225" s="14" t="s">
        <v>131</v>
      </c>
      <c r="E225" s="11"/>
      <c r="F225" s="17">
        <f>F226+F227+F230+F229+F228</f>
        <v>10568.347</v>
      </c>
      <c r="G225" s="17">
        <f>G226+G227+G230+G229+G228</f>
        <v>10560.072999999999</v>
      </c>
      <c r="H225" s="49">
        <f t="shared" si="3"/>
        <v>99.921709610783964</v>
      </c>
    </row>
    <row r="226" spans="1:8" ht="63.75" customHeight="1">
      <c r="A226" s="28" t="s">
        <v>83</v>
      </c>
      <c r="B226" s="13" t="s">
        <v>25</v>
      </c>
      <c r="C226" s="13" t="s">
        <v>18</v>
      </c>
      <c r="D226" s="14" t="s">
        <v>131</v>
      </c>
      <c r="E226" s="11">
        <v>100</v>
      </c>
      <c r="F226" s="39">
        <f>[1]Лист2!G50</f>
        <v>9075.4500000000007</v>
      </c>
      <c r="G226" s="39">
        <v>9067.1759999999995</v>
      </c>
      <c r="H226" s="49">
        <f t="shared" si="3"/>
        <v>99.908830967059473</v>
      </c>
    </row>
    <row r="227" spans="1:8" ht="39" customHeight="1">
      <c r="A227" s="28" t="s">
        <v>127</v>
      </c>
      <c r="B227" s="13" t="s">
        <v>25</v>
      </c>
      <c r="C227" s="13" t="s">
        <v>18</v>
      </c>
      <c r="D227" s="14" t="s">
        <v>131</v>
      </c>
      <c r="E227" s="11">
        <v>200</v>
      </c>
      <c r="F227" s="39">
        <f>[1]Лист2!G51</f>
        <v>1453.4179999999999</v>
      </c>
      <c r="G227" s="39">
        <v>1453.4179999999999</v>
      </c>
      <c r="H227" s="49">
        <f t="shared" si="3"/>
        <v>100</v>
      </c>
    </row>
    <row r="228" spans="1:8" ht="26.25" customHeight="1">
      <c r="A228" s="28" t="str">
        <f>[1]Лист2!A52</f>
        <v>Социальное обеспечение и иные выплаты населению</v>
      </c>
      <c r="B228" s="13" t="str">
        <f>[1]Лист2!C52</f>
        <v>08</v>
      </c>
      <c r="C228" s="13" t="str">
        <f>[1]Лист2!D52</f>
        <v>01</v>
      </c>
      <c r="D228" s="13" t="str">
        <f>[1]Лист2!E52</f>
        <v>02 2 00 10530</v>
      </c>
      <c r="E228" s="13">
        <f>[1]Лист2!F52</f>
        <v>300</v>
      </c>
      <c r="F228" s="63">
        <f>[1]Лист2!G52</f>
        <v>1.23</v>
      </c>
      <c r="G228" s="63">
        <v>1.23</v>
      </c>
      <c r="H228" s="49">
        <f t="shared" si="3"/>
        <v>100</v>
      </c>
    </row>
    <row r="229" spans="1:8" ht="20.25" customHeight="1">
      <c r="A229" s="28" t="str">
        <f>[1]Лист2!A53</f>
        <v>Исполнение судебных актов</v>
      </c>
      <c r="B229" s="13" t="str">
        <f>[1]Лист2!C53</f>
        <v>08</v>
      </c>
      <c r="C229" s="13" t="str">
        <f>[1]Лист2!D53</f>
        <v>01</v>
      </c>
      <c r="D229" s="13" t="str">
        <f>[1]Лист2!E53</f>
        <v>02 2 00 10530</v>
      </c>
      <c r="E229" s="13">
        <f>[1]Лист2!F53</f>
        <v>830</v>
      </c>
      <c r="F229" s="63">
        <f>[1]Лист2!G53</f>
        <v>15</v>
      </c>
      <c r="G229" s="63">
        <v>15</v>
      </c>
      <c r="H229" s="49">
        <f t="shared" si="3"/>
        <v>100</v>
      </c>
    </row>
    <row r="230" spans="1:8" ht="27" customHeight="1">
      <c r="A230" s="29" t="s">
        <v>85</v>
      </c>
      <c r="B230" s="13" t="s">
        <v>25</v>
      </c>
      <c r="C230" s="13" t="s">
        <v>18</v>
      </c>
      <c r="D230" s="14" t="s">
        <v>131</v>
      </c>
      <c r="E230" s="11">
        <v>850</v>
      </c>
      <c r="F230" s="39">
        <f>[1]Лист2!G54</f>
        <v>23.248999999999999</v>
      </c>
      <c r="G230" s="39">
        <v>23.248999999999999</v>
      </c>
      <c r="H230" s="49">
        <f t="shared" si="3"/>
        <v>100</v>
      </c>
    </row>
    <row r="231" spans="1:8" ht="34.5" customHeight="1">
      <c r="A231" s="29" t="str">
        <f>[1]Лист2!A55</f>
        <v>Субсидия на софинансирование части расходов местных бюджетов по оплате труда работников муниципальных учреждений</v>
      </c>
      <c r="B231" s="13" t="str">
        <f>[1]Лист2!C55</f>
        <v>08</v>
      </c>
      <c r="C231" s="13" t="str">
        <f>[1]Лист2!D55</f>
        <v>01</v>
      </c>
      <c r="D231" s="13" t="str">
        <f>[1]Лист2!E55</f>
        <v>02 2 00 S0430</v>
      </c>
      <c r="E231" s="13"/>
      <c r="F231" s="68">
        <f>[1]Лист2!G55</f>
        <v>3879.375</v>
      </c>
      <c r="G231" s="68">
        <v>3879.375</v>
      </c>
      <c r="H231" s="49">
        <f t="shared" si="3"/>
        <v>100</v>
      </c>
    </row>
    <row r="232" spans="1:8" ht="60.75" customHeight="1">
      <c r="A232" s="29" t="str">
        <f>[1]Лист2!A56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2" s="13" t="str">
        <f>[1]Лист2!C56</f>
        <v>08</v>
      </c>
      <c r="C232" s="13" t="str">
        <f>[1]Лист2!D56</f>
        <v>01</v>
      </c>
      <c r="D232" s="13" t="str">
        <f>[1]Лист2!E56</f>
        <v>02 2 00 S0430</v>
      </c>
      <c r="E232" s="13">
        <f>[1]Лист2!F56</f>
        <v>100</v>
      </c>
      <c r="F232" s="68">
        <f>[1]Лист2!G56</f>
        <v>3879.375</v>
      </c>
      <c r="G232" s="68">
        <v>3879.375</v>
      </c>
      <c r="H232" s="49">
        <f t="shared" si="3"/>
        <v>100</v>
      </c>
    </row>
    <row r="233" spans="1:8" ht="52.5" customHeight="1">
      <c r="A233" s="29" t="str">
        <f>[1]Лист2!A419</f>
        <v>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233" s="13" t="str">
        <f>[1]Лист2!C419</f>
        <v>08</v>
      </c>
      <c r="C233" s="13" t="str">
        <f>[1]Лист2!D419</f>
        <v>01</v>
      </c>
      <c r="D233" s="13" t="str">
        <f>[1]Лист2!E419</f>
        <v>44 1 00 S0180</v>
      </c>
      <c r="E233" s="13"/>
      <c r="F233" s="63">
        <f>[1]Лист2!G419</f>
        <v>602.70000000000005</v>
      </c>
      <c r="G233" s="63">
        <v>602.70000000000005</v>
      </c>
      <c r="H233" s="49">
        <f t="shared" si="3"/>
        <v>100</v>
      </c>
    </row>
    <row r="234" spans="1:8" ht="37.5" customHeight="1">
      <c r="A234" s="29" t="str">
        <f>[1]Лист2!A420</f>
        <v>Закупка товаров, работ и услуг для обеспечения государственных (муниципальных) нужд</v>
      </c>
      <c r="B234" s="13" t="str">
        <f>[1]Лист2!C420</f>
        <v>08</v>
      </c>
      <c r="C234" s="13" t="str">
        <f>[1]Лист2!D420</f>
        <v>01</v>
      </c>
      <c r="D234" s="13" t="str">
        <f>[1]Лист2!E420</f>
        <v>44 1 00 S0180</v>
      </c>
      <c r="E234" s="13">
        <f>[1]Лист2!F420</f>
        <v>200</v>
      </c>
      <c r="F234" s="63">
        <f>[1]Лист2!G420</f>
        <v>602.70000000000005</v>
      </c>
      <c r="G234" s="63">
        <v>602.70000000000005</v>
      </c>
      <c r="H234" s="49">
        <f t="shared" si="3"/>
        <v>100</v>
      </c>
    </row>
    <row r="235" spans="1:8" ht="48.75" customHeight="1">
      <c r="A235" s="29" t="str">
        <f>[1]Лист2!A421</f>
        <v>Субсидии на текущий и капитальный ремонт, благоустройство территорий объектов культурного наследия - памятников Великой Отечественной войны (местный бюджет)</v>
      </c>
      <c r="B235" s="13" t="str">
        <f>[1]Лист2!C421</f>
        <v>08</v>
      </c>
      <c r="C235" s="13" t="str">
        <f>[1]Лист2!D421</f>
        <v>01</v>
      </c>
      <c r="D235" s="13" t="str">
        <f>[1]Лист2!E421</f>
        <v>44 1 00 S0180</v>
      </c>
      <c r="E235" s="13"/>
      <c r="F235" s="13">
        <f>[1]Лист2!G421</f>
        <v>9.1999999999999993</v>
      </c>
      <c r="G235" s="13">
        <v>9.1999999999999993</v>
      </c>
      <c r="H235" s="49">
        <f t="shared" si="3"/>
        <v>100</v>
      </c>
    </row>
    <row r="236" spans="1:8" ht="36" customHeight="1">
      <c r="A236" s="29" t="str">
        <f>[1]Лист2!A422</f>
        <v>Закупка товаров, работ и услуг для обеспечения государственных (муниципальных) нужд</v>
      </c>
      <c r="B236" s="13" t="str">
        <f>[1]Лист2!C422</f>
        <v>08</v>
      </c>
      <c r="C236" s="13" t="str">
        <f>[1]Лист2!D422</f>
        <v>01</v>
      </c>
      <c r="D236" s="13" t="str">
        <f>[1]Лист2!E422</f>
        <v>44 1 00 S0180</v>
      </c>
      <c r="E236" s="13">
        <f>[1]Лист2!F422</f>
        <v>200</v>
      </c>
      <c r="F236" s="13">
        <f>[1]Лист2!G422</f>
        <v>9.1999999999999993</v>
      </c>
      <c r="G236" s="13">
        <v>9.1999999999999993</v>
      </c>
      <c r="H236" s="49">
        <f t="shared" si="3"/>
        <v>100</v>
      </c>
    </row>
    <row r="237" spans="1:8" ht="59.25" customHeight="1">
      <c r="A237" s="29" t="str">
        <f>[1]Лист2!A235</f>
        <v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</v>
      </c>
      <c r="B237" s="13" t="str">
        <f>[1]Лист2!C235</f>
        <v>08</v>
      </c>
      <c r="C237" s="13" t="str">
        <f>[1]Лист2!D235</f>
        <v>01</v>
      </c>
      <c r="D237" s="13" t="str">
        <f>[1]Лист2!E235</f>
        <v>44 1 00 S0180</v>
      </c>
      <c r="E237" s="13"/>
      <c r="F237" s="33">
        <f>[1]Лист2!G235</f>
        <v>316.3</v>
      </c>
      <c r="G237" s="33">
        <v>316.3</v>
      </c>
      <c r="H237" s="49">
        <f t="shared" si="3"/>
        <v>100</v>
      </c>
    </row>
    <row r="238" spans="1:8" ht="23.25" customHeight="1">
      <c r="A238" s="29" t="str">
        <f>[1]Лист2!A236</f>
        <v>Иные межбюджетные трансферты</v>
      </c>
      <c r="B238" s="13" t="str">
        <f>[1]Лист2!C236</f>
        <v>08</v>
      </c>
      <c r="C238" s="13" t="str">
        <f>[1]Лист2!D236</f>
        <v>01</v>
      </c>
      <c r="D238" s="13" t="str">
        <f>[1]Лист2!E236</f>
        <v>44 1 00 S0180</v>
      </c>
      <c r="E238" s="13">
        <f>[1]Лист2!F236</f>
        <v>540</v>
      </c>
      <c r="F238" s="33">
        <f>[1]Лист2!G236</f>
        <v>316.3</v>
      </c>
      <c r="G238" s="33">
        <v>316.3</v>
      </c>
      <c r="H238" s="49">
        <f t="shared" si="3"/>
        <v>100</v>
      </c>
    </row>
    <row r="239" spans="1:8" ht="62.25" customHeight="1">
      <c r="A239" s="29" t="str">
        <f>[1]Лист2!A237</f>
        <v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 (местный бюджет)</v>
      </c>
      <c r="B239" s="13" t="str">
        <f>[1]Лист2!C237</f>
        <v>08</v>
      </c>
      <c r="C239" s="13" t="str">
        <f>[1]Лист2!D237</f>
        <v>01</v>
      </c>
      <c r="D239" s="13" t="str">
        <f>[1]Лист2!E237</f>
        <v>44 1 00 S0180</v>
      </c>
      <c r="E239" s="13"/>
      <c r="F239" s="33">
        <f>[1]Лист2!G237</f>
        <v>3.19</v>
      </c>
      <c r="G239" s="33">
        <v>3.19</v>
      </c>
      <c r="H239" s="49">
        <f t="shared" si="3"/>
        <v>100</v>
      </c>
    </row>
    <row r="240" spans="1:8" ht="25.5" customHeight="1">
      <c r="A240" s="29" t="str">
        <f>[1]Лист2!A238</f>
        <v>Иные межбюджетные трансферты</v>
      </c>
      <c r="B240" s="13" t="str">
        <f>[1]Лист2!C238</f>
        <v>08</v>
      </c>
      <c r="C240" s="13" t="str">
        <f>[1]Лист2!D238</f>
        <v>01</v>
      </c>
      <c r="D240" s="13" t="str">
        <f>[1]Лист2!E238</f>
        <v>44 1 00 S0180</v>
      </c>
      <c r="E240" s="13">
        <f>[1]Лист2!F238</f>
        <v>540</v>
      </c>
      <c r="F240" s="33">
        <f>[1]Лист2!G238</f>
        <v>3.19</v>
      </c>
      <c r="G240" s="33">
        <v>3.19</v>
      </c>
      <c r="H240" s="49">
        <f t="shared" si="3"/>
        <v>100</v>
      </c>
    </row>
    <row r="241" spans="1:8" ht="47.25" customHeight="1">
      <c r="A241" s="29" t="str">
        <f>[1]Лист2!A57</f>
        <v>Субсидии на государственную поддержку отрасли культры (государственная поддержка лучших работников сельских учреждений культуры)</v>
      </c>
      <c r="B241" s="13" t="str">
        <f>[1]Лист2!C57</f>
        <v>08</v>
      </c>
      <c r="C241" s="13" t="str">
        <f>[1]Лист2!D57</f>
        <v>01</v>
      </c>
      <c r="D241" s="13" t="str">
        <f>[1]Лист2!E57</f>
        <v xml:space="preserve"> 44 4 00 R5192</v>
      </c>
      <c r="E241" s="13"/>
      <c r="F241" s="63">
        <f>[1]Лист2!G57</f>
        <v>50</v>
      </c>
      <c r="G241" s="63">
        <v>50</v>
      </c>
      <c r="H241" s="49">
        <f t="shared" si="3"/>
        <v>100</v>
      </c>
    </row>
    <row r="242" spans="1:8" ht="22.15" customHeight="1">
      <c r="A242" s="29" t="str">
        <f>[1]Лист2!A58</f>
        <v>Премии и гранты</v>
      </c>
      <c r="B242" s="13" t="str">
        <f>[1]Лист2!C58</f>
        <v>08</v>
      </c>
      <c r="C242" s="13" t="str">
        <f>[1]Лист2!D58</f>
        <v>01</v>
      </c>
      <c r="D242" s="13" t="str">
        <f>[1]Лист2!E58</f>
        <v xml:space="preserve"> 44 4 00 R5192</v>
      </c>
      <c r="E242" s="13">
        <f>[1]Лист2!F58</f>
        <v>350</v>
      </c>
      <c r="F242" s="63">
        <f>[1]Лист2!G58</f>
        <v>50</v>
      </c>
      <c r="G242" s="63">
        <v>50</v>
      </c>
      <c r="H242" s="49">
        <f t="shared" si="3"/>
        <v>100</v>
      </c>
    </row>
    <row r="243" spans="1:8" ht="45" customHeight="1">
      <c r="A243" s="29" t="str">
        <f>[1]Лист2!A239</f>
        <v>Прочие межбюджетные трансферты на обеспечение расчетов муниципальными учреждениями за потребленные топливно-энергетические ресурсы</v>
      </c>
      <c r="B243" s="13" t="str">
        <f>[1]Лист2!C239</f>
        <v>08</v>
      </c>
      <c r="C243" s="13" t="str">
        <f>[1]Лист2!D239</f>
        <v>01</v>
      </c>
      <c r="D243" s="13" t="str">
        <f>[1]Лист2!E239</f>
        <v>92 9 00 S1190</v>
      </c>
      <c r="E243" s="13"/>
      <c r="F243" s="63">
        <f>[1]Лист2!G239</f>
        <v>1208.02</v>
      </c>
      <c r="G243" s="63">
        <v>1208.02</v>
      </c>
      <c r="H243" s="49">
        <f t="shared" si="3"/>
        <v>100</v>
      </c>
    </row>
    <row r="244" spans="1:8" ht="23.25" customHeight="1">
      <c r="A244" s="29" t="str">
        <f>[1]Лист2!A240</f>
        <v>Иные межбюджетные трансферты</v>
      </c>
      <c r="B244" s="13" t="str">
        <f>[1]Лист2!C240</f>
        <v>08</v>
      </c>
      <c r="C244" s="13" t="str">
        <f>[1]Лист2!D240</f>
        <v>01</v>
      </c>
      <c r="D244" s="13" t="str">
        <f>[1]Лист2!E240</f>
        <v>92 9 00 S1190</v>
      </c>
      <c r="E244" s="13">
        <f>[1]Лист2!F240</f>
        <v>540</v>
      </c>
      <c r="F244" s="63">
        <f>[1]Лист2!G240</f>
        <v>1208.02</v>
      </c>
      <c r="G244" s="63">
        <v>1208.02</v>
      </c>
      <c r="H244" s="49">
        <f t="shared" si="3"/>
        <v>100</v>
      </c>
    </row>
    <row r="245" spans="1:8" ht="88.5" customHeight="1">
      <c r="A245" s="16" t="s">
        <v>118</v>
      </c>
      <c r="B245" s="13" t="s">
        <v>25</v>
      </c>
      <c r="C245" s="13" t="s">
        <v>18</v>
      </c>
      <c r="D245" s="14" t="s">
        <v>146</v>
      </c>
      <c r="E245" s="11"/>
      <c r="F245" s="17">
        <f>F246</f>
        <v>2402</v>
      </c>
      <c r="G245" s="17">
        <v>2402</v>
      </c>
      <c r="H245" s="49">
        <f t="shared" si="3"/>
        <v>100</v>
      </c>
    </row>
    <row r="246" spans="1:8" ht="26.25" customHeight="1">
      <c r="A246" s="16" t="s">
        <v>119</v>
      </c>
      <c r="B246" s="13" t="s">
        <v>25</v>
      </c>
      <c r="C246" s="13" t="s">
        <v>18</v>
      </c>
      <c r="D246" s="14" t="s">
        <v>146</v>
      </c>
      <c r="E246" s="11">
        <v>540</v>
      </c>
      <c r="F246" s="17">
        <f>[1]Лист2!G242</f>
        <v>2402</v>
      </c>
      <c r="G246" s="17">
        <v>2402</v>
      </c>
      <c r="H246" s="49">
        <f t="shared" si="3"/>
        <v>100</v>
      </c>
    </row>
    <row r="247" spans="1:8" ht="21" customHeight="1">
      <c r="A247" s="12" t="s">
        <v>91</v>
      </c>
      <c r="B247" s="13" t="s">
        <v>25</v>
      </c>
      <c r="C247" s="13" t="s">
        <v>21</v>
      </c>
      <c r="D247" s="13"/>
      <c r="E247" s="13"/>
      <c r="F247" s="17">
        <f>F248+F251+F262+F264+F266</f>
        <v>6925.85</v>
      </c>
      <c r="G247" s="17">
        <f>G248+G251+G262+G264+G266</f>
        <v>6893.6149999999998</v>
      </c>
      <c r="H247" s="49">
        <f t="shared" si="3"/>
        <v>99.534569764000082</v>
      </c>
    </row>
    <row r="248" spans="1:8" ht="32.450000000000003" customHeight="1">
      <c r="A248" s="16" t="s">
        <v>86</v>
      </c>
      <c r="B248" s="13" t="s">
        <v>25</v>
      </c>
      <c r="C248" s="13" t="s">
        <v>21</v>
      </c>
      <c r="D248" s="14" t="s">
        <v>128</v>
      </c>
      <c r="E248" s="11"/>
      <c r="F248" s="17">
        <f>F249</f>
        <v>793.16600000000005</v>
      </c>
      <c r="G248" s="17">
        <f>G249</f>
        <v>787.23599999999999</v>
      </c>
      <c r="H248" s="49">
        <f t="shared" si="3"/>
        <v>99.25236331360648</v>
      </c>
    </row>
    <row r="249" spans="1:8" ht="23.25" customHeight="1">
      <c r="A249" s="16" t="s">
        <v>87</v>
      </c>
      <c r="B249" s="13" t="s">
        <v>25</v>
      </c>
      <c r="C249" s="13" t="s">
        <v>21</v>
      </c>
      <c r="D249" s="14" t="s">
        <v>129</v>
      </c>
      <c r="E249" s="11"/>
      <c r="F249" s="17">
        <f>F250</f>
        <v>793.16600000000005</v>
      </c>
      <c r="G249" s="17">
        <f>G250</f>
        <v>787.23599999999999</v>
      </c>
      <c r="H249" s="49">
        <f t="shared" si="3"/>
        <v>99.25236331360648</v>
      </c>
    </row>
    <row r="250" spans="1:8" ht="70.5" customHeight="1">
      <c r="A250" s="28" t="s">
        <v>83</v>
      </c>
      <c r="B250" s="13" t="s">
        <v>25</v>
      </c>
      <c r="C250" s="13" t="s">
        <v>21</v>
      </c>
      <c r="D250" s="14" t="s">
        <v>129</v>
      </c>
      <c r="E250" s="11">
        <v>100</v>
      </c>
      <c r="F250" s="17">
        <f>[1]Лист2!G62</f>
        <v>793.16600000000005</v>
      </c>
      <c r="G250" s="17">
        <v>787.23599999999999</v>
      </c>
      <c r="H250" s="49">
        <f t="shared" si="3"/>
        <v>99.25236331360648</v>
      </c>
    </row>
    <row r="251" spans="1:8" ht="35.25" customHeight="1">
      <c r="A251" s="29" t="s">
        <v>92</v>
      </c>
      <c r="B251" s="13" t="s">
        <v>25</v>
      </c>
      <c r="C251" s="13" t="s">
        <v>21</v>
      </c>
      <c r="D251" s="14" t="s">
        <v>132</v>
      </c>
      <c r="E251" s="13"/>
      <c r="F251" s="17">
        <f>F256+F260+F252</f>
        <v>5591.4269999999997</v>
      </c>
      <c r="G251" s="17">
        <v>5591.4269999999997</v>
      </c>
      <c r="H251" s="49">
        <f t="shared" si="3"/>
        <v>100</v>
      </c>
    </row>
    <row r="252" spans="1:8" ht="25.5" customHeight="1">
      <c r="A252" s="29" t="str">
        <f>[1]Лист2!A66</f>
        <v>Учреждения по обеспечению хозяйственного обслуживания</v>
      </c>
      <c r="B252" s="13" t="str">
        <f>[1]Лист2!C66</f>
        <v>08</v>
      </c>
      <c r="C252" s="13" t="str">
        <f>[1]Лист2!D66</f>
        <v>04</v>
      </c>
      <c r="D252" s="13" t="str">
        <f>[1]Лист2!E66</f>
        <v>02 5 00 10810</v>
      </c>
      <c r="E252" s="13"/>
      <c r="F252" s="33">
        <f>[1]Лист2!G66</f>
        <v>3053.9820000000004</v>
      </c>
      <c r="G252" s="33">
        <v>3053.9820000000004</v>
      </c>
      <c r="H252" s="49">
        <f t="shared" si="3"/>
        <v>100</v>
      </c>
    </row>
    <row r="253" spans="1:8" ht="63" customHeight="1">
      <c r="A253" s="29" t="str">
        <f>[1]Лист2!A67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3" s="13" t="str">
        <f>[1]Лист2!C67</f>
        <v>08</v>
      </c>
      <c r="C253" s="13" t="str">
        <f>[1]Лист2!D67</f>
        <v>04</v>
      </c>
      <c r="D253" s="13" t="str">
        <f>[1]Лист2!E67</f>
        <v>02 5 00 10810</v>
      </c>
      <c r="E253" s="13">
        <f>[1]Лист2!F67</f>
        <v>100</v>
      </c>
      <c r="F253" s="33">
        <f>[1]Лист2!G67</f>
        <v>3013.5810000000001</v>
      </c>
      <c r="G253" s="33">
        <v>3013.5810000000001</v>
      </c>
      <c r="H253" s="49">
        <f t="shared" si="3"/>
        <v>100</v>
      </c>
    </row>
    <row r="254" spans="1:8" ht="40.5" customHeight="1">
      <c r="A254" s="29" t="str">
        <f>[1]Лист2!A68</f>
        <v>Закупка товаров, работ и услуг для обеспечения государственных (муниципальных) нужд</v>
      </c>
      <c r="B254" s="13" t="str">
        <f>[1]Лист2!C68</f>
        <v>08</v>
      </c>
      <c r="C254" s="13" t="str">
        <f>[1]Лист2!D68</f>
        <v>04</v>
      </c>
      <c r="D254" s="13" t="str">
        <f>[1]Лист2!E68</f>
        <v>02 5 00 10810</v>
      </c>
      <c r="E254" s="13">
        <f>[1]Лист2!F68</f>
        <v>200</v>
      </c>
      <c r="F254" s="33">
        <f>[1]Лист2!G68</f>
        <v>37.625999999999998</v>
      </c>
      <c r="G254" s="33">
        <v>37.625999999999998</v>
      </c>
      <c r="H254" s="49">
        <f t="shared" si="3"/>
        <v>100</v>
      </c>
    </row>
    <row r="255" spans="1:8" ht="24" customHeight="1">
      <c r="A255" s="29" t="str">
        <f>[1]Лист2!A69</f>
        <v>Уплата налогов, сборов и иных платежей</v>
      </c>
      <c r="B255" s="13" t="str">
        <f>[1]Лист2!C69</f>
        <v>08</v>
      </c>
      <c r="C255" s="13" t="str">
        <f>[1]Лист2!D69</f>
        <v>04</v>
      </c>
      <c r="D255" s="13" t="str">
        <f>[1]Лист2!E69</f>
        <v>02 5 00 10810</v>
      </c>
      <c r="E255" s="13">
        <f>[1]Лист2!F69</f>
        <v>850</v>
      </c>
      <c r="F255" s="13">
        <f>[1]Лист2!G69</f>
        <v>2.7749999999999999</v>
      </c>
      <c r="G255" s="13">
        <v>2.7749999999999999</v>
      </c>
      <c r="H255" s="49">
        <f t="shared" si="3"/>
        <v>100</v>
      </c>
    </row>
    <row r="256" spans="1:8" ht="64.5" customHeight="1">
      <c r="A256" s="18" t="s">
        <v>93</v>
      </c>
      <c r="B256" s="13" t="s">
        <v>25</v>
      </c>
      <c r="C256" s="13" t="s">
        <v>21</v>
      </c>
      <c r="D256" s="14" t="s">
        <v>133</v>
      </c>
      <c r="E256" s="13"/>
      <c r="F256" s="17">
        <f>F257+F258+F259</f>
        <v>1769.502</v>
      </c>
      <c r="G256" s="17">
        <v>1769.502</v>
      </c>
      <c r="H256" s="49">
        <f t="shared" si="3"/>
        <v>100</v>
      </c>
    </row>
    <row r="257" spans="1:8" ht="66.75" customHeight="1">
      <c r="A257" s="27" t="s">
        <v>83</v>
      </c>
      <c r="B257" s="13" t="s">
        <v>25</v>
      </c>
      <c r="C257" s="13" t="s">
        <v>21</v>
      </c>
      <c r="D257" s="14" t="s">
        <v>133</v>
      </c>
      <c r="E257" s="13">
        <v>100</v>
      </c>
      <c r="F257" s="17">
        <f>[1]Лист2!G71</f>
        <v>1540.771</v>
      </c>
      <c r="G257" s="17">
        <v>1540.771</v>
      </c>
      <c r="H257" s="49">
        <f t="shared" si="3"/>
        <v>100</v>
      </c>
    </row>
    <row r="258" spans="1:8" ht="33.75" customHeight="1">
      <c r="A258" s="28" t="s">
        <v>127</v>
      </c>
      <c r="B258" s="13" t="s">
        <v>25</v>
      </c>
      <c r="C258" s="13" t="s">
        <v>21</v>
      </c>
      <c r="D258" s="14" t="s">
        <v>133</v>
      </c>
      <c r="E258" s="13">
        <v>200</v>
      </c>
      <c r="F258" s="17">
        <f>[1]Лист2!G72</f>
        <v>227.80600000000001</v>
      </c>
      <c r="G258" s="17">
        <v>227.80600000000001</v>
      </c>
      <c r="H258" s="49">
        <f t="shared" si="3"/>
        <v>100</v>
      </c>
    </row>
    <row r="259" spans="1:8" ht="23.25" customHeight="1">
      <c r="A259" s="29" t="s">
        <v>85</v>
      </c>
      <c r="B259" s="13" t="s">
        <v>25</v>
      </c>
      <c r="C259" s="13" t="s">
        <v>21</v>
      </c>
      <c r="D259" s="14" t="s">
        <v>133</v>
      </c>
      <c r="E259" s="13">
        <v>850</v>
      </c>
      <c r="F259" s="17">
        <f>[1]Лист2!G73</f>
        <v>0.92500000000000004</v>
      </c>
      <c r="G259" s="17">
        <v>0.92500000000000004</v>
      </c>
      <c r="H259" s="49">
        <f t="shared" si="3"/>
        <v>100</v>
      </c>
    </row>
    <row r="260" spans="1:8" ht="37.5" customHeight="1">
      <c r="A260" s="29" t="str">
        <f>[1]Лист2!A74</f>
        <v>Субсидия на софинансирование части расходов местных бюджетов по оплате труда работников муниципальных учреждений</v>
      </c>
      <c r="B260" s="13" t="str">
        <f>[1]Лист2!C74</f>
        <v>08</v>
      </c>
      <c r="C260" s="13" t="str">
        <f>[1]Лист2!D74</f>
        <v>04</v>
      </c>
      <c r="D260" s="13" t="str">
        <f>[1]Лист2!E74</f>
        <v>02 5 00 S0430</v>
      </c>
      <c r="E260" s="13"/>
      <c r="F260" s="63">
        <f>[1]Лист2!G74</f>
        <v>767.94299999999998</v>
      </c>
      <c r="G260" s="63">
        <v>767.94299999999998</v>
      </c>
      <c r="H260" s="49">
        <f t="shared" si="3"/>
        <v>100</v>
      </c>
    </row>
    <row r="261" spans="1:8" ht="66" customHeight="1">
      <c r="A261" s="29" t="str">
        <f>[1]Лист2!A75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13" t="str">
        <f>[1]Лист2!C75</f>
        <v>08</v>
      </c>
      <c r="C261" s="13" t="str">
        <f>[1]Лист2!D75</f>
        <v>04</v>
      </c>
      <c r="D261" s="13" t="str">
        <f>[1]Лист2!E75</f>
        <v>02 5 00 S0430</v>
      </c>
      <c r="E261" s="13">
        <f>[1]Лист2!F75</f>
        <v>100</v>
      </c>
      <c r="F261" s="63">
        <f>[1]Лист2!G75</f>
        <v>767.94299999999998</v>
      </c>
      <c r="G261" s="63">
        <v>767.94299999999998</v>
      </c>
      <c r="H261" s="49">
        <f t="shared" si="3"/>
        <v>100</v>
      </c>
    </row>
    <row r="262" spans="1:8" ht="81" customHeight="1">
      <c r="A262" s="29" t="str">
        <f>[1]Лист2!A244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62" s="13" t="str">
        <f>[1]Лист2!C244</f>
        <v>08</v>
      </c>
      <c r="C262" s="13" t="str">
        <f>[1]Лист2!D244</f>
        <v>04</v>
      </c>
      <c r="D262" s="13" t="str">
        <f>[1]Лист2!E244</f>
        <v>98 5 00 60510</v>
      </c>
      <c r="E262" s="13"/>
      <c r="F262" s="63">
        <f>[1]Лист2!G244</f>
        <v>30</v>
      </c>
      <c r="G262" s="63">
        <v>30</v>
      </c>
      <c r="H262" s="49">
        <f t="shared" ref="H262:H318" si="4">G262/F262*100</f>
        <v>100</v>
      </c>
    </row>
    <row r="263" spans="1:8" ht="28.5" customHeight="1">
      <c r="A263" s="29" t="str">
        <f>[1]Лист2!A245</f>
        <v>Иные межбюджетные трансферты</v>
      </c>
      <c r="B263" s="13" t="str">
        <f>[1]Лист2!C245</f>
        <v>08</v>
      </c>
      <c r="C263" s="13" t="str">
        <f>[1]Лист2!D245</f>
        <v>04</v>
      </c>
      <c r="D263" s="13" t="str">
        <f>[1]Лист2!E245</f>
        <v>98 5 00 60510</v>
      </c>
      <c r="E263" s="13">
        <f>[1]Лист2!F245</f>
        <v>540</v>
      </c>
      <c r="F263" s="63">
        <f>[1]Лист2!G245</f>
        <v>30</v>
      </c>
      <c r="G263" s="63">
        <v>30</v>
      </c>
      <c r="H263" s="49">
        <f t="shared" si="4"/>
        <v>100</v>
      </c>
    </row>
    <row r="264" spans="1:8" ht="51" customHeight="1">
      <c r="A264" s="29" t="str">
        <f>[1]Лист2!A246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</c>
      <c r="B264" s="13" t="str">
        <f>[1]Лист2!C246</f>
        <v>08</v>
      </c>
      <c r="C264" s="13" t="str">
        <f>[1]Лист2!D246</f>
        <v>04</v>
      </c>
      <c r="D264" s="13" t="str">
        <f>[1]Лист2!E246</f>
        <v>92 9 00 S0260</v>
      </c>
      <c r="E264" s="13"/>
      <c r="F264" s="63">
        <f>[1]Лист2!G246</f>
        <v>392.66199999999998</v>
      </c>
      <c r="G264" s="63">
        <f>G265</f>
        <v>366.35700000000003</v>
      </c>
      <c r="H264" s="49">
        <f t="shared" si="4"/>
        <v>93.300854169743957</v>
      </c>
    </row>
    <row r="265" spans="1:8" ht="25.5" customHeight="1">
      <c r="A265" s="29" t="str">
        <f>[1]Лист2!A247</f>
        <v>Иные межбюджетные трансферты</v>
      </c>
      <c r="B265" s="13" t="str">
        <f>[1]Лист2!C247</f>
        <v>08</v>
      </c>
      <c r="C265" s="13" t="str">
        <f>[1]Лист2!D247</f>
        <v>04</v>
      </c>
      <c r="D265" s="13" t="str">
        <f>[1]Лист2!E247</f>
        <v>92 9 00 S0260</v>
      </c>
      <c r="E265" s="13">
        <f>[1]Лист2!F247</f>
        <v>540</v>
      </c>
      <c r="F265" s="63">
        <f>[1]Лист2!G247</f>
        <v>392.66199999999998</v>
      </c>
      <c r="G265" s="63">
        <v>366.35700000000003</v>
      </c>
      <c r="H265" s="49">
        <f t="shared" si="4"/>
        <v>93.300854169743957</v>
      </c>
    </row>
    <row r="266" spans="1:8" ht="53.25" customHeight="1">
      <c r="A266" s="29" t="str">
        <f>[1]Лист2!A248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266" s="13" t="str">
        <f>[1]Лист2!C248</f>
        <v>08</v>
      </c>
      <c r="C266" s="13" t="str">
        <f>[1]Лист2!D248</f>
        <v>04</v>
      </c>
      <c r="D266" s="13" t="str">
        <f>[1]Лист2!E248</f>
        <v>92 9 00 S0260</v>
      </c>
      <c r="E266" s="13"/>
      <c r="F266" s="63">
        <f>[1]Лист2!G248</f>
        <v>118.595</v>
      </c>
      <c r="G266" s="63">
        <v>118.595</v>
      </c>
      <c r="H266" s="49">
        <f t="shared" si="4"/>
        <v>100</v>
      </c>
    </row>
    <row r="267" spans="1:8" ht="26.25" customHeight="1">
      <c r="A267" s="29" t="str">
        <f>[1]Лист2!A249</f>
        <v>Иные межбюджетные трансферты</v>
      </c>
      <c r="B267" s="13" t="str">
        <f>[1]Лист2!C249</f>
        <v>08</v>
      </c>
      <c r="C267" s="13" t="str">
        <f>[1]Лист2!D249</f>
        <v>04</v>
      </c>
      <c r="D267" s="13" t="str">
        <f>[1]Лист2!E249</f>
        <v>92 9 00 S0260</v>
      </c>
      <c r="E267" s="13">
        <f>[1]Лист2!F249</f>
        <v>540</v>
      </c>
      <c r="F267" s="63">
        <f>[1]Лист2!G249</f>
        <v>118.595</v>
      </c>
      <c r="G267" s="63">
        <v>118.595</v>
      </c>
      <c r="H267" s="49">
        <f t="shared" si="4"/>
        <v>100</v>
      </c>
    </row>
    <row r="268" spans="1:8" ht="24" customHeight="1">
      <c r="A268" s="12" t="s">
        <v>41</v>
      </c>
      <c r="B268" s="13">
        <v>10</v>
      </c>
      <c r="C268" s="13"/>
      <c r="D268" s="11"/>
      <c r="E268" s="13"/>
      <c r="F268" s="17">
        <f>F269+F284+F272</f>
        <v>18622.152000000002</v>
      </c>
      <c r="G268" s="17">
        <f>G269+G284+G272</f>
        <v>17426.142</v>
      </c>
      <c r="H268" s="49">
        <f t="shared" si="4"/>
        <v>93.577487714631474</v>
      </c>
    </row>
    <row r="269" spans="1:8" ht="25.5" customHeight="1">
      <c r="A269" s="12" t="s">
        <v>15</v>
      </c>
      <c r="B269" s="13">
        <v>10</v>
      </c>
      <c r="C269" s="13" t="s">
        <v>18</v>
      </c>
      <c r="D269" s="11"/>
      <c r="E269" s="13"/>
      <c r="F269" s="17">
        <f>F270</f>
        <v>706.42000000000007</v>
      </c>
      <c r="G269" s="17">
        <v>706.42000000000007</v>
      </c>
      <c r="H269" s="49">
        <f t="shared" si="4"/>
        <v>100</v>
      </c>
    </row>
    <row r="270" spans="1:8" ht="25.5" customHeight="1">
      <c r="A270" s="16" t="s">
        <v>109</v>
      </c>
      <c r="B270" s="13">
        <v>10</v>
      </c>
      <c r="C270" s="13" t="s">
        <v>18</v>
      </c>
      <c r="D270" s="14" t="s">
        <v>164</v>
      </c>
      <c r="E270" s="11"/>
      <c r="F270" s="17">
        <f>F271</f>
        <v>706.42000000000007</v>
      </c>
      <c r="G270" s="17">
        <v>706.42000000000007</v>
      </c>
      <c r="H270" s="49">
        <f t="shared" si="4"/>
        <v>100</v>
      </c>
    </row>
    <row r="271" spans="1:8" ht="25.5" customHeight="1">
      <c r="A271" s="12" t="s">
        <v>74</v>
      </c>
      <c r="B271" s="13">
        <v>10</v>
      </c>
      <c r="C271" s="13" t="s">
        <v>18</v>
      </c>
      <c r="D271" s="14" t="s">
        <v>164</v>
      </c>
      <c r="E271" s="11">
        <v>300</v>
      </c>
      <c r="F271" s="17">
        <f>[1]Лист2!G333+[1]Лист2!G426</f>
        <v>706.42000000000007</v>
      </c>
      <c r="G271" s="17">
        <v>706.42000000000007</v>
      </c>
      <c r="H271" s="49">
        <f t="shared" si="4"/>
        <v>100</v>
      </c>
    </row>
    <row r="272" spans="1:8" ht="25.5" customHeight="1">
      <c r="A272" s="12" t="str">
        <f>[1]Лист2!A334</f>
        <v>Социальное обеспечение населения</v>
      </c>
      <c r="B272" s="13">
        <f>[1]Лист2!C334</f>
        <v>10</v>
      </c>
      <c r="C272" s="13" t="str">
        <f>[1]Лист2!D334</f>
        <v>03</v>
      </c>
      <c r="D272" s="13"/>
      <c r="E272" s="13"/>
      <c r="F272" s="33">
        <f>F273+F277+F282+F279</f>
        <v>3878.732</v>
      </c>
      <c r="G272" s="33">
        <v>3878.732</v>
      </c>
      <c r="H272" s="49">
        <f t="shared" si="4"/>
        <v>100</v>
      </c>
    </row>
    <row r="273" spans="1:8" ht="37.5" customHeight="1">
      <c r="A273" s="12" t="str">
        <f>[1]Лист2!A181</f>
        <v>Субсидии на реализацию мероприятий по обеспечению жильем молодых семей</v>
      </c>
      <c r="B273" s="13">
        <f>[1]Лист2!C181</f>
        <v>10</v>
      </c>
      <c r="C273" s="13" t="str">
        <f>[1]Лист2!D181</f>
        <v>03</v>
      </c>
      <c r="D273" s="13" t="str">
        <f>[1]Лист2!E181</f>
        <v>14 2 00 L4970</v>
      </c>
      <c r="E273" s="13"/>
      <c r="F273" s="33">
        <f>[1]Лист2!G181+F275</f>
        <v>367.4</v>
      </c>
      <c r="G273" s="33">
        <v>367.4</v>
      </c>
      <c r="H273" s="49">
        <f t="shared" si="4"/>
        <v>100</v>
      </c>
    </row>
    <row r="274" spans="1:8" ht="24.75" customHeight="1">
      <c r="A274" s="12" t="str">
        <f>[1]Лист2!A182</f>
        <v>Социальное обеспечение и иные выплаты населению</v>
      </c>
      <c r="B274" s="13">
        <f>[1]Лист2!C182</f>
        <v>10</v>
      </c>
      <c r="C274" s="13" t="str">
        <f>[1]Лист2!D182</f>
        <v>03</v>
      </c>
      <c r="D274" s="13" t="str">
        <f>[1]Лист2!E182</f>
        <v>14 2 00 L4970</v>
      </c>
      <c r="E274" s="13">
        <f>[1]Лист2!F182</f>
        <v>300</v>
      </c>
      <c r="F274" s="33">
        <f>[1]Лист2!G182</f>
        <v>257.2</v>
      </c>
      <c r="G274" s="33">
        <v>257.2</v>
      </c>
      <c r="H274" s="49">
        <f t="shared" si="4"/>
        <v>100</v>
      </c>
    </row>
    <row r="275" spans="1:8" ht="33.75" customHeight="1">
      <c r="A275" s="12" t="str">
        <f>[1]Лист2!A183</f>
        <v>МП "Обеспечение жильем молодых семей в Волчихинском районе" на 2015-2020 годы</v>
      </c>
      <c r="B275" s="13">
        <f>[1]Лист2!C183</f>
        <v>10</v>
      </c>
      <c r="C275" s="13" t="str">
        <f>[1]Лист2!D183</f>
        <v>03</v>
      </c>
      <c r="D275" s="13" t="str">
        <f>[1]Лист2!E183</f>
        <v>14 2 00 L4970</v>
      </c>
      <c r="E275" s="13"/>
      <c r="F275" s="33">
        <f>[1]Лист2!G183</f>
        <v>110.2</v>
      </c>
      <c r="G275" s="33">
        <v>110.2</v>
      </c>
      <c r="H275" s="49">
        <f t="shared" si="4"/>
        <v>100</v>
      </c>
    </row>
    <row r="276" spans="1:8" ht="24.75" customHeight="1">
      <c r="A276" s="12" t="str">
        <f>[1]Лист2!A184</f>
        <v>Социальное обеспечение и иные выплаты населению</v>
      </c>
      <c r="B276" s="13">
        <f>[1]Лист2!C184</f>
        <v>10</v>
      </c>
      <c r="C276" s="13" t="str">
        <f>[1]Лист2!D184</f>
        <v>03</v>
      </c>
      <c r="D276" s="13" t="str">
        <f>[1]Лист2!E184</f>
        <v>14 2 00 L4970</v>
      </c>
      <c r="E276" s="13">
        <f>[1]Лист2!F184</f>
        <v>300</v>
      </c>
      <c r="F276" s="33">
        <f>[1]Лист2!G184</f>
        <v>110.2</v>
      </c>
      <c r="G276" s="33">
        <v>110.2</v>
      </c>
      <c r="H276" s="49">
        <f t="shared" si="4"/>
        <v>100</v>
      </c>
    </row>
    <row r="277" spans="1:8" ht="45.75" customHeight="1">
      <c r="A277" s="12" t="str">
        <f>[1]Лист2!A335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77" s="13" t="str">
        <f>[1]Лист2!C335</f>
        <v>10</v>
      </c>
      <c r="C277" s="13" t="str">
        <f>[1]Лист2!D335</f>
        <v>03</v>
      </c>
      <c r="D277" s="13" t="str">
        <f>[1]Лист2!E335</f>
        <v>52 0 00 L5765</v>
      </c>
      <c r="E277" s="13"/>
      <c r="F277" s="33">
        <f>F278</f>
        <v>2047.5</v>
      </c>
      <c r="G277" s="33">
        <v>2047.5</v>
      </c>
      <c r="H277" s="49">
        <f t="shared" si="4"/>
        <v>100</v>
      </c>
    </row>
    <row r="278" spans="1:8" ht="22.5" customHeight="1">
      <c r="A278" s="12" t="str">
        <f>[1]Лист2!A336</f>
        <v>Социальное обеспечение и иные выплаты населению</v>
      </c>
      <c r="B278" s="13" t="str">
        <f>[1]Лист2!C336</f>
        <v>10</v>
      </c>
      <c r="C278" s="13" t="str">
        <f>[1]Лист2!D336</f>
        <v>03</v>
      </c>
      <c r="D278" s="13" t="str">
        <f>[1]Лист2!E336</f>
        <v>52 0 00 L5765</v>
      </c>
      <c r="E278" s="13">
        <f>[1]Лист2!F336</f>
        <v>300</v>
      </c>
      <c r="F278" s="33">
        <f>[1]Лист2!G429</f>
        <v>2047.5</v>
      </c>
      <c r="G278" s="33">
        <v>2047.5</v>
      </c>
      <c r="H278" s="49">
        <f t="shared" si="4"/>
        <v>100</v>
      </c>
    </row>
    <row r="279" spans="1:8" ht="105.75" customHeight="1">
      <c r="A279" s="12" t="str">
        <f>[1]Лист2!A430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годов"за счет средств Резервного фонда Правительства Российской Федерации</v>
      </c>
      <c r="B279" s="13">
        <f>[1]Лист2!C430</f>
        <v>10</v>
      </c>
      <c r="C279" s="13" t="str">
        <f>[1]Лист2!D430</f>
        <v>03</v>
      </c>
      <c r="D279" s="13" t="str">
        <f>[1]Лист2!E430</f>
        <v>71 1 00 5134F</v>
      </c>
      <c r="E279" s="13"/>
      <c r="F279" s="33">
        <f>F280+F281</f>
        <v>1462.232</v>
      </c>
      <c r="G279" s="33">
        <v>1462.232</v>
      </c>
      <c r="H279" s="49">
        <f t="shared" si="4"/>
        <v>100</v>
      </c>
    </row>
    <row r="280" spans="1:8" ht="31.5">
      <c r="A280" s="12" t="str">
        <f>[1]Лист2!A431</f>
        <v>Закупка товаров, работ и услуг для обеспечения государственных (муниципальных) нужд</v>
      </c>
      <c r="B280" s="13">
        <f>[1]Лист2!C431</f>
        <v>10</v>
      </c>
      <c r="C280" s="13" t="str">
        <f>[1]Лист2!D431</f>
        <v>03</v>
      </c>
      <c r="D280" s="13" t="str">
        <f>[1]Лист2!E431</f>
        <v>71 1 00 5134F</v>
      </c>
      <c r="E280" s="13">
        <f>[1]Лист2!F431</f>
        <v>200</v>
      </c>
      <c r="F280" s="33">
        <f>[1]Лист2!G431</f>
        <v>19.100000000000001</v>
      </c>
      <c r="G280" s="33">
        <v>19.100000000000001</v>
      </c>
      <c r="H280" s="49">
        <f t="shared" si="4"/>
        <v>100</v>
      </c>
    </row>
    <row r="281" spans="1:8" ht="28.5" customHeight="1">
      <c r="A281" s="12" t="str">
        <f>[1]Лист2!A338</f>
        <v>Социальное обеспечение и иные выплаты населению</v>
      </c>
      <c r="B281" s="13" t="str">
        <f>[1]Лист2!C432</f>
        <v>10</v>
      </c>
      <c r="C281" s="13" t="str">
        <f>[1]Лист2!D432</f>
        <v>03</v>
      </c>
      <c r="D281" s="13" t="str">
        <f>[1]Лист2!E432</f>
        <v>71 1 00 5134F</v>
      </c>
      <c r="E281" s="13">
        <f>[1]Лист2!F432</f>
        <v>300</v>
      </c>
      <c r="F281" s="33">
        <f>[1]Лист2!G432</f>
        <v>1443.1320000000001</v>
      </c>
      <c r="G281" s="33">
        <v>1443.1320000000001</v>
      </c>
      <c r="H281" s="49">
        <f t="shared" si="4"/>
        <v>100</v>
      </c>
    </row>
    <row r="282" spans="1:8" ht="57.75" customHeight="1">
      <c r="A282" s="12" t="str">
        <f>[1]Лист2!A339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82" s="13">
        <f>[1]Лист2!C339</f>
        <v>10</v>
      </c>
      <c r="C282" s="13" t="str">
        <f>[1]Лист2!D339</f>
        <v>03</v>
      </c>
      <c r="D282" s="13" t="str">
        <f>[1]Лист2!E339</f>
        <v>71 1 00 51350</v>
      </c>
      <c r="E282" s="13"/>
      <c r="F282" s="33">
        <f>F283</f>
        <v>1.6</v>
      </c>
      <c r="G282" s="33">
        <v>1.6</v>
      </c>
      <c r="H282" s="49">
        <f t="shared" si="4"/>
        <v>100</v>
      </c>
    </row>
    <row r="283" spans="1:8" ht="31.5">
      <c r="A283" s="12" t="str">
        <f>[1]Лист2!A434</f>
        <v>Закупка товаров, работ и услуг для обеспечения государственных (муниципальных) нужд</v>
      </c>
      <c r="B283" s="13" t="str">
        <f>[1]Лист2!C340</f>
        <v>10</v>
      </c>
      <c r="C283" s="13" t="str">
        <f>[1]Лист2!D340</f>
        <v>03</v>
      </c>
      <c r="D283" s="13" t="str">
        <f>[1]Лист2!E340</f>
        <v>71 1 00 51350</v>
      </c>
      <c r="E283" s="13">
        <v>200</v>
      </c>
      <c r="F283" s="33">
        <f>[1]Лист2!G434</f>
        <v>1.6</v>
      </c>
      <c r="G283" s="33">
        <v>1.6</v>
      </c>
      <c r="H283" s="49">
        <f t="shared" si="4"/>
        <v>100</v>
      </c>
    </row>
    <row r="284" spans="1:8" ht="21" customHeight="1">
      <c r="A284" s="12" t="s">
        <v>16</v>
      </c>
      <c r="B284" s="13">
        <v>10</v>
      </c>
      <c r="C284" s="13" t="s">
        <v>21</v>
      </c>
      <c r="D284" s="13"/>
      <c r="E284" s="13"/>
      <c r="F284" s="17">
        <f>F287+F289+F285</f>
        <v>14037</v>
      </c>
      <c r="G284" s="17">
        <f>G287+G289+G285</f>
        <v>12840.990000000002</v>
      </c>
      <c r="H284" s="49">
        <f t="shared" si="4"/>
        <v>91.479589655909393</v>
      </c>
    </row>
    <row r="285" spans="1:8" ht="82.5" customHeight="1">
      <c r="A285" s="12" t="str">
        <f>[1]Лист2!A186</f>
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</c>
      <c r="B285" s="13">
        <f>[1]Лист2!C186</f>
        <v>10</v>
      </c>
      <c r="C285" s="13" t="str">
        <f>[1]Лист2!D186</f>
        <v>04</v>
      </c>
      <c r="D285" s="13" t="str">
        <f>[1]Лист2!E186</f>
        <v>90 4 00 60010</v>
      </c>
      <c r="E285" s="13"/>
      <c r="F285" s="63">
        <f>[1]Лист2!G186</f>
        <v>30</v>
      </c>
      <c r="G285" s="63">
        <v>30</v>
      </c>
      <c r="H285" s="49">
        <f t="shared" si="4"/>
        <v>100</v>
      </c>
    </row>
    <row r="286" spans="1:8" ht="17.25" customHeight="1">
      <c r="A286" s="12" t="str">
        <f>[1]Лист2!A187</f>
        <v>Социальное обеспечение и иные выплаты населению</v>
      </c>
      <c r="B286" s="13">
        <f>[1]Лист2!C187</f>
        <v>10</v>
      </c>
      <c r="C286" s="13" t="str">
        <f>[1]Лист2!D187</f>
        <v>04</v>
      </c>
      <c r="D286" s="13" t="str">
        <f>[1]Лист2!E187</f>
        <v>90 4 00 60010</v>
      </c>
      <c r="E286" s="13">
        <f>[1]Лист2!F187</f>
        <v>300</v>
      </c>
      <c r="F286" s="63">
        <f>[1]Лист2!G187</f>
        <v>30</v>
      </c>
      <c r="G286" s="63">
        <v>30</v>
      </c>
      <c r="H286" s="49">
        <f t="shared" si="4"/>
        <v>100</v>
      </c>
    </row>
    <row r="287" spans="1:8" ht="66" customHeight="1">
      <c r="A287" s="16" t="s">
        <v>98</v>
      </c>
      <c r="B287" s="13">
        <v>10</v>
      </c>
      <c r="C287" s="13" t="s">
        <v>21</v>
      </c>
      <c r="D287" s="14" t="s">
        <v>143</v>
      </c>
      <c r="E287" s="13"/>
      <c r="F287" s="17">
        <f>F288</f>
        <v>1998</v>
      </c>
      <c r="G287" s="17">
        <f>G288</f>
        <v>1058.7</v>
      </c>
      <c r="H287" s="49">
        <f t="shared" si="4"/>
        <v>52.987987987987992</v>
      </c>
    </row>
    <row r="288" spans="1:8" ht="24" customHeight="1">
      <c r="A288" s="12" t="s">
        <v>74</v>
      </c>
      <c r="B288" s="13">
        <v>10</v>
      </c>
      <c r="C288" s="13" t="s">
        <v>21</v>
      </c>
      <c r="D288" s="14" t="s">
        <v>143</v>
      </c>
      <c r="E288" s="11">
        <v>300</v>
      </c>
      <c r="F288" s="17">
        <f>[1]Лист2!G189</f>
        <v>1998</v>
      </c>
      <c r="G288" s="17">
        <v>1058.7</v>
      </c>
      <c r="H288" s="49">
        <f t="shared" si="4"/>
        <v>52.987987987987992</v>
      </c>
    </row>
    <row r="289" spans="1:8" ht="46.15" customHeight="1">
      <c r="A289" s="42" t="s">
        <v>110</v>
      </c>
      <c r="B289" s="43" t="s">
        <v>65</v>
      </c>
      <c r="C289" s="43" t="s">
        <v>21</v>
      </c>
      <c r="D289" s="46" t="s">
        <v>165</v>
      </c>
      <c r="E289" s="43"/>
      <c r="F289" s="17">
        <f>F290</f>
        <v>12009</v>
      </c>
      <c r="G289" s="17">
        <f>G290</f>
        <v>11752.29</v>
      </c>
      <c r="H289" s="49">
        <f t="shared" si="4"/>
        <v>97.862353235073712</v>
      </c>
    </row>
    <row r="290" spans="1:8" ht="23.25" customHeight="1">
      <c r="A290" s="12" t="s">
        <v>74</v>
      </c>
      <c r="B290" s="43" t="s">
        <v>65</v>
      </c>
      <c r="C290" s="43" t="s">
        <v>21</v>
      </c>
      <c r="D290" s="46" t="s">
        <v>165</v>
      </c>
      <c r="E290" s="43">
        <v>300</v>
      </c>
      <c r="F290" s="17">
        <f>[1]Лист2!G191</f>
        <v>12009</v>
      </c>
      <c r="G290" s="17">
        <f>Лист2!H185</f>
        <v>11752.29</v>
      </c>
      <c r="H290" s="49">
        <f t="shared" si="4"/>
        <v>97.862353235073712</v>
      </c>
    </row>
    <row r="291" spans="1:8" ht="18.75" customHeight="1">
      <c r="A291" s="12" t="s">
        <v>14</v>
      </c>
      <c r="B291" s="13">
        <v>11</v>
      </c>
      <c r="C291" s="13"/>
      <c r="D291" s="13"/>
      <c r="E291" s="13"/>
      <c r="F291" s="17">
        <f>F296+F292</f>
        <v>2922.7290000000003</v>
      </c>
      <c r="G291" s="17">
        <v>2922.7290000000003</v>
      </c>
      <c r="H291" s="49">
        <f t="shared" si="4"/>
        <v>100</v>
      </c>
    </row>
    <row r="292" spans="1:8" ht="21" customHeight="1">
      <c r="A292" s="12" t="str">
        <f>[1]Лист2!A22</f>
        <v>Массовый спорт</v>
      </c>
      <c r="B292" s="13">
        <f>[1]Лист2!C22</f>
        <v>11</v>
      </c>
      <c r="C292" s="13" t="str">
        <f>[1]Лист2!D22</f>
        <v>02</v>
      </c>
      <c r="D292" s="13"/>
      <c r="E292" s="13"/>
      <c r="F292" s="63">
        <f>[1]Лист2!G22</f>
        <v>307.05399999999997</v>
      </c>
      <c r="G292" s="63">
        <v>307.05399999999997</v>
      </c>
      <c r="H292" s="49">
        <f t="shared" si="4"/>
        <v>100</v>
      </c>
    </row>
    <row r="293" spans="1:8" ht="44.25" customHeight="1">
      <c r="A293" s="12" t="str">
        <f>[1]Лист2!A23</f>
        <v>Расходы на обеспечение деятельности (оказание услуг) подведомственных учреждений в сфере образования</v>
      </c>
      <c r="B293" s="13">
        <f>[1]Лист2!C23</f>
        <v>11</v>
      </c>
      <c r="C293" s="13" t="str">
        <f>[1]Лист2!D23</f>
        <v>02</v>
      </c>
      <c r="D293" s="13" t="str">
        <f>[1]Лист2!E23</f>
        <v>02 1 00 00000</v>
      </c>
      <c r="E293" s="13"/>
      <c r="F293" s="63">
        <f>[1]Лист2!G23</f>
        <v>307.05399999999997</v>
      </c>
      <c r="G293" s="63">
        <v>307.05399999999997</v>
      </c>
      <c r="H293" s="49">
        <f t="shared" si="4"/>
        <v>100</v>
      </c>
    </row>
    <row r="294" spans="1:8" ht="39" customHeight="1">
      <c r="A294" s="12" t="str">
        <f>[1]Лист2!A24</f>
        <v>Обеспечение деятельности организаций (учреждений) дополнительного образования детей</v>
      </c>
      <c r="B294" s="13">
        <f>[1]Лист2!C24</f>
        <v>11</v>
      </c>
      <c r="C294" s="13" t="str">
        <f>[1]Лист2!D24</f>
        <v>02</v>
      </c>
      <c r="D294" s="13" t="str">
        <f>[1]Лист2!E24</f>
        <v>02 1 00 10420</v>
      </c>
      <c r="E294" s="13"/>
      <c r="F294" s="63">
        <f>[1]Лист2!G24</f>
        <v>307.05399999999997</v>
      </c>
      <c r="G294" s="63">
        <v>307.05399999999997</v>
      </c>
      <c r="H294" s="49">
        <f t="shared" si="4"/>
        <v>100</v>
      </c>
    </row>
    <row r="295" spans="1:8" ht="72" customHeight="1">
      <c r="A295" s="12" t="str">
        <f>[1]Лист2!A25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5" s="13">
        <f>[1]Лист2!C25</f>
        <v>11</v>
      </c>
      <c r="C295" s="13" t="str">
        <f>[1]Лист2!D25</f>
        <v>02</v>
      </c>
      <c r="D295" s="13" t="str">
        <f>[1]Лист2!E25</f>
        <v>02 1 00 10420</v>
      </c>
      <c r="E295" s="13">
        <f>[1]Лист2!F25</f>
        <v>100</v>
      </c>
      <c r="F295" s="63">
        <f>[1]Лист2!G25</f>
        <v>307.05399999999997</v>
      </c>
      <c r="G295" s="63">
        <v>307.05399999999997</v>
      </c>
      <c r="H295" s="49">
        <f t="shared" si="4"/>
        <v>100</v>
      </c>
    </row>
    <row r="296" spans="1:8">
      <c r="A296" s="12" t="s">
        <v>31</v>
      </c>
      <c r="B296" s="11">
        <v>11</v>
      </c>
      <c r="C296" s="13" t="s">
        <v>24</v>
      </c>
      <c r="D296" s="14"/>
      <c r="E296" s="13"/>
      <c r="F296" s="17">
        <f>F297+F300+F304</f>
        <v>2615.6750000000002</v>
      </c>
      <c r="G296" s="17">
        <v>2615.6750000000002</v>
      </c>
      <c r="H296" s="49">
        <f t="shared" si="4"/>
        <v>100</v>
      </c>
    </row>
    <row r="297" spans="1:8" ht="31.5">
      <c r="A297" s="16" t="s">
        <v>86</v>
      </c>
      <c r="B297" s="13">
        <v>11</v>
      </c>
      <c r="C297" s="13" t="s">
        <v>24</v>
      </c>
      <c r="D297" s="14" t="s">
        <v>128</v>
      </c>
      <c r="E297" s="11"/>
      <c r="F297" s="17">
        <f>F298</f>
        <v>824.98500000000001</v>
      </c>
      <c r="G297" s="17">
        <v>824.98500000000001</v>
      </c>
      <c r="H297" s="49">
        <f t="shared" si="4"/>
        <v>100</v>
      </c>
    </row>
    <row r="298" spans="1:8">
      <c r="A298" s="16" t="s">
        <v>87</v>
      </c>
      <c r="B298" s="13">
        <v>11</v>
      </c>
      <c r="C298" s="13" t="s">
        <v>24</v>
      </c>
      <c r="D298" s="14" t="s">
        <v>129</v>
      </c>
      <c r="E298" s="13"/>
      <c r="F298" s="17">
        <f>F299</f>
        <v>824.98500000000001</v>
      </c>
      <c r="G298" s="17">
        <v>824.98500000000001</v>
      </c>
      <c r="H298" s="49">
        <f t="shared" si="4"/>
        <v>100</v>
      </c>
    </row>
    <row r="299" spans="1:8" ht="63">
      <c r="A299" s="28" t="s">
        <v>83</v>
      </c>
      <c r="B299" s="13">
        <v>11</v>
      </c>
      <c r="C299" s="13" t="s">
        <v>24</v>
      </c>
      <c r="D299" s="14" t="s">
        <v>129</v>
      </c>
      <c r="E299" s="13">
        <v>100</v>
      </c>
      <c r="F299" s="17">
        <f>[1]Лист2!G28</f>
        <v>824.98500000000001</v>
      </c>
      <c r="G299" s="17">
        <v>824.98500000000001</v>
      </c>
      <c r="H299" s="49">
        <f t="shared" si="4"/>
        <v>100</v>
      </c>
    </row>
    <row r="300" spans="1:8" ht="25.5" customHeight="1">
      <c r="A300" s="28" t="str">
        <f>[1]Лист2!A30</f>
        <v>Учреждения по обеспечению хозяйственного обслуживания</v>
      </c>
      <c r="B300" s="13">
        <f>[1]Лист2!C30</f>
        <v>11</v>
      </c>
      <c r="C300" s="13" t="str">
        <f>[1]Лист2!D30</f>
        <v>05</v>
      </c>
      <c r="D300" s="13" t="str">
        <f>[1]Лист2!E30</f>
        <v>02 5 00 10810</v>
      </c>
      <c r="E300" s="13"/>
      <c r="F300" s="33">
        <f>[1]Лист2!G30</f>
        <v>1767.69</v>
      </c>
      <c r="G300" s="33">
        <v>1767.69</v>
      </c>
      <c r="H300" s="49">
        <f t="shared" si="4"/>
        <v>100</v>
      </c>
    </row>
    <row r="301" spans="1:8" ht="63">
      <c r="A301" s="28" t="str">
        <f>[1]Лист2!A31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1" s="13">
        <f>[1]Лист2!C31</f>
        <v>11</v>
      </c>
      <c r="C301" s="13" t="str">
        <f>[1]Лист2!D31</f>
        <v>05</v>
      </c>
      <c r="D301" s="13" t="str">
        <f>[1]Лист2!E31</f>
        <v>02 5 00 10810</v>
      </c>
      <c r="E301" s="13">
        <f>[1]Лист2!F31</f>
        <v>100</v>
      </c>
      <c r="F301" s="33">
        <f>[1]Лист2!G31</f>
        <v>1007.255</v>
      </c>
      <c r="G301" s="33">
        <v>1007.255</v>
      </c>
      <c r="H301" s="49">
        <f t="shared" si="4"/>
        <v>100</v>
      </c>
    </row>
    <row r="302" spans="1:8" ht="31.5">
      <c r="A302" s="28" t="str">
        <f>[1]Лист2!A32</f>
        <v>Закупка товаров, работ и услуг для обеспечения государственных (муниципальных) нужд</v>
      </c>
      <c r="B302" s="13">
        <f>[1]Лист2!C32</f>
        <v>11</v>
      </c>
      <c r="C302" s="13" t="str">
        <f>[1]Лист2!D32</f>
        <v>05</v>
      </c>
      <c r="D302" s="13" t="str">
        <f>[1]Лист2!E32</f>
        <v>02 5 00 10810</v>
      </c>
      <c r="E302" s="13">
        <f>[1]Лист2!F32</f>
        <v>200</v>
      </c>
      <c r="F302" s="33">
        <f>[1]Лист2!G32</f>
        <v>707.07</v>
      </c>
      <c r="G302" s="33">
        <v>707.07</v>
      </c>
      <c r="H302" s="49">
        <f t="shared" si="4"/>
        <v>100</v>
      </c>
    </row>
    <row r="303" spans="1:8" ht="21.75" customHeight="1">
      <c r="A303" s="28" t="str">
        <f>[1]Лист2!A33</f>
        <v>Уплата налогов, сборов и иных платежей</v>
      </c>
      <c r="B303" s="13">
        <f>[1]Лист2!C33</f>
        <v>11</v>
      </c>
      <c r="C303" s="13" t="str">
        <f>[1]Лист2!D33</f>
        <v>05</v>
      </c>
      <c r="D303" s="13" t="str">
        <f>[1]Лист2!E33</f>
        <v>02 5 00 10810</v>
      </c>
      <c r="E303" s="13">
        <f>[1]Лист2!F33</f>
        <v>850</v>
      </c>
      <c r="F303" s="33">
        <f>[1]Лист2!G33</f>
        <v>53.365000000000002</v>
      </c>
      <c r="G303" s="33">
        <v>53.365000000000002</v>
      </c>
      <c r="H303" s="49">
        <f t="shared" si="4"/>
        <v>100</v>
      </c>
    </row>
    <row r="304" spans="1:8" ht="23.25" customHeight="1">
      <c r="A304" s="28" t="str">
        <f>[1]Лист2!A34</f>
        <v>Резервные фонды местных администраций</v>
      </c>
      <c r="B304" s="13">
        <f>[1]Лист2!C34</f>
        <v>11</v>
      </c>
      <c r="C304" s="13" t="str">
        <f>[1]Лист2!D34</f>
        <v>05</v>
      </c>
      <c r="D304" s="13" t="str">
        <f>[1]Лист2!E34</f>
        <v>99 1 00 14100</v>
      </c>
      <c r="E304" s="13"/>
      <c r="F304" s="33">
        <f>[1]Лист2!G34</f>
        <v>23</v>
      </c>
      <c r="G304" s="33">
        <v>23</v>
      </c>
      <c r="H304" s="49">
        <f t="shared" si="4"/>
        <v>100</v>
      </c>
    </row>
    <row r="305" spans="1:8" ht="31.5">
      <c r="A305" s="28" t="str">
        <f>[1]Лист2!A35</f>
        <v>Закупка товаров, работ и услуг для обеспечения государственных (муниципальных) нужд</v>
      </c>
      <c r="B305" s="13">
        <f>[1]Лист2!C35</f>
        <v>11</v>
      </c>
      <c r="C305" s="13" t="str">
        <f>[1]Лист2!D35</f>
        <v>05</v>
      </c>
      <c r="D305" s="13" t="str">
        <f>[1]Лист2!E35</f>
        <v>99 1 00 14100</v>
      </c>
      <c r="E305" s="13">
        <f>[1]Лист2!F35</f>
        <v>200</v>
      </c>
      <c r="F305" s="33">
        <f>[1]Лист2!G35</f>
        <v>23</v>
      </c>
      <c r="G305" s="33">
        <v>23</v>
      </c>
      <c r="H305" s="49">
        <f t="shared" si="4"/>
        <v>100</v>
      </c>
    </row>
    <row r="306" spans="1:8" ht="22.5" customHeight="1">
      <c r="A306" s="12" t="s">
        <v>68</v>
      </c>
      <c r="B306" s="13">
        <v>13</v>
      </c>
      <c r="C306" s="13"/>
      <c r="D306" s="13"/>
      <c r="E306" s="13"/>
      <c r="F306" s="17">
        <f>F307</f>
        <v>5.0129999999999999</v>
      </c>
      <c r="G306" s="17">
        <v>5.0129999999999999</v>
      </c>
      <c r="H306" s="49">
        <f t="shared" si="4"/>
        <v>100</v>
      </c>
    </row>
    <row r="307" spans="1:8" ht="28.5" customHeight="1">
      <c r="A307" s="30" t="s">
        <v>100</v>
      </c>
      <c r="B307" s="13">
        <v>13</v>
      </c>
      <c r="C307" s="13" t="s">
        <v>18</v>
      </c>
      <c r="D307" s="13"/>
      <c r="E307" s="13"/>
      <c r="F307" s="17">
        <f>F309</f>
        <v>5.0129999999999999</v>
      </c>
      <c r="G307" s="17">
        <v>5.0129999999999999</v>
      </c>
      <c r="H307" s="49">
        <f t="shared" si="4"/>
        <v>100</v>
      </c>
    </row>
    <row r="308" spans="1:8" ht="28.5" customHeight="1">
      <c r="A308" s="18" t="s">
        <v>67</v>
      </c>
      <c r="B308" s="13">
        <v>13</v>
      </c>
      <c r="C308" s="13" t="s">
        <v>18</v>
      </c>
      <c r="D308" s="11" t="s">
        <v>147</v>
      </c>
      <c r="E308" s="20"/>
      <c r="F308" s="17">
        <f>F309</f>
        <v>5.0129999999999999</v>
      </c>
      <c r="G308" s="17">
        <v>5.0129999999999999</v>
      </c>
      <c r="H308" s="49">
        <f t="shared" si="4"/>
        <v>100</v>
      </c>
    </row>
    <row r="309" spans="1:8" ht="21.75" customHeight="1">
      <c r="A309" s="18" t="s">
        <v>101</v>
      </c>
      <c r="B309" s="13">
        <v>13</v>
      </c>
      <c r="C309" s="13" t="s">
        <v>18</v>
      </c>
      <c r="D309" s="11" t="s">
        <v>147</v>
      </c>
      <c r="E309" s="13">
        <v>730</v>
      </c>
      <c r="F309" s="17">
        <f>[1]Лист2!G253</f>
        <v>5.0129999999999999</v>
      </c>
      <c r="G309" s="17">
        <v>5.0129999999999999</v>
      </c>
      <c r="H309" s="49">
        <f t="shared" si="4"/>
        <v>100</v>
      </c>
    </row>
    <row r="310" spans="1:8" ht="31.5">
      <c r="A310" s="31" t="s">
        <v>114</v>
      </c>
      <c r="B310" s="13">
        <v>14</v>
      </c>
      <c r="C310" s="13"/>
      <c r="D310" s="13"/>
      <c r="E310" s="13"/>
      <c r="F310" s="17">
        <f>F311+F316</f>
        <v>4052.7</v>
      </c>
      <c r="G310" s="17">
        <v>4052.7</v>
      </c>
      <c r="H310" s="49">
        <f t="shared" si="4"/>
        <v>100</v>
      </c>
    </row>
    <row r="311" spans="1:8" ht="31.5">
      <c r="A311" s="12" t="s">
        <v>102</v>
      </c>
      <c r="B311" s="13">
        <v>14</v>
      </c>
      <c r="C311" s="13" t="s">
        <v>18</v>
      </c>
      <c r="D311" s="13"/>
      <c r="E311" s="13"/>
      <c r="F311" s="17">
        <f>F314+F312</f>
        <v>1913.7</v>
      </c>
      <c r="G311" s="17">
        <v>1913.7</v>
      </c>
      <c r="H311" s="49">
        <f t="shared" si="4"/>
        <v>100</v>
      </c>
    </row>
    <row r="312" spans="1:8" ht="31.5">
      <c r="A312" s="16" t="s">
        <v>80</v>
      </c>
      <c r="B312" s="14" t="s">
        <v>81</v>
      </c>
      <c r="C312" s="14" t="s">
        <v>18</v>
      </c>
      <c r="D312" s="14" t="s">
        <v>149</v>
      </c>
      <c r="E312" s="14"/>
      <c r="F312" s="17">
        <f>F313</f>
        <v>1161.7</v>
      </c>
      <c r="G312" s="17">
        <v>1161.7</v>
      </c>
      <c r="H312" s="49">
        <f t="shared" si="4"/>
        <v>100</v>
      </c>
    </row>
    <row r="313" spans="1:8" ht="21" customHeight="1">
      <c r="A313" s="16" t="s">
        <v>17</v>
      </c>
      <c r="B313" s="14" t="s">
        <v>81</v>
      </c>
      <c r="C313" s="14" t="s">
        <v>18</v>
      </c>
      <c r="D313" s="14" t="s">
        <v>149</v>
      </c>
      <c r="E313" s="14" t="s">
        <v>103</v>
      </c>
      <c r="F313" s="17">
        <f>[1]Лист2!G257</f>
        <v>1161.7</v>
      </c>
      <c r="G313" s="17">
        <v>1161.7</v>
      </c>
      <c r="H313" s="49">
        <f t="shared" si="4"/>
        <v>100</v>
      </c>
    </row>
    <row r="314" spans="1:8" ht="31.5">
      <c r="A314" s="16" t="s">
        <v>32</v>
      </c>
      <c r="B314" s="13">
        <v>14</v>
      </c>
      <c r="C314" s="13" t="s">
        <v>18</v>
      </c>
      <c r="D314" s="14" t="s">
        <v>149</v>
      </c>
      <c r="E314" s="13"/>
      <c r="F314" s="17">
        <f>[1]Лист2!G258</f>
        <v>752</v>
      </c>
      <c r="G314" s="17">
        <v>752</v>
      </c>
      <c r="H314" s="49">
        <f t="shared" si="4"/>
        <v>100</v>
      </c>
    </row>
    <row r="315" spans="1:8" ht="20.25" customHeight="1">
      <c r="A315" s="16" t="s">
        <v>17</v>
      </c>
      <c r="B315" s="13">
        <v>14</v>
      </c>
      <c r="C315" s="13" t="s">
        <v>18</v>
      </c>
      <c r="D315" s="14" t="s">
        <v>149</v>
      </c>
      <c r="E315" s="13">
        <v>510</v>
      </c>
      <c r="F315" s="17">
        <f>[1]Лист2!G259</f>
        <v>752</v>
      </c>
      <c r="G315" s="17">
        <v>752</v>
      </c>
      <c r="H315" s="49">
        <f t="shared" si="4"/>
        <v>100</v>
      </c>
    </row>
    <row r="316" spans="1:8" ht="20.25" customHeight="1">
      <c r="A316" s="16" t="s">
        <v>166</v>
      </c>
      <c r="B316" s="13">
        <v>14</v>
      </c>
      <c r="C316" s="13" t="s">
        <v>19</v>
      </c>
      <c r="D316" s="14" t="s">
        <v>152</v>
      </c>
      <c r="E316" s="13"/>
      <c r="F316" s="17">
        <f>[1]Лист2!G260</f>
        <v>2139</v>
      </c>
      <c r="G316" s="17">
        <v>2139</v>
      </c>
      <c r="H316" s="49">
        <f t="shared" si="4"/>
        <v>100</v>
      </c>
    </row>
    <row r="317" spans="1:8" ht="21" customHeight="1">
      <c r="A317" s="16" t="s">
        <v>17</v>
      </c>
      <c r="B317" s="13">
        <v>14</v>
      </c>
      <c r="C317" s="13" t="s">
        <v>19</v>
      </c>
      <c r="D317" s="14" t="s">
        <v>152</v>
      </c>
      <c r="E317" s="13">
        <v>510</v>
      </c>
      <c r="F317" s="17">
        <f>[1]Лист2!G261</f>
        <v>2139</v>
      </c>
      <c r="G317" s="17">
        <v>2139</v>
      </c>
      <c r="H317" s="49">
        <f t="shared" si="4"/>
        <v>100</v>
      </c>
    </row>
    <row r="318" spans="1:8" ht="23.25" customHeight="1">
      <c r="A318" s="12" t="s">
        <v>62</v>
      </c>
      <c r="B318" s="13"/>
      <c r="C318" s="13"/>
      <c r="D318" s="13"/>
      <c r="E318" s="13"/>
      <c r="F318" s="17">
        <f>F11+F61+F82+F128+F222+F268+F291+F310+F65+F306+F101</f>
        <v>400714.44999999995</v>
      </c>
      <c r="G318" s="17">
        <f>G11+G61+G82+G128+G222+G268+G291+G310+G65+G306+G101</f>
        <v>394114.27139999985</v>
      </c>
      <c r="H318" s="49">
        <f t="shared" si="4"/>
        <v>98.352897281343331</v>
      </c>
    </row>
  </sheetData>
  <mergeCells count="1">
    <mergeCell ref="A7:H7"/>
  </mergeCells>
  <pageMargins left="0.78740157480314965" right="0.39370078740157483" top="0.78740157480314965" bottom="0.78740157480314965" header="0.31496062992125984" footer="0.31496062992125984"/>
  <pageSetup paperSize="9" scale="68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2021-05-11T03:29:44Z</cp:lastPrinted>
  <dcterms:created xsi:type="dcterms:W3CDTF">2008-11-25T08:06:35Z</dcterms:created>
  <dcterms:modified xsi:type="dcterms:W3CDTF">2021-07-01T04:09:08Z</dcterms:modified>
</cp:coreProperties>
</file>