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85" windowWidth="15135" windowHeight="759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54" i="3" l="1"/>
  <c r="G294" i="3" l="1"/>
  <c r="G286" i="3" s="1"/>
  <c r="G295" i="3"/>
  <c r="G284" i="3"/>
  <c r="G283" i="3" s="1"/>
  <c r="G282" i="3" s="1"/>
  <c r="G270" i="3"/>
  <c r="G271" i="3"/>
  <c r="G273" i="3"/>
  <c r="G275" i="3"/>
  <c r="G276" i="3"/>
  <c r="G277" i="3"/>
  <c r="G279" i="3"/>
  <c r="G281" i="3"/>
  <c r="F281" i="3"/>
  <c r="F279" i="3"/>
  <c r="F277" i="3"/>
  <c r="F275" i="3"/>
  <c r="F276" i="3"/>
  <c r="F270" i="3"/>
  <c r="F271" i="3"/>
  <c r="F273" i="3"/>
  <c r="G262" i="3"/>
  <c r="G264" i="3"/>
  <c r="G259" i="3" s="1"/>
  <c r="G244" i="3" s="1"/>
  <c r="G265" i="3"/>
  <c r="G226" i="3"/>
  <c r="G228" i="3"/>
  <c r="G231" i="3"/>
  <c r="G232" i="3"/>
  <c r="G233" i="3"/>
  <c r="G234" i="3"/>
  <c r="G236" i="3"/>
  <c r="G238" i="3"/>
  <c r="F226" i="3"/>
  <c r="F228" i="3"/>
  <c r="F231" i="3"/>
  <c r="F232" i="3"/>
  <c r="F233" i="3"/>
  <c r="F234" i="3"/>
  <c r="F236" i="3"/>
  <c r="F238" i="3"/>
  <c r="B213" i="3"/>
  <c r="C213" i="3"/>
  <c r="D213" i="3"/>
  <c r="B212" i="3"/>
  <c r="C212" i="3"/>
  <c r="D212" i="3"/>
  <c r="E212" i="3"/>
  <c r="G210" i="3"/>
  <c r="G211" i="3"/>
  <c r="G212" i="3"/>
  <c r="G213" i="3"/>
  <c r="G214" i="3"/>
  <c r="G216" i="3"/>
  <c r="G218" i="3"/>
  <c r="F210" i="3"/>
  <c r="F211" i="3"/>
  <c r="F212" i="3"/>
  <c r="H212" i="3" s="1"/>
  <c r="F213" i="3"/>
  <c r="F214" i="3"/>
  <c r="F216" i="3"/>
  <c r="F218" i="3"/>
  <c r="B124" i="3"/>
  <c r="C124" i="3"/>
  <c r="D124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180" i="3"/>
  <c r="B180" i="3"/>
  <c r="C180" i="3"/>
  <c r="B181" i="3"/>
  <c r="C181" i="3"/>
  <c r="D181" i="3"/>
  <c r="B182" i="3"/>
  <c r="C182" i="3"/>
  <c r="D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B187" i="3"/>
  <c r="C187" i="3"/>
  <c r="D187" i="3"/>
  <c r="E187" i="3"/>
  <c r="B188" i="3"/>
  <c r="C188" i="3"/>
  <c r="D188" i="3"/>
  <c r="B189" i="3"/>
  <c r="C189" i="3"/>
  <c r="D189" i="3"/>
  <c r="E189" i="3"/>
  <c r="B190" i="3"/>
  <c r="C190" i="3"/>
  <c r="D190" i="3"/>
  <c r="E190" i="3"/>
  <c r="B191" i="3"/>
  <c r="C191" i="3"/>
  <c r="D191" i="3"/>
  <c r="B192" i="3"/>
  <c r="C192" i="3"/>
  <c r="D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B197" i="3"/>
  <c r="C197" i="3"/>
  <c r="D197" i="3"/>
  <c r="E197" i="3"/>
  <c r="B198" i="3"/>
  <c r="C198" i="3"/>
  <c r="D198" i="3"/>
  <c r="B199" i="3"/>
  <c r="C199" i="3"/>
  <c r="D199" i="3"/>
  <c r="E199" i="3"/>
  <c r="B200" i="3"/>
  <c r="C200" i="3"/>
  <c r="D200" i="3"/>
  <c r="B201" i="3"/>
  <c r="C201" i="3"/>
  <c r="D201" i="3"/>
  <c r="E201" i="3"/>
  <c r="B202" i="3"/>
  <c r="C202" i="3"/>
  <c r="D202" i="3"/>
  <c r="B203" i="3"/>
  <c r="C203" i="3"/>
  <c r="D203" i="3"/>
  <c r="E203" i="3"/>
  <c r="B204" i="3"/>
  <c r="C204" i="3"/>
  <c r="D204" i="3"/>
  <c r="B205" i="3"/>
  <c r="C205" i="3"/>
  <c r="D205" i="3"/>
  <c r="E205" i="3"/>
  <c r="G179" i="3"/>
  <c r="G183" i="3"/>
  <c r="G184" i="3"/>
  <c r="G185" i="3"/>
  <c r="G187" i="3"/>
  <c r="G189" i="3"/>
  <c r="G190" i="3"/>
  <c r="G193" i="3"/>
  <c r="G194" i="3"/>
  <c r="G195" i="3"/>
  <c r="G197" i="3"/>
  <c r="G199" i="3"/>
  <c r="G201" i="3"/>
  <c r="G203" i="3"/>
  <c r="G205" i="3"/>
  <c r="F183" i="3"/>
  <c r="F184" i="3"/>
  <c r="F185" i="3"/>
  <c r="F187" i="3"/>
  <c r="F189" i="3"/>
  <c r="F190" i="3"/>
  <c r="F193" i="3"/>
  <c r="F194" i="3"/>
  <c r="F195" i="3"/>
  <c r="F197" i="3"/>
  <c r="F199" i="3"/>
  <c r="F201" i="3"/>
  <c r="F203" i="3"/>
  <c r="F205" i="3"/>
  <c r="G170" i="3"/>
  <c r="G171" i="3"/>
  <c r="G172" i="3"/>
  <c r="G174" i="3"/>
  <c r="G176" i="3"/>
  <c r="G178" i="3"/>
  <c r="F170" i="3"/>
  <c r="F171" i="3"/>
  <c r="F172" i="3"/>
  <c r="F174" i="3"/>
  <c r="F176" i="3"/>
  <c r="F178" i="3"/>
  <c r="F179" i="3"/>
  <c r="F158" i="3"/>
  <c r="G159" i="3"/>
  <c r="G158" i="3" s="1"/>
  <c r="F159" i="3"/>
  <c r="G122" i="3"/>
  <c r="G123" i="3"/>
  <c r="G124" i="3"/>
  <c r="G125" i="3"/>
  <c r="G127" i="3"/>
  <c r="G129" i="3"/>
  <c r="G131" i="3"/>
  <c r="G132" i="3"/>
  <c r="G133" i="3"/>
  <c r="G137" i="3"/>
  <c r="G138" i="3"/>
  <c r="G139" i="3"/>
  <c r="G141" i="3"/>
  <c r="G143" i="3"/>
  <c r="G144" i="3"/>
  <c r="G145" i="3"/>
  <c r="G147" i="3"/>
  <c r="G149" i="3"/>
  <c r="G150" i="3"/>
  <c r="G151" i="3"/>
  <c r="G153" i="3"/>
  <c r="G155" i="3"/>
  <c r="G157" i="3"/>
  <c r="F121" i="3"/>
  <c r="F122" i="3"/>
  <c r="F123" i="3"/>
  <c r="F124" i="3"/>
  <c r="F125" i="3"/>
  <c r="F127" i="3"/>
  <c r="F129" i="3"/>
  <c r="F131" i="3"/>
  <c r="F132" i="3"/>
  <c r="F133" i="3"/>
  <c r="F137" i="3"/>
  <c r="F138" i="3"/>
  <c r="F139" i="3"/>
  <c r="F141" i="3"/>
  <c r="F143" i="3"/>
  <c r="F144" i="3"/>
  <c r="F145" i="3"/>
  <c r="F147" i="3"/>
  <c r="F149" i="3"/>
  <c r="F151" i="3"/>
  <c r="F153" i="3"/>
  <c r="F155" i="3"/>
  <c r="F157" i="3"/>
  <c r="G112" i="3"/>
  <c r="G111" i="3" s="1"/>
  <c r="F111" i="3"/>
  <c r="A108" i="3"/>
  <c r="A107" i="3"/>
  <c r="B108" i="3"/>
  <c r="C108" i="3"/>
  <c r="D108" i="3"/>
  <c r="E108" i="3"/>
  <c r="B107" i="3"/>
  <c r="C107" i="3"/>
  <c r="D107" i="3"/>
  <c r="G96" i="3"/>
  <c r="G98" i="3"/>
  <c r="G100" i="3"/>
  <c r="G102" i="3"/>
  <c r="G104" i="3"/>
  <c r="G106" i="3"/>
  <c r="G108" i="3"/>
  <c r="F108" i="3"/>
  <c r="F96" i="3"/>
  <c r="F98" i="3"/>
  <c r="F100" i="3"/>
  <c r="F102" i="3"/>
  <c r="F104" i="3"/>
  <c r="F106" i="3"/>
  <c r="G91" i="3"/>
  <c r="G90" i="3" s="1"/>
  <c r="F90" i="3"/>
  <c r="F81" i="3"/>
  <c r="F74" i="3" s="1"/>
  <c r="G82" i="3"/>
  <c r="G81" i="3" s="1"/>
  <c r="H59" i="3"/>
  <c r="H60" i="3"/>
  <c r="G31" i="3"/>
  <c r="G30" i="3" s="1"/>
  <c r="G29" i="3" s="1"/>
  <c r="F31" i="3"/>
  <c r="F30" i="3" s="1"/>
  <c r="F29" i="3" s="1"/>
  <c r="H15" i="3"/>
  <c r="G43" i="3"/>
  <c r="H43" i="3" s="1"/>
  <c r="H41" i="3"/>
  <c r="H44" i="3"/>
  <c r="H201" i="2"/>
  <c r="G201" i="2"/>
  <c r="I203" i="2"/>
  <c r="I169" i="2"/>
  <c r="H89" i="2"/>
  <c r="G121" i="3" s="1"/>
  <c r="G89" i="2"/>
  <c r="I92" i="2"/>
  <c r="H68" i="2"/>
  <c r="G230" i="3" s="1"/>
  <c r="G68" i="2"/>
  <c r="F230" i="3" s="1"/>
  <c r="I71" i="2"/>
  <c r="I70" i="2"/>
  <c r="I72" i="2"/>
  <c r="I74" i="2"/>
  <c r="H51" i="2"/>
  <c r="G209" i="3" s="1"/>
  <c r="G51" i="2"/>
  <c r="F209" i="3" s="1"/>
  <c r="I54" i="2"/>
  <c r="I55" i="2"/>
  <c r="H213" i="3" l="1"/>
  <c r="G74" i="3"/>
  <c r="H124" i="3"/>
  <c r="G38" i="3"/>
  <c r="G11" i="3" s="1"/>
  <c r="G28" i="2"/>
  <c r="F274" i="3" s="1"/>
  <c r="I343" i="2"/>
  <c r="H342" i="2"/>
  <c r="H341" i="2" s="1"/>
  <c r="H340" i="2" s="1"/>
  <c r="H338" i="2"/>
  <c r="H336" i="2"/>
  <c r="H334" i="2"/>
  <c r="H331" i="2"/>
  <c r="H330" i="2" s="1"/>
  <c r="H327" i="2"/>
  <c r="H326" i="2" s="1"/>
  <c r="H324" i="2"/>
  <c r="G107" i="3" s="1"/>
  <c r="H322" i="2"/>
  <c r="G105" i="3" s="1"/>
  <c r="H320" i="2"/>
  <c r="G103" i="3" s="1"/>
  <c r="H318" i="2"/>
  <c r="G101" i="3" s="1"/>
  <c r="H316" i="2"/>
  <c r="G99" i="3" s="1"/>
  <c r="H314" i="2"/>
  <c r="G97" i="3" s="1"/>
  <c r="H312" i="2"/>
  <c r="G95" i="3" s="1"/>
  <c r="H308" i="2"/>
  <c r="H307" i="2" s="1"/>
  <c r="H305" i="2"/>
  <c r="H303" i="2"/>
  <c r="H301" i="2"/>
  <c r="H298" i="2"/>
  <c r="H297" i="2" s="1"/>
  <c r="H294" i="2"/>
  <c r="G71" i="3" s="1"/>
  <c r="G70" i="3" s="1"/>
  <c r="H70" i="3" s="1"/>
  <c r="H292" i="2"/>
  <c r="G69" i="3" s="1"/>
  <c r="G68" i="3" s="1"/>
  <c r="H290" i="2"/>
  <c r="G67" i="3" s="1"/>
  <c r="H287" i="2"/>
  <c r="G64" i="3" s="1"/>
  <c r="G63" i="3" s="1"/>
  <c r="H284" i="2"/>
  <c r="H282" i="2"/>
  <c r="H280" i="2"/>
  <c r="H278" i="2"/>
  <c r="H274" i="2"/>
  <c r="H271" i="2"/>
  <c r="H268" i="2"/>
  <c r="H267" i="2" s="1"/>
  <c r="H265" i="2"/>
  <c r="H261" i="2"/>
  <c r="H260" i="2" s="1"/>
  <c r="H257" i="2"/>
  <c r="H256" i="2" s="1"/>
  <c r="H254" i="2"/>
  <c r="H253" i="2" s="1"/>
  <c r="H249" i="2"/>
  <c r="H247" i="2"/>
  <c r="H246" i="2" s="1"/>
  <c r="H244" i="2"/>
  <c r="H242" i="2"/>
  <c r="H240" i="2"/>
  <c r="H236" i="2"/>
  <c r="H235" i="2" s="1"/>
  <c r="H234" i="2"/>
  <c r="H232" i="2"/>
  <c r="H231" i="2" s="1"/>
  <c r="H229" i="2"/>
  <c r="H227" i="2"/>
  <c r="H226" i="2"/>
  <c r="H223" i="2"/>
  <c r="H220" i="2" s="1"/>
  <c r="H221" i="2"/>
  <c r="H218" i="2"/>
  <c r="H217" i="2" s="1"/>
  <c r="H214" i="2"/>
  <c r="H213" i="2" s="1"/>
  <c r="H212" i="2" s="1"/>
  <c r="H210" i="2"/>
  <c r="H209" i="2"/>
  <c r="H208" i="2" s="1"/>
  <c r="H206" i="2"/>
  <c r="H205" i="2"/>
  <c r="H204" i="2" s="1"/>
  <c r="H199" i="2"/>
  <c r="H196" i="2" s="1"/>
  <c r="H197" i="2"/>
  <c r="H194" i="2"/>
  <c r="H193" i="2" s="1"/>
  <c r="H189" i="2"/>
  <c r="H188" i="2" s="1"/>
  <c r="H187" i="2" s="1"/>
  <c r="H183" i="2"/>
  <c r="H181" i="2"/>
  <c r="H179" i="2"/>
  <c r="H176" i="2"/>
  <c r="H174" i="2"/>
  <c r="H170" i="2"/>
  <c r="G204" i="3" s="1"/>
  <c r="H168" i="2"/>
  <c r="G202" i="3" s="1"/>
  <c r="H166" i="2"/>
  <c r="G200" i="3" s="1"/>
  <c r="H164" i="2"/>
  <c r="G198" i="3" s="1"/>
  <c r="H162" i="2"/>
  <c r="G196" i="3" s="1"/>
  <c r="H158" i="2"/>
  <c r="H154" i="2"/>
  <c r="G188" i="3" s="1"/>
  <c r="H152" i="2"/>
  <c r="G186" i="3" s="1"/>
  <c r="H148" i="2"/>
  <c r="H143" i="2"/>
  <c r="G177" i="3" s="1"/>
  <c r="H141" i="2"/>
  <c r="G175" i="3" s="1"/>
  <c r="H139" i="2"/>
  <c r="G173" i="3" s="1"/>
  <c r="H135" i="2"/>
  <c r="H131" i="2"/>
  <c r="H127" i="2"/>
  <c r="H126" i="2" s="1"/>
  <c r="H124" i="2"/>
  <c r="G156" i="3" s="1"/>
  <c r="H122" i="2"/>
  <c r="G154" i="3" s="1"/>
  <c r="H120" i="2"/>
  <c r="G152" i="3" s="1"/>
  <c r="H116" i="2"/>
  <c r="G148" i="3" s="1"/>
  <c r="H114" i="2"/>
  <c r="G146" i="3" s="1"/>
  <c r="H110" i="2"/>
  <c r="G142" i="3" s="1"/>
  <c r="H108" i="2"/>
  <c r="G140" i="3" s="1"/>
  <c r="H104" i="2"/>
  <c r="H98" i="2"/>
  <c r="G130" i="3" s="1"/>
  <c r="H96" i="2"/>
  <c r="G128" i="3" s="1"/>
  <c r="H94" i="2"/>
  <c r="G126" i="3" s="1"/>
  <c r="H88" i="2"/>
  <c r="G120" i="3" s="1"/>
  <c r="H84" i="2"/>
  <c r="H83" i="2" s="1"/>
  <c r="H82" i="2" s="1"/>
  <c r="H79" i="2"/>
  <c r="H77" i="2"/>
  <c r="G239" i="3" s="1"/>
  <c r="H75" i="2"/>
  <c r="G237" i="3" s="1"/>
  <c r="H73" i="2"/>
  <c r="H67" i="2"/>
  <c r="G229" i="3" s="1"/>
  <c r="H65" i="2"/>
  <c r="G227" i="3" s="1"/>
  <c r="H63" i="2"/>
  <c r="G225" i="3" s="1"/>
  <c r="H59" i="2"/>
  <c r="G217" i="3" s="1"/>
  <c r="H57" i="2"/>
  <c r="G215" i="3" s="1"/>
  <c r="H50" i="2"/>
  <c r="H46" i="2"/>
  <c r="H44" i="2"/>
  <c r="H40" i="2"/>
  <c r="H39" i="2" s="1"/>
  <c r="H34" i="2"/>
  <c r="G280" i="3" s="1"/>
  <c r="H32" i="2"/>
  <c r="H26" i="2"/>
  <c r="G272" i="3" s="1"/>
  <c r="H23" i="2"/>
  <c r="G269" i="3" s="1"/>
  <c r="H22" i="2"/>
  <c r="G268" i="3" s="1"/>
  <c r="H19" i="2"/>
  <c r="H15" i="2"/>
  <c r="E298" i="3"/>
  <c r="D298" i="3"/>
  <c r="C298" i="3"/>
  <c r="B298" i="3"/>
  <c r="A298" i="3"/>
  <c r="D297" i="3"/>
  <c r="C297" i="3"/>
  <c r="B297" i="3"/>
  <c r="A297" i="3"/>
  <c r="E296" i="3"/>
  <c r="D296" i="3"/>
  <c r="C296" i="3"/>
  <c r="B296" i="3"/>
  <c r="A296" i="3"/>
  <c r="D295" i="3"/>
  <c r="C295" i="3"/>
  <c r="B295" i="3"/>
  <c r="A295" i="3"/>
  <c r="C294" i="3"/>
  <c r="B294" i="3"/>
  <c r="A294" i="3"/>
  <c r="E281" i="3"/>
  <c r="D281" i="3"/>
  <c r="C281" i="3"/>
  <c r="B281" i="3"/>
  <c r="A281" i="3"/>
  <c r="D280" i="3"/>
  <c r="C280" i="3"/>
  <c r="B280" i="3"/>
  <c r="A280" i="3"/>
  <c r="E279" i="3"/>
  <c r="D279" i="3"/>
  <c r="C279" i="3"/>
  <c r="B279" i="3"/>
  <c r="A279" i="3"/>
  <c r="D278" i="3"/>
  <c r="C278" i="3"/>
  <c r="B278" i="3"/>
  <c r="A278" i="3"/>
  <c r="E277" i="3"/>
  <c r="D277" i="3"/>
  <c r="C277" i="3"/>
  <c r="B277" i="3"/>
  <c r="A277" i="3"/>
  <c r="E276" i="3"/>
  <c r="D276" i="3"/>
  <c r="C276" i="3"/>
  <c r="B276" i="3"/>
  <c r="A276" i="3"/>
  <c r="E275" i="3"/>
  <c r="D275" i="3"/>
  <c r="C275" i="3"/>
  <c r="B275" i="3"/>
  <c r="A275" i="3"/>
  <c r="D274" i="3"/>
  <c r="C274" i="3"/>
  <c r="B274" i="3"/>
  <c r="A274" i="3"/>
  <c r="E273" i="3"/>
  <c r="D273" i="3"/>
  <c r="C273" i="3"/>
  <c r="B273" i="3"/>
  <c r="A273" i="3"/>
  <c r="D272" i="3"/>
  <c r="C272" i="3"/>
  <c r="B272" i="3"/>
  <c r="A272" i="3"/>
  <c r="E261" i="3"/>
  <c r="D261" i="3"/>
  <c r="C261" i="3"/>
  <c r="B261" i="3"/>
  <c r="A261" i="3"/>
  <c r="D260" i="3"/>
  <c r="C260" i="3"/>
  <c r="B260" i="3"/>
  <c r="A260" i="3"/>
  <c r="E258" i="3"/>
  <c r="D258" i="3"/>
  <c r="C258" i="3"/>
  <c r="B258" i="3"/>
  <c r="A258" i="3"/>
  <c r="D257" i="3"/>
  <c r="C257" i="3"/>
  <c r="B257" i="3"/>
  <c r="A257" i="3"/>
  <c r="E256" i="3"/>
  <c r="D256" i="3"/>
  <c r="C256" i="3"/>
  <c r="B256" i="3"/>
  <c r="A256" i="3"/>
  <c r="D255" i="3"/>
  <c r="C255" i="3"/>
  <c r="B255" i="3"/>
  <c r="A255" i="3"/>
  <c r="E254" i="3"/>
  <c r="D254" i="3"/>
  <c r="C254" i="3"/>
  <c r="B254" i="3"/>
  <c r="A254" i="3"/>
  <c r="D253" i="3"/>
  <c r="C253" i="3"/>
  <c r="B253" i="3"/>
  <c r="A253" i="3"/>
  <c r="E252" i="3"/>
  <c r="D252" i="3"/>
  <c r="C252" i="3"/>
  <c r="B252" i="3"/>
  <c r="A252" i="3"/>
  <c r="D251" i="3"/>
  <c r="C251" i="3"/>
  <c r="B251" i="3"/>
  <c r="A251" i="3"/>
  <c r="E250" i="3"/>
  <c r="D250" i="3"/>
  <c r="C250" i="3"/>
  <c r="B250" i="3"/>
  <c r="A250" i="3"/>
  <c r="D249" i="3"/>
  <c r="C249" i="3"/>
  <c r="B249" i="3"/>
  <c r="A249" i="3"/>
  <c r="C248" i="3"/>
  <c r="B248" i="3"/>
  <c r="A248" i="3"/>
  <c r="E243" i="3"/>
  <c r="D243" i="3"/>
  <c r="C243" i="3"/>
  <c r="B243" i="3"/>
  <c r="A243" i="3"/>
  <c r="D242" i="3"/>
  <c r="C242" i="3"/>
  <c r="B242" i="3"/>
  <c r="A242" i="3"/>
  <c r="E241" i="3"/>
  <c r="D241" i="3"/>
  <c r="C241" i="3"/>
  <c r="B241" i="3"/>
  <c r="A241" i="3"/>
  <c r="D240" i="3"/>
  <c r="C240" i="3"/>
  <c r="B240" i="3"/>
  <c r="A240" i="3"/>
  <c r="E239" i="3"/>
  <c r="D239" i="3"/>
  <c r="C239" i="3"/>
  <c r="B239" i="3"/>
  <c r="A239" i="3"/>
  <c r="D238" i="3"/>
  <c r="C238" i="3"/>
  <c r="B238" i="3"/>
  <c r="A238" i="3"/>
  <c r="E237" i="3"/>
  <c r="D237" i="3"/>
  <c r="C237" i="3"/>
  <c r="B237" i="3"/>
  <c r="A237" i="3"/>
  <c r="D236" i="3"/>
  <c r="C236" i="3"/>
  <c r="B236" i="3"/>
  <c r="A236" i="3"/>
  <c r="E235" i="3"/>
  <c r="D235" i="3"/>
  <c r="C235" i="3"/>
  <c r="B235" i="3"/>
  <c r="A235" i="3"/>
  <c r="D234" i="3"/>
  <c r="C234" i="3"/>
  <c r="B234" i="3"/>
  <c r="A234" i="3"/>
  <c r="E228" i="3"/>
  <c r="D228" i="3"/>
  <c r="C228" i="3"/>
  <c r="B228" i="3"/>
  <c r="A228" i="3"/>
  <c r="D227" i="3"/>
  <c r="C227" i="3"/>
  <c r="B227" i="3"/>
  <c r="A227" i="3"/>
  <c r="E220" i="3"/>
  <c r="D220" i="3"/>
  <c r="C220" i="3"/>
  <c r="B220" i="3"/>
  <c r="A220" i="3"/>
  <c r="D219" i="3"/>
  <c r="C219" i="3"/>
  <c r="B219" i="3"/>
  <c r="A219" i="3"/>
  <c r="E218" i="3"/>
  <c r="D218" i="3"/>
  <c r="C218" i="3"/>
  <c r="B218" i="3"/>
  <c r="A218" i="3"/>
  <c r="D217" i="3"/>
  <c r="C217" i="3"/>
  <c r="B217" i="3"/>
  <c r="A217" i="3"/>
  <c r="E216" i="3"/>
  <c r="D216" i="3"/>
  <c r="C216" i="3"/>
  <c r="B216" i="3"/>
  <c r="A216" i="3"/>
  <c r="D215" i="3"/>
  <c r="C215" i="3"/>
  <c r="B215" i="3"/>
  <c r="A215" i="3"/>
  <c r="E179" i="3"/>
  <c r="D179" i="3"/>
  <c r="C179" i="3"/>
  <c r="B179" i="3"/>
  <c r="A179" i="3"/>
  <c r="E178" i="3"/>
  <c r="D178" i="3"/>
  <c r="C178" i="3"/>
  <c r="B178" i="3"/>
  <c r="A178" i="3"/>
  <c r="D177" i="3"/>
  <c r="C177" i="3"/>
  <c r="B177" i="3"/>
  <c r="A177" i="3"/>
  <c r="E176" i="3"/>
  <c r="D176" i="3"/>
  <c r="C176" i="3"/>
  <c r="B176" i="3"/>
  <c r="A176" i="3"/>
  <c r="D175" i="3"/>
  <c r="C175" i="3"/>
  <c r="B175" i="3"/>
  <c r="A175" i="3"/>
  <c r="E174" i="3"/>
  <c r="D174" i="3"/>
  <c r="C174" i="3"/>
  <c r="B174" i="3"/>
  <c r="A174" i="3"/>
  <c r="D173" i="3"/>
  <c r="C173" i="3"/>
  <c r="B173" i="3"/>
  <c r="A173" i="3"/>
  <c r="E166" i="3"/>
  <c r="D166" i="3"/>
  <c r="C166" i="3"/>
  <c r="B166" i="3"/>
  <c r="A166" i="3"/>
  <c r="D165" i="3"/>
  <c r="C165" i="3"/>
  <c r="B165" i="3"/>
  <c r="A165" i="3"/>
  <c r="E164" i="3"/>
  <c r="D164" i="3"/>
  <c r="C164" i="3"/>
  <c r="B164" i="3"/>
  <c r="A164" i="3"/>
  <c r="D163" i="3"/>
  <c r="C163" i="3"/>
  <c r="B163" i="3"/>
  <c r="A163" i="3"/>
  <c r="E162" i="3"/>
  <c r="C162" i="3"/>
  <c r="B162" i="3"/>
  <c r="A162" i="3"/>
  <c r="E161" i="3"/>
  <c r="C161" i="3"/>
  <c r="B161" i="3"/>
  <c r="A161" i="3"/>
  <c r="E160" i="3"/>
  <c r="C160" i="3"/>
  <c r="B160" i="3"/>
  <c r="A160" i="3"/>
  <c r="C159" i="3"/>
  <c r="B159" i="3"/>
  <c r="A159" i="3"/>
  <c r="C158" i="3"/>
  <c r="B158" i="3"/>
  <c r="A158" i="3"/>
  <c r="E157" i="3"/>
  <c r="D157" i="3"/>
  <c r="C157" i="3"/>
  <c r="B157" i="3"/>
  <c r="A157" i="3"/>
  <c r="D156" i="3"/>
  <c r="C156" i="3"/>
  <c r="B156" i="3"/>
  <c r="A156" i="3"/>
  <c r="E155" i="3"/>
  <c r="D155" i="3"/>
  <c r="C155" i="3"/>
  <c r="B155" i="3"/>
  <c r="A155" i="3"/>
  <c r="D154" i="3"/>
  <c r="C154" i="3"/>
  <c r="B154" i="3"/>
  <c r="A154" i="3"/>
  <c r="E153" i="3"/>
  <c r="D153" i="3"/>
  <c r="C153" i="3"/>
  <c r="B153" i="3"/>
  <c r="A153" i="3"/>
  <c r="D152" i="3"/>
  <c r="C152" i="3"/>
  <c r="B152" i="3"/>
  <c r="A152" i="3"/>
  <c r="E151" i="3"/>
  <c r="D151" i="3"/>
  <c r="C151" i="3"/>
  <c r="B151" i="3"/>
  <c r="A151" i="3"/>
  <c r="D150" i="3"/>
  <c r="C150" i="3"/>
  <c r="B150" i="3"/>
  <c r="A150" i="3"/>
  <c r="E149" i="3"/>
  <c r="D149" i="3"/>
  <c r="C149" i="3"/>
  <c r="B149" i="3"/>
  <c r="A149" i="3"/>
  <c r="D148" i="3"/>
  <c r="C148" i="3"/>
  <c r="B148" i="3"/>
  <c r="A148" i="3"/>
  <c r="E145" i="3"/>
  <c r="D145" i="3"/>
  <c r="C145" i="3"/>
  <c r="B145" i="3"/>
  <c r="A145" i="3"/>
  <c r="E141" i="3"/>
  <c r="D141" i="3"/>
  <c r="C141" i="3"/>
  <c r="B141" i="3"/>
  <c r="A141" i="3"/>
  <c r="D140" i="3"/>
  <c r="C140" i="3"/>
  <c r="B140" i="3"/>
  <c r="A140" i="3"/>
  <c r="E129" i="3"/>
  <c r="D129" i="3"/>
  <c r="C129" i="3"/>
  <c r="B129" i="3"/>
  <c r="A129" i="3"/>
  <c r="D128" i="3"/>
  <c r="C128" i="3"/>
  <c r="B128" i="3"/>
  <c r="A128" i="3"/>
  <c r="E127" i="3"/>
  <c r="D127" i="3"/>
  <c r="C127" i="3"/>
  <c r="B127" i="3"/>
  <c r="A127" i="3"/>
  <c r="D126" i="3"/>
  <c r="C126" i="3"/>
  <c r="B126" i="3"/>
  <c r="A126" i="3"/>
  <c r="E117" i="3"/>
  <c r="D117" i="3"/>
  <c r="C117" i="3"/>
  <c r="B117" i="3"/>
  <c r="A117" i="3"/>
  <c r="D116" i="3"/>
  <c r="C116" i="3"/>
  <c r="B116" i="3"/>
  <c r="A116" i="3"/>
  <c r="E115" i="3"/>
  <c r="D115" i="3"/>
  <c r="C115" i="3"/>
  <c r="B115" i="3"/>
  <c r="A115" i="3"/>
  <c r="D114" i="3"/>
  <c r="C114" i="3"/>
  <c r="B114" i="3"/>
  <c r="A114" i="3"/>
  <c r="E113" i="3"/>
  <c r="D113" i="3"/>
  <c r="C113" i="3"/>
  <c r="B113" i="3"/>
  <c r="A113" i="3"/>
  <c r="D112" i="3"/>
  <c r="C112" i="3"/>
  <c r="B112" i="3"/>
  <c r="A112" i="3"/>
  <c r="C111" i="3"/>
  <c r="B111" i="3"/>
  <c r="A111" i="3"/>
  <c r="E110" i="3"/>
  <c r="D110" i="3"/>
  <c r="C110" i="3"/>
  <c r="B110" i="3"/>
  <c r="A110" i="3"/>
  <c r="D109" i="3"/>
  <c r="C109" i="3"/>
  <c r="B109" i="3"/>
  <c r="A109" i="3"/>
  <c r="E106" i="3"/>
  <c r="D106" i="3"/>
  <c r="C106" i="3"/>
  <c r="B106" i="3"/>
  <c r="A106" i="3"/>
  <c r="D105" i="3"/>
  <c r="C105" i="3"/>
  <c r="B105" i="3"/>
  <c r="A105" i="3"/>
  <c r="A104" i="3"/>
  <c r="A103" i="3"/>
  <c r="A102" i="3"/>
  <c r="A101" i="3"/>
  <c r="E100" i="3"/>
  <c r="D100" i="3"/>
  <c r="C100" i="3"/>
  <c r="B100" i="3"/>
  <c r="A100" i="3"/>
  <c r="D99" i="3"/>
  <c r="C99" i="3"/>
  <c r="B99" i="3"/>
  <c r="A99" i="3"/>
  <c r="E98" i="3"/>
  <c r="D98" i="3"/>
  <c r="C98" i="3"/>
  <c r="B98" i="3"/>
  <c r="A98" i="3"/>
  <c r="D97" i="3"/>
  <c r="C97" i="3"/>
  <c r="B97" i="3"/>
  <c r="A97" i="3"/>
  <c r="E96" i="3"/>
  <c r="D96" i="3"/>
  <c r="C96" i="3"/>
  <c r="B96" i="3"/>
  <c r="A96" i="3"/>
  <c r="D95" i="3"/>
  <c r="C95" i="3"/>
  <c r="B95" i="3"/>
  <c r="A95" i="3"/>
  <c r="C94" i="3"/>
  <c r="B94" i="3"/>
  <c r="A94" i="3"/>
  <c r="B93" i="3"/>
  <c r="A93" i="3"/>
  <c r="E92" i="3"/>
  <c r="D92" i="3"/>
  <c r="C92" i="3"/>
  <c r="B92" i="3"/>
  <c r="A92" i="3"/>
  <c r="D91" i="3"/>
  <c r="C91" i="3"/>
  <c r="B91" i="3"/>
  <c r="A91" i="3"/>
  <c r="C90" i="3"/>
  <c r="B90" i="3"/>
  <c r="A90" i="3"/>
  <c r="E89" i="3"/>
  <c r="D89" i="3"/>
  <c r="C89" i="3"/>
  <c r="B89" i="3"/>
  <c r="A89" i="3"/>
  <c r="D88" i="3"/>
  <c r="C88" i="3"/>
  <c r="B88" i="3"/>
  <c r="A88" i="3"/>
  <c r="E87" i="3"/>
  <c r="D87" i="3"/>
  <c r="C87" i="3"/>
  <c r="B87" i="3"/>
  <c r="A87" i="3"/>
  <c r="D86" i="3"/>
  <c r="C86" i="3"/>
  <c r="B86" i="3"/>
  <c r="A86" i="3"/>
  <c r="E85" i="3"/>
  <c r="D85" i="3"/>
  <c r="C85" i="3"/>
  <c r="B85" i="3"/>
  <c r="A85" i="3"/>
  <c r="D84" i="3"/>
  <c r="C84" i="3"/>
  <c r="B84" i="3"/>
  <c r="A84" i="3"/>
  <c r="E77" i="3"/>
  <c r="D77" i="3"/>
  <c r="C77" i="3"/>
  <c r="B77" i="3"/>
  <c r="A77" i="3"/>
  <c r="D76" i="3"/>
  <c r="C76" i="3"/>
  <c r="B76" i="3"/>
  <c r="A76" i="3"/>
  <c r="C75" i="3"/>
  <c r="B75" i="3"/>
  <c r="A75" i="3"/>
  <c r="E73" i="3"/>
  <c r="D73" i="3"/>
  <c r="C73" i="3"/>
  <c r="B73" i="3"/>
  <c r="A73" i="3"/>
  <c r="D72" i="3"/>
  <c r="C72" i="3"/>
  <c r="B72" i="3"/>
  <c r="A72" i="3"/>
  <c r="E71" i="3"/>
  <c r="D71" i="3"/>
  <c r="C71" i="3"/>
  <c r="B71" i="3"/>
  <c r="A71" i="3"/>
  <c r="D70" i="3"/>
  <c r="C70" i="3"/>
  <c r="B70" i="3"/>
  <c r="A70" i="3"/>
  <c r="E69" i="3"/>
  <c r="D69" i="3"/>
  <c r="C69" i="3"/>
  <c r="B69" i="3"/>
  <c r="A69" i="3"/>
  <c r="D68" i="3"/>
  <c r="C68" i="3"/>
  <c r="B68" i="3"/>
  <c r="A68" i="3"/>
  <c r="E67" i="3"/>
  <c r="D67" i="3"/>
  <c r="C67" i="3"/>
  <c r="B67" i="3"/>
  <c r="A67" i="3"/>
  <c r="D66" i="3"/>
  <c r="C66" i="3"/>
  <c r="B66" i="3"/>
  <c r="A66" i="3"/>
  <c r="B57" i="3"/>
  <c r="A57" i="3"/>
  <c r="E56" i="3"/>
  <c r="D56" i="3"/>
  <c r="C56" i="3"/>
  <c r="B56" i="3"/>
  <c r="A56" i="3"/>
  <c r="D55" i="3"/>
  <c r="C55" i="3"/>
  <c r="B55" i="3"/>
  <c r="A55" i="3"/>
  <c r="E53" i="3"/>
  <c r="D53" i="3"/>
  <c r="C53" i="3"/>
  <c r="B53" i="3"/>
  <c r="A53" i="3"/>
  <c r="D52" i="3"/>
  <c r="C52" i="3"/>
  <c r="B52" i="3"/>
  <c r="A52" i="3"/>
  <c r="E51" i="3"/>
  <c r="D51" i="3"/>
  <c r="C51" i="3"/>
  <c r="B51" i="3"/>
  <c r="A51" i="3"/>
  <c r="D50" i="3"/>
  <c r="C50" i="3"/>
  <c r="B50" i="3"/>
  <c r="A50" i="3"/>
  <c r="E49" i="3"/>
  <c r="D49" i="3"/>
  <c r="C49" i="3"/>
  <c r="B49" i="3"/>
  <c r="A49" i="3"/>
  <c r="D48" i="3"/>
  <c r="C48" i="3"/>
  <c r="B48" i="3"/>
  <c r="A48" i="3"/>
  <c r="A47" i="3"/>
  <c r="A46" i="3"/>
  <c r="E45" i="3"/>
  <c r="D45" i="3"/>
  <c r="C45" i="3"/>
  <c r="B45" i="3"/>
  <c r="A45" i="3"/>
  <c r="E44" i="3"/>
  <c r="D44" i="3"/>
  <c r="C44" i="3"/>
  <c r="B44" i="3"/>
  <c r="A44" i="3"/>
  <c r="D43" i="3"/>
  <c r="C43" i="3"/>
  <c r="B43" i="3"/>
  <c r="A43" i="3"/>
  <c r="E28" i="3"/>
  <c r="D28" i="3"/>
  <c r="C28" i="3"/>
  <c r="B28" i="3"/>
  <c r="A28" i="3"/>
  <c r="D27" i="3"/>
  <c r="C27" i="3"/>
  <c r="B27" i="3"/>
  <c r="A27" i="3"/>
  <c r="C26" i="3"/>
  <c r="B26" i="3"/>
  <c r="A26" i="3"/>
  <c r="E25" i="3"/>
  <c r="D25" i="3"/>
  <c r="C25" i="3"/>
  <c r="B25" i="3"/>
  <c r="A25" i="3"/>
  <c r="D24" i="3"/>
  <c r="C24" i="3"/>
  <c r="B24" i="3"/>
  <c r="A24" i="3"/>
  <c r="E14" i="3"/>
  <c r="D14" i="3"/>
  <c r="C14" i="3"/>
  <c r="B14" i="3"/>
  <c r="A14" i="3"/>
  <c r="D13" i="3"/>
  <c r="C13" i="3"/>
  <c r="B13" i="3"/>
  <c r="A13" i="3"/>
  <c r="C12" i="3"/>
  <c r="B12" i="3"/>
  <c r="A12" i="3"/>
  <c r="G342" i="2"/>
  <c r="G341" i="2" s="1"/>
  <c r="G340" i="2" s="1"/>
  <c r="G338" i="2"/>
  <c r="G336" i="2"/>
  <c r="G334" i="2"/>
  <c r="G333" i="2" s="1"/>
  <c r="G331" i="2"/>
  <c r="G330" i="2" s="1"/>
  <c r="G327" i="2"/>
  <c r="G326" i="2" s="1"/>
  <c r="G324" i="2"/>
  <c r="F107" i="3" s="1"/>
  <c r="G322" i="2"/>
  <c r="F105" i="3" s="1"/>
  <c r="G320" i="2"/>
  <c r="F103" i="3" s="1"/>
  <c r="G318" i="2"/>
  <c r="F101" i="3" s="1"/>
  <c r="G316" i="2"/>
  <c r="F99" i="3" s="1"/>
  <c r="G314" i="2"/>
  <c r="F97" i="3" s="1"/>
  <c r="G312" i="2"/>
  <c r="G308" i="2"/>
  <c r="G307" i="2" s="1"/>
  <c r="G305" i="2"/>
  <c r="G303" i="2"/>
  <c r="G301" i="2"/>
  <c r="G298" i="2"/>
  <c r="G297" i="2" s="1"/>
  <c r="G294" i="2"/>
  <c r="G292" i="2"/>
  <c r="G290" i="2"/>
  <c r="G287" i="2"/>
  <c r="G284" i="2"/>
  <c r="G282" i="2"/>
  <c r="G280" i="2"/>
  <c r="G278" i="2"/>
  <c r="G274" i="2"/>
  <c r="G271" i="2"/>
  <c r="G270" i="2" s="1"/>
  <c r="G268" i="2"/>
  <c r="G267" i="2" s="1"/>
  <c r="G265" i="2"/>
  <c r="G261" i="2"/>
  <c r="G260" i="2"/>
  <c r="G259" i="2" s="1"/>
  <c r="G257" i="2"/>
  <c r="G256" i="2" s="1"/>
  <c r="G254" i="2"/>
  <c r="G253" i="2" s="1"/>
  <c r="G249" i="2"/>
  <c r="G247" i="2"/>
  <c r="G246" i="2" s="1"/>
  <c r="G244" i="2"/>
  <c r="G242" i="2"/>
  <c r="G240" i="2"/>
  <c r="G236" i="2"/>
  <c r="G235" i="2" s="1"/>
  <c r="G232" i="2"/>
  <c r="G231" i="2" s="1"/>
  <c r="G229" i="2"/>
  <c r="G227" i="2"/>
  <c r="G223" i="2"/>
  <c r="G220" i="2" s="1"/>
  <c r="G221" i="2"/>
  <c r="G218" i="2"/>
  <c r="G217" i="2" s="1"/>
  <c r="G214" i="2"/>
  <c r="G213" i="2" s="1"/>
  <c r="G212" i="2" s="1"/>
  <c r="G210" i="2"/>
  <c r="G209" i="2" s="1"/>
  <c r="G208" i="2" s="1"/>
  <c r="G206" i="2"/>
  <c r="G205" i="2" s="1"/>
  <c r="G204" i="2" s="1"/>
  <c r="G199" i="2"/>
  <c r="G197" i="2"/>
  <c r="G194" i="2"/>
  <c r="G193" i="2" s="1"/>
  <c r="G189" i="2"/>
  <c r="G188" i="2" s="1"/>
  <c r="G187" i="2" s="1"/>
  <c r="G183" i="2"/>
  <c r="G181" i="2"/>
  <c r="G179" i="2"/>
  <c r="G176" i="2"/>
  <c r="G174" i="2"/>
  <c r="G173" i="2" s="1"/>
  <c r="G170" i="2"/>
  <c r="F204" i="3" s="1"/>
  <c r="G168" i="2"/>
  <c r="F202" i="3" s="1"/>
  <c r="G166" i="2"/>
  <c r="F200" i="3" s="1"/>
  <c r="G164" i="2"/>
  <c r="F198" i="3" s="1"/>
  <c r="G162" i="2"/>
  <c r="F196" i="3" s="1"/>
  <c r="G158" i="2"/>
  <c r="G154" i="2"/>
  <c r="F188" i="3" s="1"/>
  <c r="G152" i="2"/>
  <c r="F186" i="3" s="1"/>
  <c r="G148" i="2"/>
  <c r="G143" i="2"/>
  <c r="F177" i="3" s="1"/>
  <c r="G141" i="2"/>
  <c r="F175" i="3" s="1"/>
  <c r="G139" i="2"/>
  <c r="F173" i="3" s="1"/>
  <c r="G135" i="2"/>
  <c r="G131" i="2"/>
  <c r="G127" i="2"/>
  <c r="G126" i="2" s="1"/>
  <c r="A126" i="2"/>
  <c r="G124" i="2"/>
  <c r="F156" i="3" s="1"/>
  <c r="G122" i="2"/>
  <c r="F154" i="3" s="1"/>
  <c r="G120" i="2"/>
  <c r="F152" i="3" s="1"/>
  <c r="G118" i="2"/>
  <c r="F150" i="3" s="1"/>
  <c r="G116" i="2"/>
  <c r="F148" i="3" s="1"/>
  <c r="G114" i="2"/>
  <c r="F146" i="3" s="1"/>
  <c r="G110" i="2"/>
  <c r="F142" i="3" s="1"/>
  <c r="G108" i="2"/>
  <c r="G104" i="2"/>
  <c r="F136" i="3" s="1"/>
  <c r="G98" i="2"/>
  <c r="F130" i="3" s="1"/>
  <c r="G96" i="2"/>
  <c r="F128" i="3" s="1"/>
  <c r="G94" i="2"/>
  <c r="F126" i="3" s="1"/>
  <c r="G84" i="2"/>
  <c r="G83" i="2"/>
  <c r="G82" i="2" s="1"/>
  <c r="G79" i="2"/>
  <c r="G77" i="2"/>
  <c r="F239" i="3" s="1"/>
  <c r="G75" i="2"/>
  <c r="F237" i="3" s="1"/>
  <c r="G73" i="2"/>
  <c r="F235" i="3" s="1"/>
  <c r="G67" i="2"/>
  <c r="F229" i="3" s="1"/>
  <c r="G65" i="2"/>
  <c r="F227" i="3" s="1"/>
  <c r="G63" i="2"/>
  <c r="G59" i="2"/>
  <c r="F217" i="3" s="1"/>
  <c r="G57" i="2"/>
  <c r="F215" i="3" s="1"/>
  <c r="G50" i="2"/>
  <c r="G46" i="2"/>
  <c r="G44" i="2"/>
  <c r="G40" i="2"/>
  <c r="G39" i="2" s="1"/>
  <c r="G38" i="2" s="1"/>
  <c r="G37" i="2" s="1"/>
  <c r="A38" i="2"/>
  <c r="G34" i="2"/>
  <c r="F280" i="3" s="1"/>
  <c r="G32" i="2"/>
  <c r="F278" i="3" s="1"/>
  <c r="G26" i="2"/>
  <c r="F272" i="3" s="1"/>
  <c r="G23" i="2"/>
  <c r="F269" i="3" s="1"/>
  <c r="G19" i="2"/>
  <c r="G15" i="2"/>
  <c r="G14" i="2" s="1"/>
  <c r="G13" i="2" s="1"/>
  <c r="G12" i="2" s="1"/>
  <c r="A13" i="2"/>
  <c r="G62" i="3" l="1"/>
  <c r="H62" i="3" s="1"/>
  <c r="H216" i="2"/>
  <c r="G103" i="2"/>
  <c r="F140" i="3"/>
  <c r="G216" i="2"/>
  <c r="G226" i="2"/>
  <c r="G225" i="2" s="1"/>
  <c r="G239" i="2"/>
  <c r="H38" i="2"/>
  <c r="H37" i="2" s="1"/>
  <c r="H157" i="2"/>
  <c r="G191" i="3" s="1"/>
  <c r="G192" i="3"/>
  <c r="H300" i="2"/>
  <c r="G311" i="2"/>
  <c r="F94" i="3" s="1"/>
  <c r="F93" i="3" s="1"/>
  <c r="F95" i="3"/>
  <c r="G329" i="2"/>
  <c r="G22" i="2"/>
  <c r="F268" i="3" s="1"/>
  <c r="F267" i="3" s="1"/>
  <c r="G62" i="2"/>
  <c r="F224" i="3" s="1"/>
  <c r="F225" i="3"/>
  <c r="G157" i="2"/>
  <c r="F191" i="3" s="1"/>
  <c r="F192" i="3"/>
  <c r="H14" i="2"/>
  <c r="I15" i="2"/>
  <c r="H134" i="2"/>
  <c r="G168" i="3" s="1"/>
  <c r="G169" i="3"/>
  <c r="H147" i="2"/>
  <c r="G181" i="3" s="1"/>
  <c r="G182" i="3"/>
  <c r="H333" i="2"/>
  <c r="H329" i="2" s="1"/>
  <c r="H49" i="2"/>
  <c r="G207" i="3" s="1"/>
  <c r="G208" i="3"/>
  <c r="H103" i="2"/>
  <c r="G135" i="3" s="1"/>
  <c r="G136" i="3"/>
  <c r="G49" i="2"/>
  <c r="F207" i="3" s="1"/>
  <c r="F208" i="3"/>
  <c r="G88" i="2"/>
  <c r="G134" i="2"/>
  <c r="F168" i="3" s="1"/>
  <c r="F169" i="3"/>
  <c r="G147" i="2"/>
  <c r="F181" i="3" s="1"/>
  <c r="F182" i="3"/>
  <c r="G178" i="2"/>
  <c r="G172" i="2" s="1"/>
  <c r="G286" i="2"/>
  <c r="G300" i="2"/>
  <c r="G296" i="2" s="1"/>
  <c r="G310" i="2"/>
  <c r="H28" i="2"/>
  <c r="G274" i="3" s="1"/>
  <c r="G267" i="3" s="1"/>
  <c r="G278" i="3"/>
  <c r="H62" i="2"/>
  <c r="G224" i="3" s="1"/>
  <c r="G235" i="3"/>
  <c r="I73" i="2"/>
  <c r="H173" i="2"/>
  <c r="H239" i="2"/>
  <c r="H259" i="2"/>
  <c r="H270" i="2"/>
  <c r="I342" i="2"/>
  <c r="G61" i="3"/>
  <c r="H61" i="3" s="1"/>
  <c r="H311" i="2"/>
  <c r="H296" i="2"/>
  <c r="H286" i="2"/>
  <c r="H238" i="2"/>
  <c r="G196" i="2"/>
  <c r="G186" i="2" s="1"/>
  <c r="H186" i="2"/>
  <c r="H178" i="2"/>
  <c r="H172" i="2" s="1"/>
  <c r="H133" i="2"/>
  <c r="G167" i="3" s="1"/>
  <c r="G133" i="2"/>
  <c r="F167" i="3" s="1"/>
  <c r="H102" i="2"/>
  <c r="G134" i="3" s="1"/>
  <c r="H87" i="2"/>
  <c r="G119" i="3" s="1"/>
  <c r="H61" i="2"/>
  <c r="G61" i="2"/>
  <c r="F223" i="3" s="1"/>
  <c r="H146" i="2"/>
  <c r="G180" i="3" s="1"/>
  <c r="H225" i="2"/>
  <c r="H252" i="2"/>
  <c r="G21" i="2"/>
  <c r="G238" i="2"/>
  <c r="G146" i="2"/>
  <c r="F180" i="3" s="1"/>
  <c r="G252" i="2"/>
  <c r="G251" i="2" s="1"/>
  <c r="G234" i="2"/>
  <c r="G48" i="2" l="1"/>
  <c r="G36" i="2" s="1"/>
  <c r="H21" i="2"/>
  <c r="G118" i="3"/>
  <c r="H13" i="2"/>
  <c r="I14" i="2"/>
  <c r="H310" i="2"/>
  <c r="H251" i="2" s="1"/>
  <c r="G94" i="3"/>
  <c r="G93" i="3" s="1"/>
  <c r="G87" i="2"/>
  <c r="F119" i="3" s="1"/>
  <c r="F120" i="3"/>
  <c r="G102" i="2"/>
  <c r="F134" i="3" s="1"/>
  <c r="F135" i="3"/>
  <c r="G11" i="2"/>
  <c r="F266" i="3"/>
  <c r="H48" i="2"/>
  <c r="H36" i="2" s="1"/>
  <c r="G223" i="3"/>
  <c r="H185" i="2"/>
  <c r="G185" i="2"/>
  <c r="G86" i="2"/>
  <c r="G81" i="2" s="1"/>
  <c r="H86" i="2"/>
  <c r="H81" i="2" s="1"/>
  <c r="G266" i="3" l="1"/>
  <c r="G299" i="3" s="1"/>
  <c r="F118" i="3"/>
  <c r="H12" i="2"/>
  <c r="I12" i="2" s="1"/>
  <c r="I13" i="2"/>
  <c r="G344" i="2"/>
  <c r="E11" i="1"/>
  <c r="E48" i="1"/>
  <c r="E40" i="1"/>
  <c r="E37" i="1"/>
  <c r="E31" i="1"/>
  <c r="E28" i="1"/>
  <c r="E23" i="1"/>
  <c r="D50" i="1"/>
  <c r="D48" i="1" s="1"/>
  <c r="D46" i="1"/>
  <c r="D44" i="1"/>
  <c r="D40" i="1"/>
  <c r="D37" i="1"/>
  <c r="D31" i="1"/>
  <c r="D28" i="1"/>
  <c r="D27" i="1"/>
  <c r="D23" i="1" s="1"/>
  <c r="D21" i="1"/>
  <c r="D19" i="1"/>
  <c r="D17" i="1"/>
  <c r="D11" i="1" s="1"/>
  <c r="H11" i="2" l="1"/>
  <c r="D52" i="1"/>
  <c r="H33" i="3"/>
  <c r="H35" i="3"/>
  <c r="H36" i="3"/>
  <c r="H31" i="3"/>
  <c r="H52" i="3"/>
  <c r="H289" i="3"/>
  <c r="H292" i="3"/>
  <c r="H296" i="3"/>
  <c r="H297" i="3"/>
  <c r="H298" i="3"/>
  <c r="H288" i="3"/>
  <c r="H290" i="3"/>
  <c r="H291" i="3"/>
  <c r="H293" i="3"/>
  <c r="H299" i="3"/>
  <c r="I190" i="2"/>
  <c r="I336" i="2"/>
  <c r="I340" i="2"/>
  <c r="I334" i="2"/>
  <c r="I339" i="2"/>
  <c r="I338" i="2"/>
  <c r="I335" i="2"/>
  <c r="I11" i="2" l="1"/>
  <c r="H344" i="2"/>
  <c r="I344" i="2" s="1"/>
  <c r="H258" i="3"/>
  <c r="H154" i="3"/>
  <c r="H155" i="3"/>
  <c r="I337" i="2"/>
  <c r="H294" i="3"/>
  <c r="H295" i="3"/>
  <c r="I34" i="2" l="1"/>
  <c r="F51" i="1"/>
  <c r="F50" i="1"/>
  <c r="F49" i="1"/>
  <c r="F48" i="1"/>
  <c r="F47" i="1"/>
  <c r="E46" i="1"/>
  <c r="F46" i="1"/>
  <c r="F45" i="1"/>
  <c r="E4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7" i="1"/>
  <c r="F16" i="1"/>
  <c r="F15" i="1"/>
  <c r="F14" i="1"/>
  <c r="F13" i="1"/>
  <c r="F12" i="1"/>
  <c r="F11" i="1"/>
  <c r="F44" i="1" l="1"/>
  <c r="E52" i="1"/>
  <c r="F52" i="1" s="1"/>
  <c r="F38" i="1"/>
  <c r="F22" i="1"/>
  <c r="I33" i="2"/>
  <c r="F18" i="1"/>
  <c r="H263" i="3" l="1"/>
  <c r="H262" i="3"/>
  <c r="H261" i="3"/>
  <c r="H260" i="3"/>
  <c r="H259" i="3"/>
  <c r="H257" i="3"/>
  <c r="H255" i="3"/>
  <c r="H254" i="3"/>
  <c r="H229" i="3"/>
  <c r="H228" i="3"/>
  <c r="H227" i="3"/>
  <c r="H226" i="3"/>
  <c r="H225" i="3"/>
  <c r="H224" i="3"/>
  <c r="H220" i="3"/>
  <c r="H219" i="3"/>
  <c r="H214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58" i="3"/>
  <c r="H159" i="3"/>
  <c r="H177" i="3"/>
  <c r="H176" i="3"/>
  <c r="H175" i="3"/>
  <c r="H191" i="3"/>
  <c r="H190" i="3"/>
  <c r="H189" i="3"/>
  <c r="H188" i="3"/>
  <c r="H187" i="3"/>
  <c r="H185" i="3"/>
  <c r="H184" i="3"/>
  <c r="H183" i="3"/>
  <c r="H182" i="3"/>
  <c r="H181" i="3"/>
  <c r="H180" i="3"/>
  <c r="H179" i="3"/>
  <c r="H178" i="3"/>
  <c r="H174" i="3"/>
  <c r="H173" i="3"/>
  <c r="H168" i="3"/>
  <c r="H166" i="3"/>
  <c r="H164" i="3"/>
  <c r="H163" i="3"/>
  <c r="H153" i="3"/>
  <c r="H152" i="3"/>
  <c r="H146" i="3"/>
  <c r="H145" i="3"/>
  <c r="H144" i="3"/>
  <c r="H142" i="3"/>
  <c r="H140" i="3"/>
  <c r="H139" i="3"/>
  <c r="H138" i="3"/>
  <c r="H137" i="3"/>
  <c r="H136" i="3"/>
  <c r="H135" i="3"/>
  <c r="H133" i="3"/>
  <c r="H132" i="3"/>
  <c r="H131" i="3"/>
  <c r="H127" i="3"/>
  <c r="H126" i="3"/>
  <c r="H125" i="3"/>
  <c r="H123" i="3"/>
  <c r="H122" i="3"/>
  <c r="H121" i="3"/>
  <c r="H120" i="3"/>
  <c r="H118" i="3"/>
  <c r="H117" i="3"/>
  <c r="H116" i="3"/>
  <c r="H115" i="3"/>
  <c r="H114" i="3"/>
  <c r="H113" i="3"/>
  <c r="H112" i="3"/>
  <c r="H111" i="3"/>
  <c r="H286" i="3" l="1"/>
  <c r="H134" i="3"/>
  <c r="H143" i="3"/>
  <c r="H160" i="3"/>
  <c r="H162" i="3"/>
  <c r="H165" i="3"/>
  <c r="H186" i="3"/>
  <c r="H151" i="3"/>
  <c r="H141" i="3"/>
  <c r="H161" i="3"/>
  <c r="H119" i="3"/>
  <c r="H130" i="3"/>
  <c r="H167" i="3"/>
  <c r="H196" i="3"/>
  <c r="H218" i="3"/>
  <c r="H150" i="3"/>
  <c r="H157" i="3"/>
  <c r="H156" i="3"/>
  <c r="H149" i="3"/>
  <c r="H14" i="3"/>
  <c r="H13" i="3"/>
  <c r="H148" i="3" l="1"/>
  <c r="H253" i="3"/>
  <c r="H252" i="3"/>
  <c r="H251" i="3"/>
  <c r="H217" i="3"/>
  <c r="H223" i="3"/>
  <c r="H147" i="3"/>
  <c r="H170" i="3"/>
  <c r="H169" i="3"/>
  <c r="H129" i="3"/>
  <c r="H128" i="3"/>
  <c r="I326" i="2" l="1"/>
  <c r="I279" i="2"/>
  <c r="H72" i="3" s="1"/>
  <c r="I269" i="2"/>
  <c r="H57" i="3" s="1"/>
  <c r="I271" i="2"/>
  <c r="I272" i="2"/>
  <c r="I257" i="2"/>
  <c r="I254" i="2"/>
  <c r="I239" i="2"/>
  <c r="H16" i="3" s="1"/>
  <c r="I212" i="2"/>
  <c r="I179" i="2"/>
  <c r="H250" i="3" s="1"/>
  <c r="I168" i="2"/>
  <c r="I166" i="2"/>
  <c r="I163" i="2"/>
  <c r="I147" i="2"/>
  <c r="I137" i="2"/>
  <c r="I128" i="2"/>
  <c r="I126" i="2"/>
  <c r="I109" i="2"/>
  <c r="I107" i="2"/>
  <c r="I67" i="2"/>
  <c r="I84" i="2"/>
  <c r="I40" i="2"/>
  <c r="I41" i="2"/>
  <c r="I42" i="2"/>
  <c r="I44" i="2"/>
  <c r="I45" i="2"/>
  <c r="I50" i="2"/>
  <c r="I51" i="2"/>
  <c r="I52" i="2"/>
  <c r="I56" i="2"/>
  <c r="I57" i="2"/>
  <c r="I58" i="2"/>
  <c r="I60" i="2"/>
  <c r="I61" i="2"/>
  <c r="I62" i="2"/>
  <c r="I64" i="2"/>
  <c r="I66" i="2"/>
  <c r="I77" i="2"/>
  <c r="I78" i="2"/>
  <c r="I79" i="2"/>
  <c r="I81" i="2"/>
  <c r="I83" i="2"/>
  <c r="I89" i="2"/>
  <c r="I95" i="2"/>
  <c r="I96" i="2"/>
  <c r="I97" i="2"/>
  <c r="I99" i="2"/>
  <c r="I100" i="2"/>
  <c r="I101" i="2"/>
  <c r="I103" i="2"/>
  <c r="I105" i="2"/>
  <c r="I108" i="2"/>
  <c r="I113" i="2"/>
  <c r="I114" i="2"/>
  <c r="I115" i="2"/>
  <c r="I117" i="2"/>
  <c r="I118" i="2"/>
  <c r="I120" i="2"/>
  <c r="I122" i="2"/>
  <c r="I124" i="2"/>
  <c r="I127" i="2"/>
  <c r="I131" i="2"/>
  <c r="I132" i="2"/>
  <c r="I133" i="2"/>
  <c r="I135" i="2"/>
  <c r="I142" i="2"/>
  <c r="I143" i="2"/>
  <c r="I145" i="2"/>
  <c r="I151" i="2"/>
  <c r="I152" i="2"/>
  <c r="I153" i="2"/>
  <c r="I156" i="2"/>
  <c r="I157" i="2"/>
  <c r="I159" i="2"/>
  <c r="I164" i="2"/>
  <c r="I172" i="2"/>
  <c r="I173" i="2"/>
  <c r="I174" i="2"/>
  <c r="I177" i="2"/>
  <c r="I185" i="2"/>
  <c r="I186" i="2"/>
  <c r="I187" i="2"/>
  <c r="I191" i="2"/>
  <c r="I195" i="2"/>
  <c r="I198" i="2"/>
  <c r="I201" i="2"/>
  <c r="I204" i="2"/>
  <c r="I208" i="2"/>
  <c r="I210" i="2"/>
  <c r="I215" i="2"/>
  <c r="H216" i="3" s="1"/>
  <c r="I219" i="2"/>
  <c r="I223" i="2"/>
  <c r="I225" i="2"/>
  <c r="I227" i="2"/>
  <c r="I230" i="2"/>
  <c r="I232" i="2"/>
  <c r="I237" i="2"/>
  <c r="I242" i="2"/>
  <c r="I246" i="2"/>
  <c r="I247" i="2"/>
  <c r="I248" i="2"/>
  <c r="I250" i="2"/>
  <c r="I252" i="2"/>
  <c r="I255" i="2"/>
  <c r="I260" i="2"/>
  <c r="I263" i="2"/>
  <c r="I264" i="2"/>
  <c r="I267" i="2"/>
  <c r="I281" i="2"/>
  <c r="H74" i="3" s="1"/>
  <c r="I285" i="2"/>
  <c r="I288" i="2"/>
  <c r="I291" i="2"/>
  <c r="I295" i="2"/>
  <c r="I297" i="2"/>
  <c r="I299" i="2"/>
  <c r="I302" i="2"/>
  <c r="I303" i="2"/>
  <c r="I307" i="2"/>
  <c r="I310" i="2"/>
  <c r="H93" i="3" s="1"/>
  <c r="I312" i="2"/>
  <c r="H95" i="3" s="1"/>
  <c r="I315" i="2"/>
  <c r="H98" i="3" s="1"/>
  <c r="I318" i="2"/>
  <c r="H101" i="3" s="1"/>
  <c r="I323" i="2"/>
  <c r="H106" i="3" s="1"/>
  <c r="I325" i="2"/>
  <c r="H108" i="3" s="1"/>
  <c r="I329" i="2"/>
  <c r="I332" i="2"/>
  <c r="I200" i="2"/>
  <c r="I158" i="2"/>
  <c r="I49" i="2"/>
  <c r="I29" i="2"/>
  <c r="I28" i="2"/>
  <c r="I30" i="2"/>
  <c r="I32" i="2"/>
  <c r="I240" i="2" l="1"/>
  <c r="I253" i="2"/>
  <c r="I94" i="2"/>
  <c r="I211" i="2"/>
  <c r="I116" i="2"/>
  <c r="I106" i="2"/>
  <c r="I167" i="2"/>
  <c r="I238" i="2"/>
  <c r="H12" i="3"/>
  <c r="I278" i="2"/>
  <c r="H71" i="3" s="1"/>
  <c r="I268" i="2"/>
  <c r="H56" i="3" s="1"/>
  <c r="I165" i="2"/>
  <c r="I256" i="2"/>
  <c r="I178" i="2"/>
  <c r="H249" i="3" s="1"/>
  <c r="I298" i="2"/>
  <c r="I316" i="2"/>
  <c r="H99" i="3" s="1"/>
  <c r="I305" i="2"/>
  <c r="I294" i="2"/>
  <c r="I209" i="2"/>
  <c r="I197" i="2"/>
  <c r="I134" i="2"/>
  <c r="I258" i="2"/>
  <c r="I244" i="2"/>
  <c r="I188" i="2"/>
  <c r="I119" i="2"/>
  <c r="I102" i="2"/>
  <c r="I65" i="2"/>
  <c r="I229" i="2"/>
  <c r="I327" i="2"/>
  <c r="I324" i="2"/>
  <c r="H107" i="3" s="1"/>
  <c r="I313" i="2"/>
  <c r="H96" i="3" s="1"/>
  <c r="I300" i="2"/>
  <c r="I283" i="2"/>
  <c r="I226" i="2"/>
  <c r="I217" i="2"/>
  <c r="I182" i="2"/>
  <c r="I162" i="2"/>
  <c r="I129" i="2"/>
  <c r="I80" i="2"/>
  <c r="I63" i="2"/>
  <c r="I125" i="2"/>
  <c r="I82" i="2"/>
  <c r="I322" i="2"/>
  <c r="H105" i="3" s="1"/>
  <c r="I311" i="2"/>
  <c r="H94" i="3" s="1"/>
  <c r="I280" i="2"/>
  <c r="H73" i="3" s="1"/>
  <c r="I251" i="2"/>
  <c r="I224" i="2"/>
  <c r="I175" i="2"/>
  <c r="I160" i="2"/>
  <c r="I144" i="2"/>
  <c r="I59" i="2"/>
  <c r="I330" i="2"/>
  <c r="I317" i="2"/>
  <c r="H100" i="3" s="1"/>
  <c r="I296" i="2"/>
  <c r="I262" i="2"/>
  <c r="I249" i="2"/>
  <c r="I231" i="2"/>
  <c r="I222" i="2"/>
  <c r="I214" i="2"/>
  <c r="H215" i="3" s="1"/>
  <c r="I104" i="2"/>
  <c r="I86" i="2"/>
  <c r="I53" i="2"/>
  <c r="I154" i="2"/>
  <c r="I150" i="2"/>
  <c r="I286" i="2"/>
  <c r="I121" i="2"/>
  <c r="I216" i="2"/>
  <c r="I309" i="2"/>
  <c r="I301" i="2"/>
  <c r="I287" i="2"/>
  <c r="I275" i="2"/>
  <c r="I265" i="2"/>
  <c r="I236" i="2"/>
  <c r="I193" i="2"/>
  <c r="I183" i="2"/>
  <c r="I87" i="2"/>
  <c r="I290" i="2"/>
  <c r="I245" i="2"/>
  <c r="I241" i="2"/>
  <c r="I176" i="2"/>
  <c r="I328" i="2"/>
  <c r="I259" i="2"/>
  <c r="I218" i="2"/>
  <c r="I171" i="2"/>
  <c r="I155" i="2"/>
  <c r="I331" i="2"/>
  <c r="I314" i="2"/>
  <c r="H97" i="3" s="1"/>
  <c r="I306" i="2"/>
  <c r="I284" i="2"/>
  <c r="I266" i="2"/>
  <c r="I207" i="2"/>
  <c r="I202" i="2"/>
  <c r="I194" i="2"/>
  <c r="I189" i="2"/>
  <c r="I184" i="2"/>
  <c r="I170" i="2"/>
  <c r="I88" i="2"/>
  <c r="I141" i="2"/>
  <c r="I136" i="2"/>
  <c r="I123" i="2"/>
  <c r="I111" i="2"/>
  <c r="I112" i="2"/>
  <c r="I98" i="2"/>
  <c r="I75" i="2"/>
  <c r="I76" i="2"/>
  <c r="I43" i="2"/>
  <c r="I39" i="2"/>
  <c r="I38" i="2"/>
  <c r="I31" i="2"/>
  <c r="I27" i="2"/>
  <c r="I235" i="2" l="1"/>
  <c r="I213" i="2"/>
  <c r="H193" i="3"/>
  <c r="H194" i="3"/>
  <c r="I110" i="2"/>
  <c r="I308" i="2"/>
  <c r="I261" i="2"/>
  <c r="I139" i="2"/>
  <c r="I140" i="2"/>
  <c r="I234" i="2"/>
  <c r="I196" i="2"/>
  <c r="I149" i="2"/>
  <c r="I243" i="2"/>
  <c r="I221" i="2"/>
  <c r="I292" i="2"/>
  <c r="I293" i="2"/>
  <c r="I69" i="2"/>
  <c r="I68" i="2"/>
  <c r="I181" i="2"/>
  <c r="I321" i="2"/>
  <c r="H104" i="3" s="1"/>
  <c r="I304" i="2"/>
  <c r="I205" i="2"/>
  <c r="I206" i="2"/>
  <c r="I199" i="2"/>
  <c r="I228" i="2"/>
  <c r="I282" i="2"/>
  <c r="I91" i="2"/>
  <c r="I93" i="2"/>
  <c r="I48" i="2"/>
  <c r="I37" i="2"/>
  <c r="H265" i="3" l="1"/>
  <c r="I319" i="2"/>
  <c r="H102" i="3" s="1"/>
  <c r="I320" i="2"/>
  <c r="H103" i="3" s="1"/>
  <c r="I220" i="2"/>
  <c r="I180" i="2"/>
  <c r="I47" i="2"/>
  <c r="I46" i="2"/>
  <c r="I36" i="2"/>
  <c r="I233" i="2" l="1"/>
  <c r="I85" i="2"/>
  <c r="I90" i="2"/>
  <c r="I35" i="2"/>
  <c r="H284" i="3" l="1"/>
  <c r="H283" i="3" l="1"/>
  <c r="H282" i="3"/>
  <c r="H280" i="3"/>
  <c r="H281" i="3"/>
  <c r="H287" i="3" l="1"/>
  <c r="H264" i="3"/>
  <c r="I16" i="2"/>
  <c r="I17" i="2"/>
  <c r="H49" i="3" l="1"/>
  <c r="I18" i="2"/>
  <c r="I20" i="2"/>
  <c r="I23" i="2"/>
  <c r="H21" i="3"/>
  <c r="H17" i="3" l="1"/>
  <c r="H11" i="3"/>
  <c r="H247" i="3"/>
  <c r="H248" i="3"/>
  <c r="H77" i="3"/>
  <c r="H23" i="3"/>
  <c r="H37" i="3"/>
  <c r="H55" i="3"/>
  <c r="H67" i="3"/>
  <c r="H92" i="3"/>
  <c r="H244" i="3"/>
  <c r="H81" i="3"/>
  <c r="H82" i="3"/>
  <c r="H236" i="3"/>
  <c r="H237" i="3"/>
  <c r="H277" i="3"/>
  <c r="H27" i="3"/>
  <c r="H87" i="3"/>
  <c r="H274" i="3"/>
  <c r="H53" i="3"/>
  <c r="H63" i="3"/>
  <c r="H88" i="3"/>
  <c r="H110" i="3"/>
  <c r="H279" i="3"/>
  <c r="H20" i="3"/>
  <c r="H22" i="3"/>
  <c r="H39" i="3"/>
  <c r="H78" i="3"/>
  <c r="H79" i="3"/>
  <c r="H84" i="3"/>
  <c r="H246" i="3"/>
  <c r="H38" i="3"/>
  <c r="H86" i="3"/>
  <c r="H233" i="3"/>
  <c r="H235" i="3"/>
  <c r="H245" i="3"/>
  <c r="H278" i="3"/>
  <c r="H26" i="3"/>
  <c r="H29" i="3"/>
  <c r="I19" i="2" l="1"/>
  <c r="H19" i="3"/>
  <c r="H24" i="3"/>
  <c r="H275" i="3"/>
  <c r="H51" i="3"/>
  <c r="H85" i="3"/>
  <c r="H268" i="3"/>
  <c r="H48" i="3"/>
  <c r="H66" i="3"/>
  <c r="H243" i="3"/>
  <c r="H272" i="3"/>
  <c r="H273" i="3"/>
  <c r="H58" i="3"/>
  <c r="H83" i="3"/>
  <c r="H91" i="3"/>
  <c r="H50" i="3" l="1"/>
  <c r="H18" i="3"/>
  <c r="H90" i="3"/>
  <c r="H242" i="3"/>
  <c r="H46" i="3"/>
  <c r="H47" i="3"/>
  <c r="H30" i="3"/>
  <c r="H32" i="3"/>
  <c r="H80" i="3"/>
  <c r="I333" i="2" l="1"/>
  <c r="I341" i="2"/>
  <c r="H89" i="3"/>
  <c r="H75" i="3"/>
  <c r="H241" i="3"/>
  <c r="H240" i="3"/>
  <c r="H239" i="3" l="1"/>
  <c r="I21" i="2"/>
  <c r="I22" i="2"/>
  <c r="H238" i="3"/>
  <c r="H28" i="3" l="1"/>
  <c r="H109" i="3"/>
  <c r="H232" i="3"/>
  <c r="H234" i="3"/>
  <c r="H69" i="3"/>
  <c r="H68" i="3"/>
  <c r="H40" i="3"/>
  <c r="H270" i="3"/>
  <c r="H76" i="3"/>
  <c r="H276" i="3" l="1"/>
  <c r="H266" i="3"/>
  <c r="H267" i="3"/>
  <c r="H64" i="3" l="1"/>
  <c r="I24" i="2"/>
  <c r="H271" i="3" l="1"/>
  <c r="H285" i="3" l="1"/>
</calcChain>
</file>

<file path=xl/sharedStrings.xml><?xml version="1.0" encoding="utf-8"?>
<sst xmlns="http://schemas.openxmlformats.org/spreadsheetml/2006/main" count="1964" uniqueCount="257">
  <si>
    <t>к решению Волчихинского</t>
  </si>
  <si>
    <t>районного Совета народных</t>
  </si>
  <si>
    <t>депутатов</t>
  </si>
  <si>
    <t>от______________ №_______</t>
  </si>
  <si>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</si>
  <si>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</si>
  <si>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</si>
  <si>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</si>
  <si>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</si>
  <si>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</si>
  <si>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</si>
  <si>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</si>
  <si>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</si>
  <si>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</si>
  <si>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</si>
  <si>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</si>
  <si>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</si>
  <si>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</si>
  <si>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</si>
  <si>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</si>
  <si>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</si>
  <si>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</si>
  <si>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</si>
  <si>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</si>
  <si>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</si>
  <si>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</si>
  <si>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</si>
  <si>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</si>
  <si>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от_______________ №______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</si>
  <si>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</si>
  <si>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</si>
  <si>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</si>
  <si>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</si>
  <si>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</si>
  <si>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</si>
  <si>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</si>
  <si>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</si>
  <si>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</si>
  <si>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от________________ №_____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</si>
  <si>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</si>
  <si>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</si>
  <si>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</si>
  <si>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</si>
  <si>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</si>
  <si>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</si>
  <si>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</si>
  <si>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</si>
  <si>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</si>
  <si>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</si>
  <si>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</si>
  <si>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</si>
  <si>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Иные дотации</t>
  </si>
  <si>
    <t>Отдел Администрации Волчихинского района Алтайского края по культуре</t>
  </si>
  <si>
    <t>13</t>
  </si>
  <si>
    <t>Резервные фонды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</si>
  <si>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</si>
  <si>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</si>
  <si>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</si>
  <si>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</si>
  <si>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</si>
  <si>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</si>
  <si>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</si>
  <si>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</si>
  <si>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</si>
  <si>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</si>
  <si>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</si>
  <si>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</si>
  <si>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</si>
  <si>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</si>
  <si>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Другие вопросы в области национальной экономики</t>
  </si>
  <si>
    <t>Процентные платежи по муниципальному долгу</t>
  </si>
  <si>
    <t>Обслуживание государственного и муниципального долга</t>
  </si>
  <si>
    <t>Итого</t>
  </si>
  <si>
    <t xml:space="preserve">План </t>
  </si>
  <si>
    <t>Факт</t>
  </si>
  <si>
    <t>% исполне-ния</t>
  </si>
  <si>
    <t>План</t>
  </si>
  <si>
    <t>Социальное обеспечение и иные выплаты населению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</si>
  <si>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</si>
  <si>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</si>
  <si>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тыс. руб.</t>
  </si>
  <si>
    <t>Сельское хозяйство и рыболовство</t>
  </si>
  <si>
    <t>Дорожное хозяйство (дорожные фонды)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</si>
  <si>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</si>
  <si>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</si>
  <si>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Расходы на обеспечение деятельности (оказание услуг) подведомственных учреждений в сфере образования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</si>
  <si>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</si>
  <si>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</si>
  <si>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</si>
  <si>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</si>
  <si>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</si>
  <si>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</si>
  <si>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</si>
  <si>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</si>
  <si>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</si>
  <si>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</si>
  <si>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</si>
  <si>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Содействие занятости населения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</si>
  <si>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</si>
  <si>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</si>
  <si>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Детские оздоровительные учреждения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</si>
  <si>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</si>
  <si>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Содержание, ремонт, реконструкция и строительство автомобильных дорог, являющихся муниципальной собственностью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</si>
  <si>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</si>
  <si>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</si>
  <si>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уровня бюджетной обеспеченности муниципального образования</t>
  </si>
  <si>
    <t>510</t>
  </si>
  <si>
    <t>Комитет экономики и муниципального имущества Администрации Волчихинского района Алтайского края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</si>
  <si>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</si>
  <si>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</si>
  <si>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</t>
  </si>
  <si>
    <t>Учреждения по обеспечению национальной безопасности и правоохранительной деятельности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</si>
  <si>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</si>
  <si>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</si>
  <si>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Прочие выплаты по обязательствам государства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</si>
  <si>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</si>
  <si>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</si>
  <si>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</si>
  <si>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ПРИЛОЖЕНИЕ 2</t>
  </si>
  <si>
    <t>ПРИЛОЖЕНИЕ 3</t>
  </si>
  <si>
    <t>ПРИЛОЖЕНИЕ 4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</si>
  <si>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</si>
  <si>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</si>
  <si>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</si>
  <si>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Функционирование комиссий по делам несовершеннолетних и защите их прав и органов опеки и попечительства</t>
  </si>
  <si>
    <t>Администрация Волчихинского района Алтайского края</t>
  </si>
  <si>
    <t>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</si>
  <si>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субъектов Российской Федерации и муниципальных образований</t>
  </si>
  <si>
    <t>02 1 00 00000</t>
  </si>
  <si>
    <t>Обеспечение деятельности организаций (учреждений) дополнительного образования детей</t>
  </si>
  <si>
    <t>02 1 00 10420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</si>
  <si>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</si>
  <si>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</si>
  <si>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</si>
  <si>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</si>
  <si>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</si>
  <si>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</si>
  <si>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</si>
  <si>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РП "Развитие культуры Волчихинского района " на 2015-2020 годы</t>
  </si>
  <si>
    <t>44 0 00 60990</t>
  </si>
  <si>
    <t>90 4 00 16820</t>
  </si>
  <si>
    <t>02 1 00 10390</t>
  </si>
  <si>
    <t>90 1 00 70900</t>
  </si>
  <si>
    <t>02 1 00 10400</t>
  </si>
  <si>
    <t>90 1 00 70910</t>
  </si>
  <si>
    <t>90 1 00 70930</t>
  </si>
  <si>
    <t>92 9 00 S1190</t>
  </si>
  <si>
    <t>02 1 00 10490</t>
  </si>
  <si>
    <t>90 1 00 13210</t>
  </si>
  <si>
    <t>МП "Обеспечение жильем молодых семей в Волчихинском районе" на 2015-2020 годы</t>
  </si>
  <si>
    <t>90 4 00 70700</t>
  </si>
  <si>
    <t>99 1 00 14100</t>
  </si>
  <si>
    <t>01 4 00 51180</t>
  </si>
  <si>
    <t>98 5 00 60510</t>
  </si>
  <si>
    <t>99 3 00 14070</t>
  </si>
  <si>
    <t>Выравнивание бюджетной обеспеченности поселений из краевого фонда финансовой поддержки поселений</t>
  </si>
  <si>
    <t>98 1 00 60220</t>
  </si>
  <si>
    <t>Выравнивание бюджетной обеспеченности поселений из районного фонда финансовой поддержки поселений</t>
  </si>
  <si>
    <t>Обеспечение сбалансированности бюджетов</t>
  </si>
  <si>
    <t>98 2 00 60230</t>
  </si>
  <si>
    <t>01 2 00 10140</t>
  </si>
  <si>
    <t>01 4 00 70060</t>
  </si>
  <si>
    <t>Учреждения по обеспечению хозяйственного обслуживания</t>
  </si>
  <si>
    <t>02 5 00 10810</t>
  </si>
  <si>
    <t>99 9 00 14710</t>
  </si>
  <si>
    <t>02 5 00 10860</t>
  </si>
  <si>
    <t>Отлов и содержание безнадзорных животных</t>
  </si>
  <si>
    <t>91 4 00 70400</t>
  </si>
  <si>
    <t>91 2 00 67270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</si>
  <si>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</si>
  <si>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</si>
  <si>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01 4 00 70090</t>
  </si>
  <si>
    <t>90 4 00 16270</t>
  </si>
  <si>
    <t>90 4 00 70800</t>
  </si>
  <si>
    <t>Дотация на обеспечеие сбалансированности бюджетов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</si>
  <si>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</si>
  <si>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</si>
  <si>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Субсидии на обеспечение расчетов муниципальными учреждениями за потребленные топливно-энергетические ресурсы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</si>
  <si>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</si>
  <si>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</si>
  <si>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Субсидии на проведение детской оздоровительной кампании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</si>
  <si>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</si>
  <si>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</si>
  <si>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</si>
  <si>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МП "Комплексное развитие системы коммунальной инфраструктуры Волчихинского района " на 2017-2025 годы</t>
  </si>
  <si>
    <t>43 0 00 60010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</si>
  <si>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</si>
  <si>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</si>
  <si>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Судебная система</t>
  </si>
  <si>
    <t>98 5 00 S0430</t>
  </si>
  <si>
    <t>Софинансирование субсидии на проведение детской оздоровительной кампании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</si>
  <si>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</si>
  <si>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00 S0990</t>
  </si>
  <si>
    <t>14 2 00 L4970</t>
  </si>
  <si>
    <t>Субсидии на реализацию мероприятий, направленных на обеспечение стабильного водоснабжения населения Алтайского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</si>
  <si>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</si>
  <si>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</si>
  <si>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</si>
  <si>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94 2 00 12010</t>
  </si>
  <si>
    <t>МП "Профилактика преступлений и иных правонарушений в Волчихинском районе Алтайского ркая на 2017-2020 годы"</t>
  </si>
  <si>
    <t>10 0 00 60990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</si>
  <si>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</si>
  <si>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67 0 00 60990</t>
  </si>
  <si>
    <t>91 2 00 S1030</t>
  </si>
  <si>
    <t>Софинансирование субсидии на капитальный ремонт и ремонт автомобильных дорог общего пользования местного значения</t>
  </si>
  <si>
    <t>43 1 00 S0992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</si>
  <si>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</si>
  <si>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</si>
  <si>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</si>
  <si>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90 1 00 S3210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</si>
  <si>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</si>
  <si>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</si>
  <si>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</si>
  <si>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Распределение расходов районного бюджета за 2019 год по разделам и подразделам классификации расходов бюджетов</t>
  </si>
  <si>
    <t>Резервные фонды</t>
  </si>
  <si>
    <t>Благоустройство</t>
  </si>
  <si>
    <t>Ведомственная структура расходов бюджета муниципального образования Волчихинский район за 2019 год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</si>
  <si>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</si>
  <si>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</si>
  <si>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01 2 00 S0430</t>
  </si>
  <si>
    <t>02 5 00 S0430</t>
  </si>
  <si>
    <t>Субсидия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</si>
  <si>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</si>
  <si>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02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</si>
  <si>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</si>
  <si>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</si>
  <si>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</si>
  <si>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</si>
  <si>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</si>
  <si>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90 1 01 S0990</t>
  </si>
  <si>
    <t>Субсидии на реализацию мероприятий по обеспечению жильем молодых семей</t>
  </si>
  <si>
    <t>Резервные средства</t>
  </si>
  <si>
    <t>Поддержка формирования современной среды</t>
  </si>
  <si>
    <t>92 9 F2 55550</t>
  </si>
  <si>
    <t>Реализация проектов развития общественной инфраструктуры, основанных на инициативах граждан</t>
  </si>
  <si>
    <t>92 9 00 S0260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</si>
  <si>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</si>
  <si>
    <t>Информационные услуги в части размещения печатных материалов в газете "Наши вести"</t>
  </si>
  <si>
    <t>99 9 00 98710</t>
  </si>
  <si>
    <t>Субсидии на капитальный ремонт и ремонт автомобильных дорог общего пользования местного значения</t>
  </si>
  <si>
    <t>Реализация мероприятий краевой адресной инвестиционной программы по реконструкции водопроводных сетей</t>
  </si>
  <si>
    <t>43 1 00 S0990</t>
  </si>
  <si>
    <t>Капитальные вложения в объекты государственной (муниципальной) собственности</t>
  </si>
  <si>
    <t>Реализация мероприятий краевой адресной инвестиционной программы по реконструкции водопроводных сетей (местный бюджет)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</si>
  <si>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</si>
  <si>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92 9 00 S3020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</si>
  <si>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</si>
  <si>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Сбор и удаление твердых отходов</t>
  </si>
  <si>
    <t>92 9 00 18090</t>
  </si>
  <si>
    <t>52 0 00 L5675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</si>
  <si>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</si>
  <si>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</si>
  <si>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</si>
  <si>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71 1 00 51340</t>
  </si>
  <si>
    <t>Распределение ассигнований из бюджета муниципального образования Волчихинский район за 2019 год по разделам и подразделам, целевым статьям и видам расходов классификации расходов бюджетов</t>
  </si>
  <si>
    <t>830</t>
  </si>
  <si>
    <t>Премии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</si>
</sst>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s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3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vertical="center" wrapText="1" shrinkToFit="1"/>
    </xf>
    <xf numFmtId="0" fontId="4" fillId="3" borderId="1" xfId="0" applyFont="1" applyFill="1" applyBorder="1" applyAlignment="1">
      <alignment horizontal="justify" vertical="center" wrapText="1" shrinkToFit="1"/>
    </xf>
    <xf numFmtId="0" fontId="3" fillId="0" borderId="1" xfId="0" applyFont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6" applyNumberFormat="1" applyFont="1" applyFill="1" applyBorder="1" applyAlignment="1">
      <alignment horizontal="center" vertical="center" wrapText="1"/>
    </xf>
    <xf numFmtId="165" fontId="1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7">
    <cellStyle name="Нейтральный" xfId="6" builtinId="2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Хороший" xfId="5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/&#1041;&#1102;&#1076;&#1078;&#1077;&#1090;%202019/&#1073;&#1102;&#1076;&#1078;&#1077;&#1090;%202019/&#1042;&#1085;&#1077;&#1089;&#1077;&#1085;&#1080;&#1077;%20&#1080;&#1079;&#1084;&#1077;&#1085;&#1077;&#1085;&#1080;&#1081;%20&#1074;%20&#1073;&#1102;&#1076;&#1078;&#1077;&#1090;/&#1042;&#1085;&#1077;&#1089;&#1077;&#1085;&#1080;&#1077;%20&#1080;&#1079;&#1084;&#1077;&#1085;&#1077;&#1085;&#1080;&#1081;%20&#1076;&#1077;&#1082;&#1072;&#1073;&#1088;&#1100;/&#1055;&#1056;&#1048;&#1051;&#1054;&#1046;&#1045;&#1053;&#1048;&#1071;%20&#1055;&#1054;%20&#1041;&#1070;&#1044;&#1046;&#1045;&#1058;&#1059;%202019%20&#1075;&#1086;&#1076;5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A19" t="str">
            <v>Национальная оборона</v>
          </cell>
          <cell r="B19" t="str">
            <v>02</v>
          </cell>
        </row>
        <row r="34">
          <cell r="A34" t="str">
            <v>Дополнительное образование детей</v>
          </cell>
        </row>
      </sheetData>
      <sheetData sheetId="1">
        <row r="16">
          <cell r="G16">
            <v>1920.654</v>
          </cell>
        </row>
        <row r="19">
          <cell r="A19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9" t="str">
            <v>07</v>
          </cell>
          <cell r="D19" t="str">
            <v>03</v>
          </cell>
          <cell r="E19" t="str">
            <v>02 1 00 S0430</v>
          </cell>
        </row>
        <row r="20">
          <cell r="A2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0" t="str">
            <v>07</v>
          </cell>
          <cell r="D20" t="str">
            <v>03</v>
          </cell>
          <cell r="E20" t="str">
            <v>02 1 00 S0430</v>
          </cell>
          <cell r="F20">
            <v>100</v>
          </cell>
        </row>
        <row r="26">
          <cell r="A26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26">
            <v>11</v>
          </cell>
          <cell r="D26" t="str">
            <v>05</v>
          </cell>
          <cell r="E26" t="str">
            <v>01 2 00 S0430</v>
          </cell>
        </row>
        <row r="27">
          <cell r="A2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">
            <v>11</v>
          </cell>
          <cell r="D27" t="str">
            <v>05</v>
          </cell>
          <cell r="E27" t="str">
            <v>01 2 00 S0430</v>
          </cell>
          <cell r="F27">
            <v>100</v>
          </cell>
        </row>
        <row r="28">
          <cell r="A28" t="str">
            <v>Учреждения по обеспечению хозяйственного обслуживания</v>
          </cell>
          <cell r="C28">
            <v>11</v>
          </cell>
          <cell r="D28" t="str">
            <v>05</v>
          </cell>
          <cell r="E28" t="str">
            <v>02 5 00 10810</v>
          </cell>
        </row>
        <row r="29">
          <cell r="A2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">
            <v>11</v>
          </cell>
          <cell r="D29" t="str">
            <v>05</v>
          </cell>
          <cell r="E29" t="str">
            <v>02 5 00 10810</v>
          </cell>
          <cell r="F29">
            <v>100</v>
          </cell>
        </row>
        <row r="30">
          <cell r="A30" t="str">
            <v>Закупка товаров, работ и услуг для обеспечения государственных (муниципальных) нужд</v>
          </cell>
          <cell r="C30">
            <v>11</v>
          </cell>
          <cell r="D30" t="str">
            <v>05</v>
          </cell>
          <cell r="E30" t="str">
            <v>02 5 00 10810</v>
          </cell>
          <cell r="F30">
            <v>200</v>
          </cell>
        </row>
        <row r="31">
          <cell r="A31" t="str">
            <v>Уплата налогов, сборов и иных платежей</v>
          </cell>
          <cell r="C31">
            <v>11</v>
          </cell>
          <cell r="D31" t="str">
            <v>05</v>
          </cell>
          <cell r="E31" t="str">
            <v>02 5 00 10810</v>
          </cell>
          <cell r="F31">
            <v>850</v>
          </cell>
        </row>
        <row r="32">
          <cell r="A32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32">
            <v>11</v>
          </cell>
          <cell r="D32" t="str">
            <v>05</v>
          </cell>
          <cell r="E32" t="str">
            <v>02 5 00 S0430</v>
          </cell>
        </row>
        <row r="33">
          <cell r="A3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3">
            <v>11</v>
          </cell>
          <cell r="D33" t="str">
            <v>05</v>
          </cell>
          <cell r="E33" t="str">
            <v>02 5 00 S0430</v>
          </cell>
          <cell r="F33">
            <v>100</v>
          </cell>
        </row>
        <row r="34">
          <cell r="A34" t="str">
            <v>Резервные фонды местных администраций</v>
          </cell>
          <cell r="C34">
            <v>11</v>
          </cell>
          <cell r="D34" t="str">
            <v>05</v>
          </cell>
          <cell r="E34" t="str">
            <v>99 1 00 14100</v>
          </cell>
        </row>
        <row r="35">
          <cell r="A35" t="str">
            <v>Закупка товаров, работ и услуг для обеспечения государственных (муниципальных) нужд</v>
          </cell>
          <cell r="C35">
            <v>11</v>
          </cell>
          <cell r="D35" t="str">
            <v>05</v>
          </cell>
          <cell r="E35" t="str">
            <v>99 1 00 14100</v>
          </cell>
          <cell r="F35">
            <v>200</v>
          </cell>
        </row>
        <row r="41">
          <cell r="F41">
            <v>100</v>
          </cell>
        </row>
        <row r="42">
          <cell r="F42">
            <v>200</v>
          </cell>
        </row>
        <row r="43">
          <cell r="F43">
            <v>850</v>
          </cell>
        </row>
        <row r="46">
          <cell r="A46" t="str">
    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    </cell>
          <cell r="C46" t="str">
            <v>07</v>
          </cell>
          <cell r="D46" t="str">
            <v>03</v>
          </cell>
          <cell r="E46" t="str">
            <v>44 4 00 S0200</v>
          </cell>
        </row>
        <row r="47">
          <cell r="A47" t="str">
            <v>Закупка товаров, работ и услуг для обеспечения государственных (муниципальных) нужд</v>
          </cell>
          <cell r="C47" t="str">
            <v>07</v>
          </cell>
          <cell r="D47" t="str">
            <v>03</v>
          </cell>
          <cell r="E47" t="str">
            <v>44 4 00 S0200</v>
          </cell>
          <cell r="F47">
            <v>200</v>
          </cell>
        </row>
        <row r="55">
          <cell r="A55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55" t="str">
            <v>08</v>
          </cell>
          <cell r="D55" t="str">
            <v>01</v>
          </cell>
          <cell r="E55" t="str">
            <v>02 2 00 S0430</v>
          </cell>
        </row>
        <row r="56">
          <cell r="A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56" t="str">
            <v>08</v>
          </cell>
          <cell r="D56" t="str">
            <v>01</v>
          </cell>
          <cell r="E56" t="str">
            <v>02 2 00 S0430</v>
          </cell>
          <cell r="F56">
            <v>100</v>
          </cell>
        </row>
        <row r="57">
          <cell r="A57" t="str">
    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    </cell>
          <cell r="C57" t="str">
            <v>08</v>
          </cell>
          <cell r="D57" t="str">
            <v>01</v>
          </cell>
          <cell r="E57" t="str">
            <v>44 4 00 S0200</v>
          </cell>
        </row>
        <row r="58">
          <cell r="A58" t="str">
            <v>Закупка товаров, работ и услуг для обеспечения государственных (муниципальных) нужд</v>
          </cell>
          <cell r="C58" t="str">
            <v>08</v>
          </cell>
          <cell r="D58" t="str">
            <v>01</v>
          </cell>
          <cell r="E58" t="str">
            <v>44 4 00 S0200</v>
          </cell>
          <cell r="F58">
            <v>200</v>
          </cell>
        </row>
        <row r="63">
          <cell r="A63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63" t="str">
            <v>08</v>
          </cell>
          <cell r="D63" t="str">
            <v>04</v>
          </cell>
          <cell r="E63" t="str">
            <v>01 2 00 S0430</v>
          </cell>
        </row>
        <row r="64">
          <cell r="A6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4" t="str">
            <v>08</v>
          </cell>
          <cell r="D64" t="str">
            <v>04</v>
          </cell>
          <cell r="E64" t="str">
            <v>01 2 00 S0430</v>
          </cell>
          <cell r="F64">
            <v>100</v>
          </cell>
        </row>
        <row r="70">
          <cell r="A70" t="str">
            <v>РП "Развитие культуры Волчихинского района " на 2015-2020 годы</v>
          </cell>
          <cell r="C70" t="str">
            <v>08</v>
          </cell>
          <cell r="D70" t="str">
            <v>04</v>
          </cell>
          <cell r="E70" t="str">
            <v>44 0 00 60990</v>
          </cell>
        </row>
        <row r="71">
          <cell r="A71" t="str">
            <v>Закупка товаров, работ и услуг для обеспечения государственных (муниципальных) нужд</v>
          </cell>
          <cell r="C71" t="str">
            <v>08</v>
          </cell>
          <cell r="D71" t="str">
            <v>04</v>
          </cell>
          <cell r="E71" t="str">
            <v>44 0 00 60990</v>
          </cell>
          <cell r="F71">
            <v>200</v>
          </cell>
        </row>
        <row r="72">
          <cell r="A72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72" t="str">
            <v>08</v>
          </cell>
          <cell r="D72" t="str">
            <v>04</v>
          </cell>
          <cell r="E72" t="str">
            <v>02 5 00 S0430</v>
          </cell>
        </row>
        <row r="73">
          <cell r="A7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3" t="str">
            <v>08</v>
          </cell>
          <cell r="D73" t="str">
            <v>04</v>
          </cell>
          <cell r="E73" t="str">
            <v>02 5 00 S0430</v>
          </cell>
          <cell r="F73">
            <v>100</v>
          </cell>
        </row>
        <row r="74">
          <cell r="A74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74" t="str">
            <v>08</v>
          </cell>
          <cell r="D74" t="str">
            <v>04</v>
          </cell>
          <cell r="E74" t="str">
            <v>02 5 00 S0430</v>
          </cell>
        </row>
        <row r="75">
          <cell r="A7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5" t="str">
            <v>08</v>
          </cell>
          <cell r="D75" t="str">
            <v>04</v>
          </cell>
          <cell r="E75" t="str">
            <v>02 5 00 S0430</v>
          </cell>
          <cell r="F75">
            <v>100</v>
          </cell>
        </row>
        <row r="76">
          <cell r="A76" t="str">
            <v>Резервные фонды местных администраций</v>
          </cell>
          <cell r="C76" t="str">
            <v>08</v>
          </cell>
          <cell r="D76" t="str">
            <v>04</v>
          </cell>
          <cell r="E76" t="str">
            <v>99 1 00 14100</v>
          </cell>
        </row>
        <row r="77">
          <cell r="A77" t="str">
            <v>Закупка товаров, работ и услуг для обеспечения государственных (муниципальных) нужд</v>
          </cell>
          <cell r="C77" t="str">
            <v>08</v>
          </cell>
          <cell r="D77" t="str">
            <v>04</v>
          </cell>
          <cell r="E77" t="str">
            <v>99 1 00 14100</v>
          </cell>
          <cell r="F77">
            <v>200</v>
          </cell>
        </row>
        <row r="80">
          <cell r="A80" t="str">
            <v>Общеэкономические вопросы</v>
          </cell>
          <cell r="C80" t="str">
            <v>04</v>
          </cell>
          <cell r="D80" t="str">
            <v>01</v>
          </cell>
        </row>
        <row r="81">
          <cell r="A81" t="str">
            <v>Содействие занятости населения</v>
          </cell>
          <cell r="C81" t="str">
            <v>04</v>
          </cell>
          <cell r="D81" t="str">
            <v>01</v>
          </cell>
          <cell r="E81" t="str">
            <v>90 4 00 16820</v>
          </cell>
        </row>
        <row r="82">
          <cell r="A82" t="str">
            <v>Закупка товаров, работ и услуг для государственных (муниципальных) нужд</v>
          </cell>
          <cell r="C82" t="str">
            <v>04</v>
          </cell>
          <cell r="D82" t="str">
            <v>01</v>
          </cell>
          <cell r="E82" t="str">
            <v>90 4 00 16820</v>
          </cell>
          <cell r="F82">
            <v>200</v>
          </cell>
        </row>
        <row r="90">
          <cell r="A90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90" t="str">
            <v>07</v>
          </cell>
          <cell r="D90" t="str">
            <v>01</v>
          </cell>
          <cell r="E90" t="str">
            <v>02 1 00 S0430</v>
          </cell>
        </row>
        <row r="91">
          <cell r="A9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91" t="str">
            <v>07</v>
          </cell>
          <cell r="D91" t="str">
            <v>01</v>
          </cell>
          <cell r="E91" t="str">
            <v>02 1 00 S0430</v>
          </cell>
          <cell r="F91">
            <v>100</v>
          </cell>
        </row>
        <row r="92">
          <cell r="A92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92" t="str">
            <v>07</v>
          </cell>
          <cell r="D92" t="str">
            <v>01</v>
          </cell>
          <cell r="E92" t="str">
            <v>02 1 00 S0430</v>
          </cell>
        </row>
        <row r="93">
          <cell r="A9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93" t="str">
            <v>07</v>
          </cell>
          <cell r="D93" t="str">
            <v>01</v>
          </cell>
          <cell r="E93" t="str">
            <v>02 1 00 S0430</v>
          </cell>
          <cell r="F93">
            <v>100</v>
          </cell>
        </row>
        <row r="104">
          <cell r="A104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04" t="str">
            <v>07</v>
          </cell>
          <cell r="D104" t="str">
            <v>02</v>
          </cell>
          <cell r="E104" t="str">
            <v>02 1 00 S0430</v>
          </cell>
        </row>
        <row r="105">
          <cell r="A1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5" t="str">
            <v>07</v>
          </cell>
          <cell r="D105" t="str">
            <v>02</v>
          </cell>
          <cell r="E105" t="str">
            <v>02 1 00 S0430</v>
          </cell>
          <cell r="F105">
            <v>100</v>
          </cell>
        </row>
        <row r="109">
          <cell r="A109" t="str">
            <v>Социальное обеспечение и иные выплаты населению</v>
          </cell>
          <cell r="C109" t="str">
            <v>07</v>
          </cell>
          <cell r="D109" t="str">
            <v>02</v>
          </cell>
          <cell r="E109" t="str">
            <v>90 1 00 70910</v>
          </cell>
          <cell r="F109">
            <v>850</v>
          </cell>
        </row>
        <row r="112">
          <cell r="A112" t="str">
    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    </cell>
          <cell r="C112" t="str">
            <v>07</v>
          </cell>
          <cell r="D112" t="str">
            <v>02</v>
          </cell>
          <cell r="E112" t="str">
            <v>90 1 00 S0990</v>
          </cell>
        </row>
        <row r="113">
          <cell r="A113" t="str">
            <v>Закупка товаров, работ и услуг для обеспечения государственных (муниципальных) нужд</v>
          </cell>
          <cell r="C113" t="str">
            <v>07</v>
          </cell>
          <cell r="D113" t="str">
            <v>02</v>
          </cell>
          <cell r="E113" t="str">
            <v>90 1 00 S0990</v>
          </cell>
          <cell r="F113">
            <v>200</v>
          </cell>
        </row>
        <row r="114">
          <cell r="A114" t="str">
    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    </cell>
          <cell r="C114" t="str">
            <v>07</v>
          </cell>
          <cell r="D114" t="str">
            <v>02</v>
          </cell>
          <cell r="E114" t="str">
            <v>90 1 00 S0990</v>
          </cell>
        </row>
        <row r="115">
          <cell r="A115" t="str">
            <v>Закупка товаров, работ и услуг для обеспечения государственных (муниципальных) нужд</v>
          </cell>
          <cell r="C115" t="str">
            <v>07</v>
          </cell>
          <cell r="D115" t="str">
            <v>02</v>
          </cell>
          <cell r="E115" t="str">
            <v>90 1 00 S0990</v>
          </cell>
          <cell r="F115">
            <v>200</v>
          </cell>
        </row>
        <row r="116">
          <cell r="A116" t="str">
            <v>Обеспечение расчетов за топлив-но-энергетические ресурсы, потребляемые муниципальными учреждениями</v>
          </cell>
          <cell r="C116" t="str">
            <v>07</v>
          </cell>
          <cell r="D116" t="str">
            <v>02</v>
          </cell>
          <cell r="E116" t="str">
            <v>92 9 00 S1190</v>
          </cell>
        </row>
        <row r="117">
          <cell r="A117" t="str">
            <v>Закупка товаров, работ и услуг для обеспечения государственных (муниципальных) нужд</v>
          </cell>
          <cell r="C117" t="str">
            <v>07</v>
          </cell>
          <cell r="D117" t="str">
            <v>02</v>
          </cell>
          <cell r="E117" t="str">
            <v>92 9 00 S1190</v>
          </cell>
          <cell r="F117">
            <v>200</v>
          </cell>
        </row>
        <row r="118">
          <cell r="A118" t="str">
            <v>Софинансирование субсидии на обеспечение расчетов за топлив-но-энергетические ресурсы, потребляемые муниципальными учреждениями</v>
          </cell>
          <cell r="C118" t="str">
            <v>07</v>
          </cell>
          <cell r="D118" t="str">
            <v>02</v>
          </cell>
          <cell r="E118" t="str">
            <v>92 9 00 S1190</v>
          </cell>
        </row>
        <row r="119">
          <cell r="A119" t="str">
            <v>Закупка товаров, работ и услуг для обеспечения государственных (муниципальных) нужд</v>
          </cell>
          <cell r="C119" t="str">
            <v>07</v>
          </cell>
          <cell r="D119" t="str">
            <v>02</v>
          </cell>
          <cell r="E119" t="str">
            <v>92 9 00 S1190</v>
          </cell>
          <cell r="F119">
            <v>200</v>
          </cell>
        </row>
        <row r="120">
          <cell r="A120" t="str">
            <v>Резервные фонды местных администраций</v>
          </cell>
          <cell r="C120" t="str">
            <v>07</v>
          </cell>
          <cell r="D120" t="str">
            <v>02</v>
          </cell>
          <cell r="E120" t="str">
            <v>99 1 00 14100</v>
          </cell>
        </row>
        <row r="121">
          <cell r="A121" t="str">
            <v>Закупка товаров, работ и услуг для обеспечения государственных (муниципальных) нужд</v>
          </cell>
          <cell r="C121" t="str">
            <v>07</v>
          </cell>
          <cell r="D121" t="str">
            <v>02</v>
          </cell>
          <cell r="E121" t="str">
            <v>99 1 00 14100</v>
          </cell>
          <cell r="F121">
            <v>200</v>
          </cell>
        </row>
        <row r="122">
          <cell r="A122" t="str">
            <v>Дополнительное образование детей</v>
          </cell>
          <cell r="C122" t="str">
            <v>07</v>
          </cell>
          <cell r="D122" t="str">
            <v>03</v>
          </cell>
        </row>
        <row r="123">
          <cell r="A123" t="str">
            <v>Обеспечение деятельности организаций (учреждений) дополнительного образования детей</v>
          </cell>
          <cell r="C123" t="str">
            <v>07</v>
          </cell>
          <cell r="D123" t="str">
            <v>03</v>
          </cell>
        </row>
        <row r="124">
          <cell r="A12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4" t="str">
            <v>07</v>
          </cell>
          <cell r="D124" t="str">
            <v>03</v>
          </cell>
        </row>
        <row r="125">
          <cell r="A125" t="str">
            <v>Закупка товаров, работ и услуг для обеспечения государственных (муниципальных) нужд</v>
          </cell>
          <cell r="C125" t="str">
            <v>07</v>
          </cell>
          <cell r="D125" t="str">
            <v>03</v>
          </cell>
        </row>
        <row r="126">
          <cell r="A126" t="str">
            <v>Уплата налогов, сборов и иных платежей</v>
          </cell>
          <cell r="C126" t="str">
            <v>07</v>
          </cell>
          <cell r="D126" t="str">
            <v>03</v>
          </cell>
        </row>
        <row r="135">
          <cell r="A135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35" t="str">
            <v>07</v>
          </cell>
          <cell r="D135" t="str">
            <v>07</v>
          </cell>
          <cell r="E135" t="str">
            <v>02 1 00 S0430</v>
          </cell>
        </row>
        <row r="136">
          <cell r="A13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6" t="str">
            <v>07</v>
          </cell>
          <cell r="D136" t="str">
            <v>07</v>
          </cell>
          <cell r="E136" t="str">
            <v>02 1 00 S0430</v>
          </cell>
          <cell r="F136">
            <v>100</v>
          </cell>
        </row>
        <row r="137">
          <cell r="A137" t="str">
            <v>Субсидии на проведение детской оздоровительной кампании</v>
          </cell>
          <cell r="C137" t="str">
            <v>07</v>
          </cell>
          <cell r="D137" t="str">
            <v>07</v>
          </cell>
          <cell r="E137" t="str">
            <v>90 1 00 13210</v>
          </cell>
        </row>
        <row r="138">
          <cell r="A138" t="str">
            <v>Закупка товаров, работ и услуг для обеспечения государственных (муниципальных) нужд</v>
          </cell>
          <cell r="C138" t="str">
            <v>07</v>
          </cell>
          <cell r="D138" t="str">
            <v>07</v>
          </cell>
          <cell r="E138" t="str">
            <v>90 1 00 13210</v>
          </cell>
          <cell r="F138">
            <v>200</v>
          </cell>
        </row>
        <row r="139">
          <cell r="A139" t="str">
            <v>Софинансирование субсидии на проведение детской оздоровительной кампании</v>
          </cell>
          <cell r="C139" t="str">
            <v>07</v>
          </cell>
          <cell r="D139" t="str">
            <v>07</v>
          </cell>
          <cell r="E139" t="str">
            <v>90 1 00 S3210</v>
          </cell>
        </row>
        <row r="140">
          <cell r="A1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0" t="str">
            <v>07</v>
          </cell>
          <cell r="D140" t="str">
            <v>07</v>
          </cell>
          <cell r="E140" t="str">
            <v>90 1 00 S3210</v>
          </cell>
          <cell r="F140">
            <v>100</v>
          </cell>
        </row>
        <row r="141">
          <cell r="A141" t="str">
            <v>Закупка товаров, работ и услуг для обеспечения государственных (муниципальных) нужд</v>
          </cell>
          <cell r="C141" t="str">
            <v>07</v>
          </cell>
          <cell r="D141" t="str">
            <v>07</v>
          </cell>
          <cell r="E141" t="str">
            <v>90 1 00 S3210</v>
          </cell>
          <cell r="F141">
            <v>200</v>
          </cell>
        </row>
        <row r="169">
          <cell r="A169" t="str">
            <v>Социальное обеспечение населения</v>
          </cell>
          <cell r="C169">
            <v>10</v>
          </cell>
          <cell r="D169" t="str">
            <v>03</v>
          </cell>
        </row>
        <row r="170">
          <cell r="A170" t="str">
            <v>МП "Обеспечение жильем молодых семей в Волчихинском районе" на 2015-2020 годы</v>
          </cell>
          <cell r="C170">
            <v>10</v>
          </cell>
          <cell r="D170" t="str">
            <v>03</v>
          </cell>
          <cell r="E170" t="str">
            <v>14 2 00 L4970</v>
          </cell>
        </row>
        <row r="171">
          <cell r="A171" t="str">
            <v>Социальное обеспечение и иные выплаты населению</v>
          </cell>
          <cell r="C171">
            <v>10</v>
          </cell>
          <cell r="D171" t="str">
            <v>03</v>
          </cell>
          <cell r="E171" t="str">
            <v>14 2 00 L4970</v>
          </cell>
          <cell r="F171">
            <v>300</v>
          </cell>
        </row>
        <row r="172">
          <cell r="A172" t="str">
            <v>Субсидии на реализацию мероприятий по обеспечению жильем молодых семей</v>
          </cell>
          <cell r="C172">
            <v>10</v>
          </cell>
          <cell r="D172" t="str">
            <v>03</v>
          </cell>
          <cell r="E172" t="str">
            <v>14 2 00 L4970</v>
          </cell>
        </row>
        <row r="173">
          <cell r="A173" t="str">
            <v>Социальное обеспечение и иные выплаты населению</v>
          </cell>
          <cell r="C173">
            <v>10</v>
          </cell>
          <cell r="D173" t="str">
            <v>03</v>
          </cell>
          <cell r="E173" t="str">
            <v>14 2 00 L4970</v>
          </cell>
          <cell r="F173">
            <v>300</v>
          </cell>
        </row>
        <row r="175">
          <cell r="A175" t="str">
    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    </cell>
          <cell r="C175">
            <v>10</v>
          </cell>
          <cell r="D175" t="str">
            <v>04</v>
          </cell>
          <cell r="E175" t="str">
            <v>90 4 00 60010</v>
          </cell>
        </row>
        <row r="176">
          <cell r="A176" t="str">
            <v>Социальное обеспечение и иные выплаты населению</v>
          </cell>
          <cell r="C176">
            <v>10</v>
          </cell>
          <cell r="D176" t="str">
            <v>04</v>
          </cell>
          <cell r="E176" t="str">
            <v>90 4 00 60010</v>
          </cell>
          <cell r="F176">
            <v>300</v>
          </cell>
        </row>
        <row r="193">
          <cell r="A193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</row>
        <row r="194">
          <cell r="A19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195">
          <cell r="A195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95" t="str">
            <v>01</v>
          </cell>
          <cell r="D195">
            <v>13</v>
          </cell>
          <cell r="E195" t="str">
            <v>02 5 00 S0430</v>
          </cell>
        </row>
        <row r="196">
          <cell r="A19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6" t="str">
            <v>01</v>
          </cell>
          <cell r="D196">
            <v>13</v>
          </cell>
          <cell r="E196" t="str">
            <v>02 5 00 S0430</v>
          </cell>
          <cell r="F196">
            <v>100</v>
          </cell>
        </row>
        <row r="197">
          <cell r="A197" t="str">
            <v>Прочие выплаты по обязательствам государства</v>
          </cell>
          <cell r="C197" t="str">
            <v>01</v>
          </cell>
          <cell r="D197" t="str">
            <v>13</v>
          </cell>
          <cell r="E197" t="str">
            <v>99 9 00 14710</v>
          </cell>
        </row>
        <row r="198">
          <cell r="A198" t="str">
            <v>Закупка товаров, работ и услуг для обеспечения государственных (муниципальных) нужд</v>
          </cell>
          <cell r="C198" t="str">
            <v>01</v>
          </cell>
          <cell r="D198" t="str">
            <v>13</v>
          </cell>
          <cell r="E198" t="str">
            <v>99 9 00 14710</v>
          </cell>
          <cell r="F198">
            <v>200</v>
          </cell>
        </row>
        <row r="205">
          <cell r="A205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05" t="str">
            <v>03</v>
          </cell>
          <cell r="D205" t="str">
            <v>09</v>
          </cell>
          <cell r="E205" t="str">
            <v>98 5 00 60510</v>
          </cell>
        </row>
        <row r="206">
          <cell r="A206" t="str">
            <v>Иные межбюджетные трансферты</v>
          </cell>
          <cell r="C206" t="str">
            <v>03</v>
          </cell>
          <cell r="D206" t="str">
            <v>09</v>
          </cell>
          <cell r="E206" t="str">
            <v>98 5 00 60510</v>
          </cell>
          <cell r="F206">
            <v>540</v>
          </cell>
        </row>
        <row r="209">
          <cell r="A209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09" t="str">
            <v>04</v>
          </cell>
          <cell r="D209" t="str">
            <v>09</v>
          </cell>
          <cell r="E209" t="str">
            <v>98 5 00 60510</v>
          </cell>
        </row>
        <row r="210">
          <cell r="A210" t="str">
            <v>Иные межбюджетные трансферты</v>
          </cell>
          <cell r="C210" t="str">
            <v>04</v>
          </cell>
          <cell r="D210" t="str">
            <v>09</v>
          </cell>
          <cell r="E210" t="str">
            <v>98 5 00 60510</v>
          </cell>
          <cell r="F210">
            <v>540</v>
          </cell>
        </row>
        <row r="212">
          <cell r="A212" t="str">
            <v>Коммунальное хозяйство</v>
          </cell>
          <cell r="D212" t="str">
            <v>02</v>
          </cell>
        </row>
        <row r="213">
          <cell r="A213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D213" t="str">
            <v>02</v>
          </cell>
          <cell r="E213" t="str">
            <v>98 5 00 60510</v>
          </cell>
        </row>
        <row r="214">
          <cell r="A214" t="str">
            <v>Иные межбюджетные трансферты</v>
          </cell>
          <cell r="D214" t="str">
            <v>02</v>
          </cell>
          <cell r="E214" t="str">
            <v>98 5 00 60510</v>
          </cell>
          <cell r="F214">
            <v>540</v>
          </cell>
        </row>
        <row r="215">
          <cell r="C215" t="str">
            <v>05</v>
          </cell>
        </row>
        <row r="216">
          <cell r="A216" t="str">
            <v>Поддержка формирования современной среды</v>
          </cell>
          <cell r="C216" t="str">
            <v>05</v>
          </cell>
          <cell r="D216" t="str">
            <v>03</v>
          </cell>
          <cell r="E216" t="str">
            <v>92 9 F2 55550</v>
          </cell>
        </row>
        <row r="217">
          <cell r="A217" t="str">
            <v>Иные межбюджетные трансферты</v>
          </cell>
          <cell r="C217" t="str">
            <v>05</v>
          </cell>
          <cell r="D217" t="str">
            <v>03</v>
          </cell>
          <cell r="E217" t="str">
            <v>92 9 F2 55550</v>
          </cell>
          <cell r="F217">
            <v>540</v>
          </cell>
        </row>
        <row r="218">
          <cell r="A218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18" t="str">
            <v>05</v>
          </cell>
          <cell r="D218" t="str">
            <v>03</v>
          </cell>
          <cell r="E218" t="str">
            <v>98 5 00 60510</v>
          </cell>
        </row>
        <row r="219">
          <cell r="A219" t="str">
            <v>Иные межбюджетные трансферты</v>
          </cell>
          <cell r="C219" t="str">
            <v>05</v>
          </cell>
          <cell r="D219" t="str">
            <v>03</v>
          </cell>
          <cell r="E219" t="str">
            <v>98 5 00 60510</v>
          </cell>
          <cell r="F219">
            <v>540</v>
          </cell>
        </row>
        <row r="222">
          <cell r="A222" t="str">
            <v>Субсидии на обеспечение расчетов муниципальными учреждениями за потребленные топливно-энергетические ресурсы</v>
          </cell>
          <cell r="C222" t="str">
            <v>08</v>
          </cell>
          <cell r="D222" t="str">
            <v>01</v>
          </cell>
          <cell r="E222" t="str">
            <v>92 9 00 S1190</v>
          </cell>
        </row>
        <row r="223">
          <cell r="A223" t="str">
            <v>Иные межбюджетные трансферты</v>
          </cell>
          <cell r="C223" t="str">
            <v>08</v>
          </cell>
          <cell r="D223" t="str">
            <v>01</v>
          </cell>
          <cell r="E223" t="str">
            <v>92 9 00 S1190</v>
          </cell>
          <cell r="F223">
            <v>540</v>
          </cell>
        </row>
        <row r="227">
          <cell r="A227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7" t="str">
            <v>08</v>
          </cell>
          <cell r="D227" t="str">
            <v>04</v>
          </cell>
          <cell r="E227" t="str">
            <v>98 5 00 60510</v>
          </cell>
        </row>
        <row r="228">
          <cell r="A228" t="str">
            <v>Иные межбюджетные трансферты</v>
          </cell>
          <cell r="C228" t="str">
            <v>08</v>
          </cell>
          <cell r="D228" t="str">
            <v>04</v>
          </cell>
          <cell r="E228" t="str">
            <v>98 5 00 60510</v>
          </cell>
          <cell r="F228">
            <v>540</v>
          </cell>
        </row>
        <row r="241">
          <cell r="A241" t="str">
            <v>Прочие межбюджетные трансферты общего характера</v>
          </cell>
          <cell r="C241">
            <v>14</v>
          </cell>
          <cell r="D241" t="str">
            <v>03</v>
          </cell>
        </row>
        <row r="242">
          <cell r="A242" t="str">
            <v>Реализация проектов развития общественной инфраструктуры, основанных на инициативах граждан</v>
          </cell>
          <cell r="C242">
            <v>14</v>
          </cell>
          <cell r="D242" t="str">
            <v>03</v>
          </cell>
          <cell r="E242" t="str">
            <v>92 9 00 S0260</v>
          </cell>
        </row>
        <row r="243">
          <cell r="A243" t="str">
            <v>Иные межбюджетные трансферты</v>
          </cell>
          <cell r="C243">
            <v>14</v>
          </cell>
          <cell r="D243" t="str">
            <v>03</v>
          </cell>
          <cell r="E243" t="str">
            <v>92 9 00 S0260</v>
          </cell>
          <cell r="F243">
            <v>540</v>
          </cell>
        </row>
        <row r="244">
          <cell r="A244" t="str">
            <v>Прочие межбюджетные трансферты на софинансирование части расходов местных бюджетов по оплате труда работников муниципальных учреждений</v>
          </cell>
          <cell r="C244">
            <v>14</v>
          </cell>
          <cell r="D244" t="str">
            <v>03</v>
          </cell>
          <cell r="E244" t="str">
            <v>98 5 00 S0430</v>
          </cell>
        </row>
        <row r="245">
          <cell r="A245" t="str">
            <v>Иные межбюджетные трансферты</v>
          </cell>
          <cell r="C245">
            <v>14</v>
          </cell>
          <cell r="D245" t="str">
            <v>03</v>
          </cell>
          <cell r="E245" t="str">
            <v>98 5 00 S0430</v>
          </cell>
          <cell r="F245">
            <v>540</v>
          </cell>
        </row>
        <row r="248">
          <cell r="A248" t="str">
            <v>Функционирование высшего должностного лица муниципального образования</v>
          </cell>
          <cell r="C248" t="str">
            <v>01</v>
          </cell>
          <cell r="D248" t="str">
            <v>02</v>
          </cell>
        </row>
        <row r="249">
          <cell r="A249" t="str">
            <v>Глава муниципального образования</v>
          </cell>
          <cell r="C249" t="str">
            <v>01</v>
          </cell>
          <cell r="D249" t="str">
            <v>02</v>
          </cell>
          <cell r="E249" t="str">
            <v>01 2 00 10120</v>
          </cell>
        </row>
        <row r="250">
          <cell r="A25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50" t="str">
            <v>01</v>
          </cell>
          <cell r="D250" t="str">
            <v>02</v>
          </cell>
          <cell r="E250" t="str">
            <v>01 2 00 10120</v>
          </cell>
          <cell r="F250">
            <v>100</v>
          </cell>
        </row>
        <row r="260">
          <cell r="A260" t="str">
            <v>Резервные фонды местных администраций</v>
          </cell>
          <cell r="C260" t="str">
            <v>01</v>
          </cell>
          <cell r="D260" t="str">
            <v>04</v>
          </cell>
          <cell r="E260" t="str">
            <v>99 1 00 14100</v>
          </cell>
        </row>
        <row r="261">
          <cell r="A261" t="str">
            <v>Закупка товаров, работ и услуг для обеспечения государственных (муниципальных) нужд</v>
          </cell>
          <cell r="C261" t="str">
            <v>01</v>
          </cell>
          <cell r="D261" t="str">
            <v>04</v>
          </cell>
          <cell r="E261" t="str">
            <v>99 1 00 14100</v>
          </cell>
          <cell r="F261">
            <v>200</v>
          </cell>
        </row>
        <row r="262">
          <cell r="A262" t="str">
            <v>Судебная система</v>
          </cell>
          <cell r="C262" t="str">
            <v>01</v>
          </cell>
          <cell r="D262" t="str">
            <v>05</v>
          </cell>
        </row>
        <row r="263">
          <cell r="A263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263" t="str">
            <v>01</v>
          </cell>
          <cell r="D263" t="str">
            <v>05</v>
          </cell>
          <cell r="E263" t="str">
            <v>01 4 00 51200</v>
          </cell>
        </row>
        <row r="264">
          <cell r="A264" t="str">
            <v>Закупка товаров, работ и услуг для обеспечения государственных (муниципальных) нужд</v>
          </cell>
          <cell r="C264" t="str">
            <v>01</v>
          </cell>
          <cell r="D264" t="str">
            <v>05</v>
          </cell>
          <cell r="E264" t="str">
            <v>01 4 00 51200</v>
          </cell>
          <cell r="F264">
            <v>200</v>
          </cell>
        </row>
        <row r="269">
          <cell r="A269" t="str">
            <v>Учреждения по обеспечению хозяйственного обслуживания</v>
          </cell>
          <cell r="C269" t="str">
            <v>01</v>
          </cell>
          <cell r="D269" t="str">
            <v>13</v>
          </cell>
          <cell r="E269" t="str">
            <v>02 5 00 10810</v>
          </cell>
        </row>
        <row r="270">
          <cell r="A27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0" t="str">
            <v>01</v>
          </cell>
          <cell r="D270" t="str">
            <v>13</v>
          </cell>
          <cell r="E270" t="str">
            <v>02 5 00 10810</v>
          </cell>
          <cell r="F270">
            <v>100</v>
          </cell>
        </row>
        <row r="271">
          <cell r="A271" t="str">
            <v>Закупка товаров, работ и услуг для обеспечения государственных (муниципальных) нужд</v>
          </cell>
          <cell r="C271" t="str">
            <v>01</v>
          </cell>
          <cell r="D271" t="str">
            <v>13</v>
          </cell>
          <cell r="E271" t="str">
            <v>02 5 00 10810</v>
          </cell>
          <cell r="F271">
            <v>200</v>
          </cell>
        </row>
        <row r="275">
          <cell r="A275" t="str">
            <v>Резервные фонды местных администраций</v>
          </cell>
          <cell r="C275" t="str">
            <v>01</v>
          </cell>
          <cell r="D275">
            <v>13</v>
          </cell>
          <cell r="E275" t="str">
            <v>99 1 00 14100</v>
          </cell>
        </row>
        <row r="276">
          <cell r="A276" t="str">
            <v>Закупка товаров, работ и услуг для обеспечения государственных (муниципальных) нужд</v>
          </cell>
          <cell r="C276" t="str">
            <v>01</v>
          </cell>
          <cell r="D276">
            <v>13</v>
          </cell>
          <cell r="E276" t="str">
            <v>99 1 00 14100</v>
          </cell>
          <cell r="F276">
            <v>200</v>
          </cell>
        </row>
        <row r="279">
          <cell r="A279" t="str">
            <v>Информационные услуги в части размещения печатных материалов в газете "Наши вести"</v>
          </cell>
          <cell r="C279" t="str">
            <v>01</v>
          </cell>
          <cell r="D279">
            <v>13</v>
          </cell>
          <cell r="E279" t="str">
            <v>99 9 00 98710</v>
          </cell>
        </row>
        <row r="280">
          <cell r="A280" t="str">
            <v>Закупка товаров, работ и услуг для обеспечения государственных (муниципальных) нужд</v>
          </cell>
          <cell r="C280" t="str">
            <v>01</v>
          </cell>
          <cell r="D280">
            <v>13</v>
          </cell>
          <cell r="E280" t="str">
            <v>99 9 00 98710</v>
          </cell>
          <cell r="F280">
            <v>200</v>
          </cell>
        </row>
        <row r="285">
          <cell r="A285" t="str">
            <v>Расходы на финансовое обеспечение мероприятий, связанных с ликвидацией последствий чрезвычайных ситуаций и стихийных бедствий</v>
          </cell>
          <cell r="C285" t="str">
            <v>03</v>
          </cell>
          <cell r="D285" t="str">
            <v>09</v>
          </cell>
          <cell r="E285" t="str">
            <v>94 2 00 12010</v>
          </cell>
        </row>
        <row r="286">
          <cell r="A286" t="str">
            <v>Закупка товаров, работ и услуг для обеспечения государственных (муниципальных) нужд</v>
          </cell>
          <cell r="C286" t="str">
            <v>03</v>
          </cell>
          <cell r="D286" t="str">
            <v>09</v>
          </cell>
          <cell r="E286" t="str">
            <v>94 2 00 12010</v>
          </cell>
          <cell r="F286">
            <v>200</v>
          </cell>
        </row>
        <row r="287">
          <cell r="A287" t="str">
            <v>МП "Профилактика преступлений и иных правонарушений в Волчихинском районе Алтайского ркая на 2017-2020 годы"</v>
          </cell>
          <cell r="C287" t="str">
            <v>03</v>
          </cell>
          <cell r="D287" t="str">
            <v>09</v>
          </cell>
          <cell r="E287" t="str">
            <v>10 0 00 60990</v>
          </cell>
        </row>
        <row r="288">
          <cell r="A288" t="str">
            <v>Закупка товаров, работ и услуг для обеспечения государственных (муниципальных) нужд</v>
          </cell>
          <cell r="C288" t="str">
            <v>03</v>
          </cell>
          <cell r="D288" t="str">
            <v>09</v>
          </cell>
          <cell r="E288" t="str">
            <v>10 0 00 60990</v>
          </cell>
          <cell r="F288">
            <v>200</v>
          </cell>
        </row>
        <row r="289">
          <cell r="A289" t="str">
    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    </cell>
          <cell r="C289" t="str">
            <v>03</v>
          </cell>
          <cell r="D289" t="str">
            <v>09</v>
          </cell>
          <cell r="E289" t="str">
            <v>67 0 00 60990</v>
          </cell>
        </row>
        <row r="290">
          <cell r="A290" t="str">
            <v>Закупка товаров, работ и услуг для обеспечения государственных (муниципальных) нужд</v>
          </cell>
          <cell r="C290" t="str">
            <v>03</v>
          </cell>
          <cell r="D290" t="str">
            <v>09</v>
          </cell>
          <cell r="E290" t="str">
            <v>67 0 00 60990</v>
          </cell>
          <cell r="F290">
            <v>200</v>
          </cell>
        </row>
        <row r="298">
          <cell r="A298" t="str">
            <v>Субсидии на капитальный ремонт и ремонт автомобильных дорог общего пользования местного значения</v>
          </cell>
          <cell r="C298" t="str">
            <v>04</v>
          </cell>
          <cell r="D298" t="str">
            <v>09</v>
          </cell>
          <cell r="E298" t="str">
            <v>91 2 00 S1030</v>
          </cell>
        </row>
        <row r="299">
          <cell r="A299" t="str">
            <v>Закупка товаров, работ и услуг для обеспечения государственных (муниципальных) нужд</v>
          </cell>
          <cell r="C299" t="str">
            <v>04</v>
          </cell>
          <cell r="D299" t="str">
            <v>09</v>
          </cell>
          <cell r="E299" t="str">
            <v>91 2 00 S1030</v>
          </cell>
          <cell r="F299">
            <v>200</v>
          </cell>
        </row>
        <row r="300">
          <cell r="A300" t="str">
            <v>Софинансирование субсидии на капитальный ремонт и ремонт автомобильных дорог общего пользования местного значения</v>
          </cell>
          <cell r="C300" t="str">
            <v>04</v>
          </cell>
          <cell r="D300" t="str">
            <v>09</v>
          </cell>
          <cell r="E300" t="str">
            <v>91 2 00 S1030</v>
          </cell>
        </row>
        <row r="301">
          <cell r="A301" t="str">
            <v>Закупка товаров, работ и услуг для обеспечения государственных (муниципальных) нужд</v>
          </cell>
          <cell r="C301" t="str">
            <v>04</v>
          </cell>
          <cell r="D301" t="str">
            <v>09</v>
          </cell>
          <cell r="E301" t="str">
            <v>91 2 00 S1030</v>
          </cell>
          <cell r="F301">
            <v>200</v>
          </cell>
        </row>
        <row r="302">
          <cell r="A302" t="str">
            <v>Другие вопросы в области национальной экономики</v>
          </cell>
          <cell r="C302" t="str">
            <v>04</v>
          </cell>
          <cell r="D302">
            <v>12</v>
          </cell>
        </row>
        <row r="303">
          <cell r="A303" t="str">
            <v>Оценка недвижимости, признание прав и регулирование отношений по государственной собственности</v>
          </cell>
          <cell r="C303" t="str">
            <v>04</v>
          </cell>
          <cell r="D303">
            <v>12</v>
          </cell>
          <cell r="E303" t="str">
            <v>91 1 00 17380</v>
          </cell>
        </row>
        <row r="304">
          <cell r="A304" t="str">
            <v>Закупка товаров, работ и услуг для обеспечения государственных (муниципальных) нужд</v>
          </cell>
          <cell r="C304" t="str">
            <v>04</v>
          </cell>
          <cell r="D304">
            <v>12</v>
          </cell>
          <cell r="E304" t="str">
            <v>91 1 00 17380</v>
          </cell>
          <cell r="F304">
            <v>200</v>
          </cell>
        </row>
        <row r="305">
          <cell r="A305" t="str">
            <v>Жилищно-коммунальное хозяйство</v>
          </cell>
          <cell r="C305" t="str">
            <v>05</v>
          </cell>
        </row>
        <row r="307">
          <cell r="A307" t="str">
            <v>МП "Комплексное развитие системы коммунальной инфраструктуры Волчихинского района " на 2017-2025 годы</v>
          </cell>
          <cell r="C307" t="str">
            <v>05</v>
          </cell>
          <cell r="D307" t="str">
            <v>02</v>
          </cell>
          <cell r="E307" t="str">
            <v>43 0 00 60010</v>
          </cell>
        </row>
        <row r="308">
          <cell r="A308" t="str">
            <v>Закупка товаров, работ и услуг для обеспечения государственных (муниципальных) нужд</v>
          </cell>
          <cell r="C308" t="str">
            <v>05</v>
          </cell>
          <cell r="D308" t="str">
            <v>02</v>
          </cell>
          <cell r="E308" t="str">
            <v>43 0 00 60010</v>
          </cell>
          <cell r="F308">
            <v>200</v>
          </cell>
        </row>
        <row r="309">
          <cell r="A309" t="str">
            <v>Реализация мероприятий краевой адресной инвестиционной программы по реконструкции водопроводных сетей</v>
          </cell>
          <cell r="C309" t="str">
            <v>05</v>
          </cell>
          <cell r="D309" t="str">
            <v>02</v>
          </cell>
          <cell r="E309" t="str">
            <v>43 1 00 S0990</v>
          </cell>
        </row>
        <row r="310">
          <cell r="A310" t="str">
            <v>Капитальные вложения в объекты государственной (муниципальной) собственности</v>
          </cell>
          <cell r="C310" t="str">
            <v>05</v>
          </cell>
          <cell r="D310" t="str">
            <v>02</v>
          </cell>
          <cell r="E310" t="str">
            <v>43 1 00 S0990</v>
          </cell>
          <cell r="F310">
            <v>400</v>
          </cell>
        </row>
        <row r="311">
          <cell r="A311" t="str">
            <v>Реализация мероприятий краевой адресной инвестиционной программы по реконструкции водопроводных сетей (местный бюджет)</v>
          </cell>
          <cell r="C311" t="str">
            <v>05</v>
          </cell>
          <cell r="D311" t="str">
            <v>02</v>
          </cell>
          <cell r="E311" t="str">
            <v>43 1 00 S0990</v>
          </cell>
        </row>
        <row r="312">
          <cell r="A312" t="str">
            <v>Капитальные вложения в объекты государственной (муниципальной) собственности</v>
          </cell>
          <cell r="C312" t="str">
            <v>05</v>
          </cell>
          <cell r="D312" t="str">
            <v>02</v>
          </cell>
          <cell r="E312" t="str">
            <v>43 1 00 S0992</v>
          </cell>
          <cell r="F312">
            <v>400</v>
          </cell>
        </row>
        <row r="313">
          <cell r="A313" t="str">
    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    </cell>
        </row>
        <row r="314">
          <cell r="A314" t="str">
            <v>Закупка товаров, работ и услуг для обеспечения государственных (муниципальных) нужд</v>
          </cell>
        </row>
        <row r="315">
          <cell r="A315" t="str">
    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    </cell>
        </row>
        <row r="316">
          <cell r="A316" t="str">
            <v>Закупка товаров, работ и услуг для обеспечения государственных (муниципальных) нужд</v>
          </cell>
        </row>
        <row r="317">
          <cell r="A317" t="str">
            <v>Субсидии на реализацию мероприятий, направленных на обеспечение стабильного водоснабжения населения Алтайского края</v>
          </cell>
          <cell r="C317" t="str">
            <v>05</v>
          </cell>
          <cell r="D317" t="str">
            <v>02</v>
          </cell>
          <cell r="E317" t="str">
            <v>92 9 00 S3020</v>
          </cell>
        </row>
        <row r="318">
          <cell r="A318" t="str">
            <v>Закупка товаров, работ и услуг для обеспечения государственных (муниципальных) нужд</v>
          </cell>
          <cell r="C318" t="str">
            <v>05</v>
          </cell>
          <cell r="D318" t="str">
            <v>02</v>
          </cell>
          <cell r="E318" t="str">
            <v>92 9 00 S3020</v>
          </cell>
          <cell r="F318">
            <v>200</v>
          </cell>
        </row>
        <row r="321">
          <cell r="A321" t="str">
            <v>Благоустройство</v>
          </cell>
          <cell r="C321" t="str">
            <v>05</v>
          </cell>
          <cell r="D321" t="str">
            <v>03</v>
          </cell>
        </row>
        <row r="322">
          <cell r="A322" t="str">
            <v>Сбор и удаление твердых отходов</v>
          </cell>
          <cell r="C322" t="str">
            <v>05</v>
          </cell>
          <cell r="D322" t="str">
            <v>03</v>
          </cell>
          <cell r="E322" t="str">
            <v>92 9 00 18090</v>
          </cell>
        </row>
        <row r="323">
          <cell r="A323" t="str">
            <v>Закупка товаров, работ и услуг для обеспечения государственных (муниципальных) нужд</v>
          </cell>
          <cell r="C323" t="str">
            <v>05</v>
          </cell>
          <cell r="D323" t="str">
            <v>03</v>
          </cell>
          <cell r="E323" t="str">
            <v>92 9 00 18090</v>
          </cell>
          <cell r="F323">
            <v>200</v>
          </cell>
        </row>
        <row r="329">
          <cell r="A329" t="str">
    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    </cell>
          <cell r="C329" t="str">
            <v>10</v>
          </cell>
          <cell r="D329" t="str">
            <v>03</v>
          </cell>
          <cell r="E329" t="str">
            <v>52 0 00 L5675</v>
          </cell>
        </row>
        <row r="330">
          <cell r="A330" t="str">
            <v>Социальное обеспечение и иные выплаты населению</v>
          </cell>
          <cell r="C330" t="str">
            <v>10</v>
          </cell>
          <cell r="D330" t="str">
            <v>03</v>
          </cell>
          <cell r="E330" t="str">
            <v>52 0 00 L5675</v>
          </cell>
          <cell r="F330">
            <v>300</v>
          </cell>
        </row>
        <row r="331">
          <cell r="A331" t="str">
            <v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v>
          </cell>
          <cell r="C331" t="str">
            <v>10</v>
          </cell>
          <cell r="D331" t="str">
            <v>03</v>
          </cell>
          <cell r="E331" t="str">
            <v>52 0 00 S0992</v>
          </cell>
        </row>
        <row r="332">
          <cell r="A332" t="str">
            <v>Социальное обеспечение и иные выплаты населению</v>
          </cell>
          <cell r="C332" t="str">
            <v>10</v>
          </cell>
          <cell r="D332" t="str">
            <v>03</v>
          </cell>
          <cell r="E332" t="str">
            <v>52 0 00 S0992</v>
          </cell>
          <cell r="F332">
            <v>300</v>
          </cell>
        </row>
        <row r="333">
          <cell r="A333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</v>
          </cell>
          <cell r="C333">
            <v>10</v>
          </cell>
          <cell r="D333" t="str">
            <v>03</v>
          </cell>
          <cell r="E333" t="str">
            <v>71 1 00 51340</v>
          </cell>
        </row>
        <row r="334">
          <cell r="A334" t="str">
            <v>Социальное обеспечение и иные выплаты населению</v>
          </cell>
          <cell r="C334" t="str">
            <v>10</v>
          </cell>
          <cell r="D334" t="str">
            <v>03</v>
          </cell>
          <cell r="E334" t="str">
            <v>71 1 00 51340</v>
          </cell>
          <cell r="F334">
            <v>300</v>
          </cell>
        </row>
      </sheetData>
      <sheetData sheetId="2">
        <row r="35">
          <cell r="F35">
            <v>4.4000000000000004</v>
          </cell>
        </row>
        <row r="89">
          <cell r="F89">
            <v>480.07299999999998</v>
          </cell>
        </row>
        <row r="290">
          <cell r="F290">
            <v>822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E35" sqref="E35"/>
    </sheetView>
  </sheetViews>
  <sheetFormatPr defaultColWidth="9.140625" defaultRowHeight="15.75"/>
  <cols>
    <col min="1" max="1" width="47.7109375" style="1" customWidth="1"/>
    <col min="2" max="3" width="3.7109375" style="1" customWidth="1"/>
    <col min="4" max="4" width="11.7109375" style="1" customWidth="1"/>
    <col min="5" max="5" width="12" style="1" customWidth="1"/>
    <col min="6" max="6" width="10.7109375" style="1" customWidth="1"/>
    <col min="7" max="16384" width="9.140625" style="1"/>
  </cols>
  <sheetData>
    <row r="1" spans="1:6">
      <c r="B1" s="7"/>
      <c r="C1" s="7"/>
      <c r="D1" s="72" t="s">
        <v>118</v>
      </c>
      <c r="E1" s="72"/>
      <c r="F1" s="72"/>
    </row>
    <row r="2" spans="1:6">
      <c r="B2" s="7"/>
      <c r="C2" s="7"/>
      <c r="D2" s="72" t="s">
        <v>0</v>
      </c>
      <c r="E2" s="72"/>
      <c r="F2" s="72"/>
    </row>
    <row r="3" spans="1:6">
      <c r="B3" s="7"/>
      <c r="C3" s="7"/>
      <c r="D3" s="72" t="s">
        <v>1</v>
      </c>
      <c r="E3" s="72"/>
      <c r="F3" s="72"/>
    </row>
    <row r="4" spans="1:6">
      <c r="B4" s="7"/>
      <c r="C4" s="7"/>
      <c r="D4" s="9" t="s">
        <v>2</v>
      </c>
      <c r="E4" s="7"/>
      <c r="F4" s="7"/>
    </row>
    <row r="5" spans="1:6">
      <c r="B5" s="7"/>
      <c r="C5" s="7"/>
      <c r="D5" s="72" t="s">
        <v>3</v>
      </c>
      <c r="E5" s="72"/>
      <c r="F5" s="72"/>
    </row>
    <row r="6" spans="1:6" ht="28.5" customHeight="1">
      <c r="A6" s="2"/>
      <c r="B6" s="2"/>
      <c r="C6" s="2"/>
      <c r="D6" s="2"/>
      <c r="E6" s="2"/>
      <c r="F6" s="2"/>
    </row>
    <row r="7" spans="1:6" ht="49.5" customHeight="1">
      <c r="A7" s="73" t="s">
        <v>213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  <c r="F8" s="32" t="s">
        <v>80</v>
      </c>
    </row>
    <row r="9" spans="1:6" ht="47.25">
      <c r="A9" s="3" t="s">
        <v>4</v>
      </c>
      <c r="B9" s="3" t="s">
        <v>5</v>
      </c>
      <c r="C9" s="3" t="s">
        <v>6</v>
      </c>
      <c r="D9" s="3" t="s">
        <v>73</v>
      </c>
      <c r="E9" s="3" t="s">
        <v>74</v>
      </c>
      <c r="F9" s="3" t="s">
        <v>75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36" customFormat="1" ht="15" customHeight="1">
      <c r="A11" s="56" t="s">
        <v>39</v>
      </c>
      <c r="B11" s="13" t="s">
        <v>19</v>
      </c>
      <c r="C11" s="11"/>
      <c r="D11" s="38">
        <f>SUM(D12:D18)</f>
        <v>32189.999999999996</v>
      </c>
      <c r="E11" s="38">
        <f>SUM(E12:E18)</f>
        <v>32096.300000000003</v>
      </c>
      <c r="F11" s="35">
        <f>E11/D11*100</f>
        <v>99.708915812364111</v>
      </c>
    </row>
    <row r="12" spans="1:6" s="36" customFormat="1" ht="51" customHeight="1">
      <c r="A12" s="56" t="s">
        <v>175</v>
      </c>
      <c r="B12" s="13" t="s">
        <v>19</v>
      </c>
      <c r="C12" s="15" t="s">
        <v>20</v>
      </c>
      <c r="D12" s="38">
        <v>1442.2</v>
      </c>
      <c r="E12" s="34">
        <v>1442.2</v>
      </c>
      <c r="F12" s="35">
        <f>E12/D12*100</f>
        <v>100</v>
      </c>
    </row>
    <row r="13" spans="1:6" s="36" customFormat="1" ht="63">
      <c r="A13" s="12" t="s">
        <v>79</v>
      </c>
      <c r="B13" s="13" t="s">
        <v>19</v>
      </c>
      <c r="C13" s="13" t="s">
        <v>21</v>
      </c>
      <c r="D13" s="57">
        <v>100.6</v>
      </c>
      <c r="E13" s="37">
        <v>100.6</v>
      </c>
      <c r="F13" s="35">
        <f t="shared" ref="F13:F52" si="0">E13/D13*100</f>
        <v>100</v>
      </c>
    </row>
    <row r="14" spans="1:6" s="36" customFormat="1" ht="78.75">
      <c r="A14" s="30" t="s">
        <v>115</v>
      </c>
      <c r="B14" s="13" t="s">
        <v>19</v>
      </c>
      <c r="C14" s="13" t="s">
        <v>22</v>
      </c>
      <c r="D14" s="58">
        <v>14742.8</v>
      </c>
      <c r="E14" s="37">
        <v>14742.7</v>
      </c>
      <c r="F14" s="35">
        <f t="shared" si="0"/>
        <v>99.999321702797303</v>
      </c>
    </row>
    <row r="15" spans="1:6" s="36" customFormat="1" ht="21" customHeight="1">
      <c r="A15" s="30" t="s">
        <v>188</v>
      </c>
      <c r="B15" s="13" t="s">
        <v>19</v>
      </c>
      <c r="C15" s="13" t="s">
        <v>25</v>
      </c>
      <c r="D15" s="57">
        <v>5.3</v>
      </c>
      <c r="E15" s="37">
        <v>0</v>
      </c>
      <c r="F15" s="35">
        <f t="shared" si="0"/>
        <v>0</v>
      </c>
    </row>
    <row r="16" spans="1:6" s="36" customFormat="1" ht="51" customHeight="1">
      <c r="A16" s="30" t="s">
        <v>116</v>
      </c>
      <c r="B16" s="13" t="s">
        <v>19</v>
      </c>
      <c r="C16" s="13" t="s">
        <v>23</v>
      </c>
      <c r="D16" s="59">
        <v>6193.9</v>
      </c>
      <c r="E16" s="37">
        <v>6193.9</v>
      </c>
      <c r="F16" s="35">
        <f t="shared" si="0"/>
        <v>100</v>
      </c>
    </row>
    <row r="17" spans="1:6" s="36" customFormat="1" ht="20.25" customHeight="1">
      <c r="A17" s="30" t="s">
        <v>214</v>
      </c>
      <c r="B17" s="13" t="s">
        <v>19</v>
      </c>
      <c r="C17" s="13">
        <v>11</v>
      </c>
      <c r="D17" s="38">
        <f>[1]Лист3!F35</f>
        <v>4.4000000000000004</v>
      </c>
      <c r="E17" s="37">
        <v>0</v>
      </c>
      <c r="F17" s="35">
        <f t="shared" si="0"/>
        <v>0</v>
      </c>
    </row>
    <row r="18" spans="1:6" s="36" customFormat="1" ht="18.75" customHeight="1">
      <c r="A18" s="12" t="s">
        <v>9</v>
      </c>
      <c r="B18" s="13" t="s">
        <v>19</v>
      </c>
      <c r="C18" s="11">
        <v>13</v>
      </c>
      <c r="D18" s="38">
        <v>9700.7999999999993</v>
      </c>
      <c r="E18" s="34">
        <v>9616.9</v>
      </c>
      <c r="F18" s="35">
        <f t="shared" si="0"/>
        <v>99.135122876463797</v>
      </c>
    </row>
    <row r="19" spans="1:6" s="36" customFormat="1" ht="22.5" customHeight="1">
      <c r="A19" s="12" t="s">
        <v>55</v>
      </c>
      <c r="B19" s="13" t="s">
        <v>20</v>
      </c>
      <c r="C19" s="11"/>
      <c r="D19" s="38">
        <f>D20</f>
        <v>779.7</v>
      </c>
      <c r="E19" s="37">
        <v>779.7</v>
      </c>
      <c r="F19" s="35">
        <f t="shared" si="0"/>
        <v>100</v>
      </c>
    </row>
    <row r="20" spans="1:6" s="36" customFormat="1" ht="30.75" customHeight="1">
      <c r="A20" s="12" t="s">
        <v>49</v>
      </c>
      <c r="B20" s="13" t="s">
        <v>20</v>
      </c>
      <c r="C20" s="13" t="s">
        <v>21</v>
      </c>
      <c r="D20" s="38">
        <v>779.7</v>
      </c>
      <c r="E20" s="34">
        <v>779.7</v>
      </c>
      <c r="F20" s="35">
        <f t="shared" si="0"/>
        <v>100</v>
      </c>
    </row>
    <row r="21" spans="1:6" s="36" customFormat="1" ht="31.5">
      <c r="A21" s="12" t="s">
        <v>40</v>
      </c>
      <c r="B21" s="13" t="s">
        <v>21</v>
      </c>
      <c r="C21" s="11"/>
      <c r="D21" s="38">
        <f>SUM(D22:D22)</f>
        <v>1624.5</v>
      </c>
      <c r="E21" s="37">
        <v>1623.5</v>
      </c>
      <c r="F21" s="35">
        <f t="shared" si="0"/>
        <v>99.938442597722371</v>
      </c>
    </row>
    <row r="22" spans="1:6" s="36" customFormat="1" ht="47.25">
      <c r="A22" s="12" t="s">
        <v>50</v>
      </c>
      <c r="B22" s="13" t="s">
        <v>21</v>
      </c>
      <c r="C22" s="13" t="s">
        <v>24</v>
      </c>
      <c r="D22" s="38">
        <v>1624.5</v>
      </c>
      <c r="E22" s="34">
        <v>1623.5</v>
      </c>
      <c r="F22" s="35">
        <f t="shared" si="0"/>
        <v>99.938442597722371</v>
      </c>
    </row>
    <row r="23" spans="1:6" s="36" customFormat="1" ht="17.25" customHeight="1">
      <c r="A23" s="12" t="s">
        <v>41</v>
      </c>
      <c r="B23" s="13" t="s">
        <v>22</v>
      </c>
      <c r="C23" s="13"/>
      <c r="D23" s="38">
        <f>SUM(D24:D27)</f>
        <v>6887.0730000000003</v>
      </c>
      <c r="E23" s="38">
        <f>SUM(E24:E27)</f>
        <v>5599.2</v>
      </c>
      <c r="F23" s="35">
        <f t="shared" si="0"/>
        <v>81.300140132099656</v>
      </c>
    </row>
    <row r="24" spans="1:6" s="36" customFormat="1">
      <c r="A24" s="12" t="s">
        <v>42</v>
      </c>
      <c r="B24" s="13" t="s">
        <v>22</v>
      </c>
      <c r="C24" s="13" t="s">
        <v>19</v>
      </c>
      <c r="D24" s="38">
        <v>150</v>
      </c>
      <c r="E24" s="37">
        <v>150</v>
      </c>
      <c r="F24" s="35">
        <f t="shared" si="0"/>
        <v>100</v>
      </c>
    </row>
    <row r="25" spans="1:6" s="36" customFormat="1">
      <c r="A25" s="12" t="s">
        <v>81</v>
      </c>
      <c r="B25" s="13" t="s">
        <v>22</v>
      </c>
      <c r="C25" s="13" t="s">
        <v>25</v>
      </c>
      <c r="D25" s="38">
        <v>120</v>
      </c>
      <c r="E25" s="37">
        <v>120</v>
      </c>
      <c r="F25" s="35">
        <f t="shared" si="0"/>
        <v>100</v>
      </c>
    </row>
    <row r="26" spans="1:6" s="36" customFormat="1">
      <c r="A26" s="12" t="s">
        <v>82</v>
      </c>
      <c r="B26" s="13" t="s">
        <v>22</v>
      </c>
      <c r="C26" s="13" t="s">
        <v>24</v>
      </c>
      <c r="D26" s="38">
        <v>6137</v>
      </c>
      <c r="E26" s="37">
        <v>4881</v>
      </c>
      <c r="F26" s="35">
        <f t="shared" si="0"/>
        <v>79.533974254521752</v>
      </c>
    </row>
    <row r="27" spans="1:6" s="36" customFormat="1" ht="31.5">
      <c r="A27" s="60" t="s">
        <v>69</v>
      </c>
      <c r="B27" s="13" t="s">
        <v>22</v>
      </c>
      <c r="C27" s="13">
        <v>12</v>
      </c>
      <c r="D27" s="38">
        <f>[1]Лист3!F89</f>
        <v>480.07299999999998</v>
      </c>
      <c r="E27" s="34">
        <v>448.2</v>
      </c>
      <c r="F27" s="35">
        <f t="shared" si="0"/>
        <v>93.360801378123753</v>
      </c>
    </row>
    <row r="28" spans="1:6" s="36" customFormat="1">
      <c r="A28" s="12" t="s">
        <v>57</v>
      </c>
      <c r="B28" s="13" t="s">
        <v>25</v>
      </c>
      <c r="C28" s="13"/>
      <c r="D28" s="38">
        <f>D30+D29</f>
        <v>23016.799999999999</v>
      </c>
      <c r="E28" s="38">
        <f>E30+E29</f>
        <v>20264.2</v>
      </c>
      <c r="F28" s="35">
        <f t="shared" si="0"/>
        <v>88.040909248896455</v>
      </c>
    </row>
    <row r="29" spans="1:6" s="36" customFormat="1" ht="15" customHeight="1">
      <c r="A29" s="12" t="s">
        <v>58</v>
      </c>
      <c r="B29" s="13" t="s">
        <v>25</v>
      </c>
      <c r="C29" s="13" t="s">
        <v>20</v>
      </c>
      <c r="D29" s="38">
        <v>16462.8</v>
      </c>
      <c r="E29" s="34">
        <v>15838.2</v>
      </c>
      <c r="F29" s="35">
        <f t="shared" si="0"/>
        <v>96.205991690356456</v>
      </c>
    </row>
    <row r="30" spans="1:6" s="36" customFormat="1">
      <c r="A30" s="12" t="s">
        <v>215</v>
      </c>
      <c r="B30" s="13" t="s">
        <v>25</v>
      </c>
      <c r="C30" s="13" t="s">
        <v>21</v>
      </c>
      <c r="D30" s="38">
        <v>6554</v>
      </c>
      <c r="E30" s="37">
        <v>4426</v>
      </c>
      <c r="F30" s="35">
        <f t="shared" si="0"/>
        <v>67.531278608483376</v>
      </c>
    </row>
    <row r="31" spans="1:6" s="36" customFormat="1">
      <c r="A31" s="12" t="s">
        <v>43</v>
      </c>
      <c r="B31" s="13" t="s">
        <v>27</v>
      </c>
      <c r="C31" s="11"/>
      <c r="D31" s="38">
        <f>SUM(D32:D36)</f>
        <v>285615.67200000002</v>
      </c>
      <c r="E31" s="38">
        <f>SUM(E32:E36)</f>
        <v>281239</v>
      </c>
      <c r="F31" s="35">
        <f t="shared" si="0"/>
        <v>98.467635907598222</v>
      </c>
    </row>
    <row r="32" spans="1:6" s="36" customFormat="1">
      <c r="A32" s="12" t="s">
        <v>10</v>
      </c>
      <c r="B32" s="13" t="s">
        <v>27</v>
      </c>
      <c r="C32" s="13" t="s">
        <v>19</v>
      </c>
      <c r="D32" s="38">
        <v>47628.824999999997</v>
      </c>
      <c r="E32" s="37">
        <v>47106.2</v>
      </c>
      <c r="F32" s="35">
        <f t="shared" si="0"/>
        <v>98.902712800494243</v>
      </c>
    </row>
    <row r="33" spans="1:6" s="36" customFormat="1">
      <c r="A33" s="12" t="s">
        <v>11</v>
      </c>
      <c r="B33" s="13" t="s">
        <v>27</v>
      </c>
      <c r="C33" s="13" t="s">
        <v>20</v>
      </c>
      <c r="D33" s="38">
        <v>208096.516</v>
      </c>
      <c r="E33" s="37">
        <v>204254.4</v>
      </c>
      <c r="F33" s="35">
        <f t="shared" si="0"/>
        <v>98.153685571554689</v>
      </c>
    </row>
    <row r="34" spans="1:6" s="36" customFormat="1">
      <c r="A34" s="61" t="s">
        <v>176</v>
      </c>
      <c r="B34" s="13" t="s">
        <v>27</v>
      </c>
      <c r="C34" s="13" t="s">
        <v>21</v>
      </c>
      <c r="D34" s="38">
        <v>13616.907999999999</v>
      </c>
      <c r="E34" s="37">
        <v>13615</v>
      </c>
      <c r="F34" s="35">
        <f t="shared" si="0"/>
        <v>99.985988008437758</v>
      </c>
    </row>
    <row r="35" spans="1:6" s="36" customFormat="1">
      <c r="A35" s="12" t="s">
        <v>12</v>
      </c>
      <c r="B35" s="13" t="s">
        <v>27</v>
      </c>
      <c r="C35" s="13" t="s">
        <v>27</v>
      </c>
      <c r="D35" s="38">
        <v>2145.723</v>
      </c>
      <c r="E35" s="34">
        <v>2145.6999999999998</v>
      </c>
      <c r="F35" s="35">
        <f t="shared" si="0"/>
        <v>99.998928100225413</v>
      </c>
    </row>
    <row r="36" spans="1:6" s="36" customFormat="1">
      <c r="A36" s="12" t="s">
        <v>13</v>
      </c>
      <c r="B36" s="13" t="s">
        <v>27</v>
      </c>
      <c r="C36" s="13" t="s">
        <v>24</v>
      </c>
      <c r="D36" s="38">
        <v>14127.7</v>
      </c>
      <c r="E36" s="37">
        <v>14117.7</v>
      </c>
      <c r="F36" s="35">
        <f t="shared" si="0"/>
        <v>99.929217070011404</v>
      </c>
    </row>
    <row r="37" spans="1:6" s="36" customFormat="1">
      <c r="A37" s="12" t="s">
        <v>91</v>
      </c>
      <c r="B37" s="13" t="s">
        <v>26</v>
      </c>
      <c r="C37" s="11"/>
      <c r="D37" s="38">
        <f>SUM(D38:D39)</f>
        <v>26503.9</v>
      </c>
      <c r="E37" s="38">
        <f>SUM(E38:E39)</f>
        <v>26503.9</v>
      </c>
      <c r="F37" s="35">
        <f t="shared" si="0"/>
        <v>100</v>
      </c>
    </row>
    <row r="38" spans="1:6" s="36" customFormat="1">
      <c r="A38" s="12" t="s">
        <v>14</v>
      </c>
      <c r="B38" s="13" t="s">
        <v>26</v>
      </c>
      <c r="C38" s="13" t="s">
        <v>19</v>
      </c>
      <c r="D38" s="38">
        <v>19953</v>
      </c>
      <c r="E38" s="34">
        <v>19953</v>
      </c>
      <c r="F38" s="35">
        <f t="shared" si="0"/>
        <v>100</v>
      </c>
    </row>
    <row r="39" spans="1:6" s="36" customFormat="1" ht="31.5">
      <c r="A39" s="12" t="s">
        <v>94</v>
      </c>
      <c r="B39" s="13" t="s">
        <v>26</v>
      </c>
      <c r="C39" s="13" t="s">
        <v>22</v>
      </c>
      <c r="D39" s="38">
        <v>6550.9</v>
      </c>
      <c r="E39" s="37">
        <v>6550.9</v>
      </c>
      <c r="F39" s="35">
        <f t="shared" si="0"/>
        <v>100</v>
      </c>
    </row>
    <row r="40" spans="1:6" s="36" customFormat="1">
      <c r="A40" s="12" t="s">
        <v>44</v>
      </c>
      <c r="B40" s="11">
        <v>10</v>
      </c>
      <c r="C40" s="11"/>
      <c r="D40" s="38">
        <f>SUM(D41:D43)</f>
        <v>40482</v>
      </c>
      <c r="E40" s="38">
        <f>SUM(E41:E43)</f>
        <v>38725.4</v>
      </c>
      <c r="F40" s="35">
        <f t="shared" si="0"/>
        <v>95.660787510498508</v>
      </c>
    </row>
    <row r="41" spans="1:6" s="36" customFormat="1">
      <c r="A41" s="12" t="s">
        <v>16</v>
      </c>
      <c r="B41" s="11">
        <v>10</v>
      </c>
      <c r="C41" s="13" t="s">
        <v>19</v>
      </c>
      <c r="D41" s="38">
        <v>759.8</v>
      </c>
      <c r="E41" s="37">
        <v>759.8</v>
      </c>
      <c r="F41" s="35">
        <f t="shared" si="0"/>
        <v>100</v>
      </c>
    </row>
    <row r="42" spans="1:6" s="36" customFormat="1" ht="18.75" customHeight="1">
      <c r="A42" s="12" t="s">
        <v>48</v>
      </c>
      <c r="B42" s="11">
        <v>10</v>
      </c>
      <c r="C42" s="13" t="s">
        <v>21</v>
      </c>
      <c r="D42" s="38">
        <v>24637.200000000001</v>
      </c>
      <c r="E42" s="34">
        <v>24637.200000000001</v>
      </c>
      <c r="F42" s="35">
        <f t="shared" si="0"/>
        <v>100</v>
      </c>
    </row>
    <row r="43" spans="1:6" s="36" customFormat="1">
      <c r="A43" s="12" t="s">
        <v>17</v>
      </c>
      <c r="B43" s="11">
        <v>10</v>
      </c>
      <c r="C43" s="13" t="s">
        <v>22</v>
      </c>
      <c r="D43" s="38">
        <v>15085</v>
      </c>
      <c r="E43" s="37">
        <v>13328.4</v>
      </c>
      <c r="F43" s="35">
        <f t="shared" si="0"/>
        <v>88.35531985415976</v>
      </c>
    </row>
    <row r="44" spans="1:6" s="36" customFormat="1">
      <c r="A44" s="12" t="s">
        <v>15</v>
      </c>
      <c r="B44" s="11">
        <v>11</v>
      </c>
      <c r="C44" s="13"/>
      <c r="D44" s="38">
        <f>SUM(D45:D45)</f>
        <v>2324.6</v>
      </c>
      <c r="E44" s="34">
        <f>E45</f>
        <v>2323.4</v>
      </c>
      <c r="F44" s="35">
        <f t="shared" si="0"/>
        <v>99.948378215606994</v>
      </c>
    </row>
    <row r="45" spans="1:6" s="36" customFormat="1" ht="31.5">
      <c r="A45" s="12" t="s">
        <v>33</v>
      </c>
      <c r="B45" s="11">
        <v>11</v>
      </c>
      <c r="C45" s="13" t="s">
        <v>25</v>
      </c>
      <c r="D45" s="38">
        <v>2324.6</v>
      </c>
      <c r="E45" s="37">
        <v>2323.4</v>
      </c>
      <c r="F45" s="35">
        <f t="shared" si="0"/>
        <v>99.948378215606994</v>
      </c>
    </row>
    <row r="46" spans="1:6" s="36" customFormat="1" ht="31.5">
      <c r="A46" s="12" t="s">
        <v>71</v>
      </c>
      <c r="B46" s="11">
        <v>13</v>
      </c>
      <c r="C46" s="13"/>
      <c r="D46" s="38">
        <f>D47</f>
        <v>6</v>
      </c>
      <c r="E46" s="34">
        <f>E47</f>
        <v>5</v>
      </c>
      <c r="F46" s="35">
        <f t="shared" si="0"/>
        <v>83.333333333333343</v>
      </c>
    </row>
    <row r="47" spans="1:6" s="36" customFormat="1" ht="31.5">
      <c r="A47" s="30" t="s">
        <v>103</v>
      </c>
      <c r="B47" s="13">
        <v>13</v>
      </c>
      <c r="C47" s="13" t="s">
        <v>19</v>
      </c>
      <c r="D47" s="38">
        <v>6</v>
      </c>
      <c r="E47" s="37">
        <v>5</v>
      </c>
      <c r="F47" s="35">
        <f t="shared" si="0"/>
        <v>83.333333333333343</v>
      </c>
    </row>
    <row r="48" spans="1:6" s="36" customFormat="1" ht="47.25">
      <c r="A48" s="31" t="s">
        <v>126</v>
      </c>
      <c r="B48" s="11">
        <v>14</v>
      </c>
      <c r="C48" s="11"/>
      <c r="D48" s="38">
        <f>SUM(D49:D51)</f>
        <v>3352.5</v>
      </c>
      <c r="E48" s="38">
        <f>SUM(E49:E51)</f>
        <v>3342.2</v>
      </c>
      <c r="F48" s="35">
        <f t="shared" si="0"/>
        <v>99.692766592095452</v>
      </c>
    </row>
    <row r="49" spans="1:6" s="36" customFormat="1" ht="47.25">
      <c r="A49" s="30" t="s">
        <v>127</v>
      </c>
      <c r="B49" s="11">
        <v>14</v>
      </c>
      <c r="C49" s="13" t="s">
        <v>19</v>
      </c>
      <c r="D49" s="38">
        <v>1399.5</v>
      </c>
      <c r="E49" s="37">
        <v>1399.5</v>
      </c>
      <c r="F49" s="35">
        <f t="shared" si="0"/>
        <v>100</v>
      </c>
    </row>
    <row r="50" spans="1:6" s="36" customFormat="1">
      <c r="A50" s="30" t="s">
        <v>51</v>
      </c>
      <c r="B50" s="11">
        <v>14</v>
      </c>
      <c r="C50" s="13" t="s">
        <v>20</v>
      </c>
      <c r="D50" s="38">
        <f>[1]Лист3!F290</f>
        <v>822</v>
      </c>
      <c r="E50" s="37">
        <v>822</v>
      </c>
      <c r="F50" s="35">
        <f t="shared" si="0"/>
        <v>100</v>
      </c>
    </row>
    <row r="51" spans="1:6" s="36" customFormat="1" ht="31.5">
      <c r="A51" s="30" t="s">
        <v>121</v>
      </c>
      <c r="B51" s="11">
        <v>14</v>
      </c>
      <c r="C51" s="13" t="s">
        <v>21</v>
      </c>
      <c r="D51" s="38">
        <v>1131</v>
      </c>
      <c r="E51" s="34">
        <v>1120.7</v>
      </c>
      <c r="F51" s="35">
        <f t="shared" si="0"/>
        <v>99.089301503094603</v>
      </c>
    </row>
    <row r="52" spans="1:6">
      <c r="A52" s="12" t="s">
        <v>72</v>
      </c>
      <c r="B52" s="11"/>
      <c r="C52" s="11"/>
      <c r="D52" s="38">
        <f>D11+D19+D21+D31+D37+D40+D44+D46+D48+D23+D28</f>
        <v>422782.745</v>
      </c>
      <c r="E52" s="38">
        <f>E11+E19+E21+E31+E37+E40+E44+E46+E48+E23+E28</f>
        <v>412501.8000000001</v>
      </c>
      <c r="F52" s="6">
        <f t="shared" si="0"/>
        <v>97.568267598054433</v>
      </c>
    </row>
  </sheetData>
  <mergeCells count="5">
    <mergeCell ref="D1:F1"/>
    <mergeCell ref="D2:F2"/>
    <mergeCell ref="D3:F3"/>
    <mergeCell ref="D5:F5"/>
    <mergeCell ref="A7:F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tabSelected="1" topLeftCell="A61" zoomScaleNormal="100" workbookViewId="0">
      <selection activeCell="A72" sqref="A72"/>
    </sheetView>
  </sheetViews>
  <sheetFormatPr defaultColWidth="9.140625" defaultRowHeight="15.75"/>
  <cols>
    <col min="1" max="1" width="63.28515625" style="36" customWidth="1"/>
    <col min="2" max="2" width="6" style="1" customWidth="1"/>
    <col min="3" max="3" width="3.28515625" style="1" customWidth="1"/>
    <col min="4" max="4" width="3.5703125" style="1" customWidth="1"/>
    <col min="5" max="5" width="15.7109375" style="1" customWidth="1"/>
    <col min="6" max="6" width="4.140625" style="1" customWidth="1"/>
    <col min="7" max="7" width="10.5703125" style="1" customWidth="1"/>
    <col min="8" max="8" width="9.85546875" style="1" customWidth="1"/>
    <col min="9" max="9" width="10" style="1" customWidth="1"/>
    <col min="10" max="16384" width="9.140625" style="1"/>
  </cols>
  <sheetData>
    <row r="1" spans="1:9">
      <c r="B1" s="8"/>
      <c r="C1" s="8"/>
      <c r="D1" s="8"/>
      <c r="E1" s="8"/>
      <c r="F1" s="8"/>
      <c r="G1" s="10" t="s">
        <v>119</v>
      </c>
      <c r="H1" s="8"/>
      <c r="I1" s="8"/>
    </row>
    <row r="2" spans="1:9">
      <c r="B2" s="8"/>
      <c r="C2" s="8"/>
      <c r="D2" s="8"/>
      <c r="E2" s="8"/>
      <c r="F2" s="8"/>
      <c r="G2" s="10" t="s">
        <v>0</v>
      </c>
      <c r="H2" s="8"/>
      <c r="I2" s="8"/>
    </row>
    <row r="3" spans="1:9">
      <c r="B3" s="8"/>
      <c r="C3" s="8"/>
      <c r="D3" s="8"/>
      <c r="E3" s="8"/>
      <c r="F3" s="8"/>
      <c r="G3" s="10" t="s">
        <v>1</v>
      </c>
      <c r="H3" s="8"/>
      <c r="I3" s="8"/>
    </row>
    <row r="4" spans="1:9">
      <c r="B4" s="8"/>
      <c r="C4" s="8"/>
      <c r="D4" s="8"/>
      <c r="E4" s="8"/>
      <c r="F4" s="8"/>
      <c r="G4" s="10" t="s">
        <v>2</v>
      </c>
      <c r="H4" s="8"/>
      <c r="I4" s="8"/>
    </row>
    <row r="5" spans="1:9">
      <c r="B5" s="8"/>
      <c r="C5" s="8"/>
      <c r="D5" s="8"/>
      <c r="E5" s="8"/>
      <c r="F5" s="8"/>
      <c r="G5" s="10" t="s">
        <v>28</v>
      </c>
      <c r="H5" s="8"/>
      <c r="I5" s="8"/>
    </row>
    <row r="6" spans="1:9" ht="39.75" customHeight="1">
      <c r="A6" s="53"/>
      <c r="B6" s="2"/>
      <c r="C6" s="2"/>
      <c r="D6" s="2"/>
      <c r="E6" s="2"/>
      <c r="F6" s="2"/>
      <c r="G6" s="2"/>
      <c r="H6" s="2"/>
      <c r="I6" s="2"/>
    </row>
    <row r="7" spans="1:9" ht="36.75" customHeight="1">
      <c r="A7" s="73" t="s">
        <v>216</v>
      </c>
      <c r="B7" s="73"/>
      <c r="C7" s="73"/>
      <c r="D7" s="73"/>
      <c r="E7" s="73"/>
      <c r="F7" s="73"/>
      <c r="G7" s="73"/>
      <c r="H7" s="73"/>
      <c r="I7" s="73"/>
    </row>
    <row r="8" spans="1:9" ht="21.75" customHeight="1">
      <c r="A8" s="53"/>
      <c r="B8" s="2"/>
      <c r="C8" s="2"/>
      <c r="D8" s="2"/>
      <c r="E8" s="2"/>
      <c r="F8" s="2"/>
      <c r="G8" s="2"/>
      <c r="H8" s="2"/>
      <c r="I8" s="32" t="s">
        <v>80</v>
      </c>
    </row>
    <row r="9" spans="1:9" ht="47.25">
      <c r="A9" s="54" t="s">
        <v>4</v>
      </c>
      <c r="B9" s="3" t="s">
        <v>29</v>
      </c>
      <c r="C9" s="3" t="s">
        <v>5</v>
      </c>
      <c r="D9" s="3" t="s">
        <v>6</v>
      </c>
      <c r="E9" s="3" t="s">
        <v>30</v>
      </c>
      <c r="F9" s="3" t="s">
        <v>31</v>
      </c>
      <c r="G9" s="3" t="s">
        <v>76</v>
      </c>
      <c r="H9" s="3" t="s">
        <v>74</v>
      </c>
      <c r="I9" s="3" t="s">
        <v>75</v>
      </c>
    </row>
    <row r="10" spans="1:9">
      <c r="A10" s="71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5" customHeight="1">
      <c r="A11" s="16" t="s">
        <v>32</v>
      </c>
      <c r="B11" s="13" t="s">
        <v>47</v>
      </c>
      <c r="C11" s="11"/>
      <c r="D11" s="11"/>
      <c r="E11" s="14"/>
      <c r="F11" s="11"/>
      <c r="G11" s="17">
        <f>SUM(G12+G21)</f>
        <v>6210.9000000000005</v>
      </c>
      <c r="H11" s="17">
        <f>SUM(H12+H21)</f>
        <v>6207.9660000000003</v>
      </c>
      <c r="I11" s="6">
        <f t="shared" ref="I11:I34" si="0">H11/G11*100</f>
        <v>99.952760469497164</v>
      </c>
    </row>
    <row r="12" spans="1:9" ht="21.75" customHeight="1">
      <c r="A12" s="16" t="s">
        <v>43</v>
      </c>
      <c r="B12" s="13" t="s">
        <v>47</v>
      </c>
      <c r="C12" s="13" t="s">
        <v>27</v>
      </c>
      <c r="D12" s="13"/>
      <c r="E12" s="14"/>
      <c r="F12" s="13"/>
      <c r="G12" s="17">
        <f>G13</f>
        <v>3886.3270000000002</v>
      </c>
      <c r="H12" s="17">
        <f>H13</f>
        <v>3884.5419999999999</v>
      </c>
      <c r="I12" s="6">
        <f t="shared" si="0"/>
        <v>99.954069742458614</v>
      </c>
    </row>
    <row r="13" spans="1:9" ht="21" customHeight="1">
      <c r="A13" s="16" t="str">
        <f>[1]Лист1!A34</f>
        <v>Дополнительное образование детей</v>
      </c>
      <c r="B13" s="13" t="s">
        <v>47</v>
      </c>
      <c r="C13" s="13" t="s">
        <v>27</v>
      </c>
      <c r="D13" s="13" t="s">
        <v>21</v>
      </c>
      <c r="E13" s="14"/>
      <c r="F13" s="13"/>
      <c r="G13" s="17">
        <f>G14+G19</f>
        <v>3886.3270000000002</v>
      </c>
      <c r="H13" s="17">
        <f>H14+H19</f>
        <v>3884.5419999999999</v>
      </c>
      <c r="I13" s="6">
        <f t="shared" si="0"/>
        <v>99.954069742458614</v>
      </c>
    </row>
    <row r="14" spans="1:9" ht="36.75" customHeight="1">
      <c r="A14" s="16" t="s">
        <v>85</v>
      </c>
      <c r="B14" s="13" t="s">
        <v>47</v>
      </c>
      <c r="C14" s="13" t="s">
        <v>27</v>
      </c>
      <c r="D14" s="13" t="s">
        <v>21</v>
      </c>
      <c r="E14" s="14" t="s">
        <v>128</v>
      </c>
      <c r="F14" s="13"/>
      <c r="G14" s="17">
        <f>G15</f>
        <v>3069.5410000000002</v>
      </c>
      <c r="H14" s="17">
        <f>H15</f>
        <v>3067.7559999999999</v>
      </c>
      <c r="I14" s="6">
        <f t="shared" si="0"/>
        <v>99.94184798313492</v>
      </c>
    </row>
    <row r="15" spans="1:9" ht="39.75" customHeight="1">
      <c r="A15" s="16" t="s">
        <v>129</v>
      </c>
      <c r="B15" s="13" t="s">
        <v>47</v>
      </c>
      <c r="C15" s="13" t="s">
        <v>27</v>
      </c>
      <c r="D15" s="13" t="s">
        <v>21</v>
      </c>
      <c r="E15" s="14" t="s">
        <v>130</v>
      </c>
      <c r="F15" s="13"/>
      <c r="G15" s="17">
        <f>SUM(G16:G18)</f>
        <v>3069.5410000000002</v>
      </c>
      <c r="H15" s="17">
        <f>SUM(H16:H18)</f>
        <v>3067.7559999999999</v>
      </c>
      <c r="I15" s="6">
        <f t="shared" si="0"/>
        <v>99.94184798313492</v>
      </c>
    </row>
    <row r="16" spans="1:9" ht="84" customHeight="1">
      <c r="A16" s="27" t="s">
        <v>86</v>
      </c>
      <c r="B16" s="13" t="s">
        <v>47</v>
      </c>
      <c r="C16" s="13" t="s">
        <v>27</v>
      </c>
      <c r="D16" s="13" t="s">
        <v>21</v>
      </c>
      <c r="E16" s="14" t="s">
        <v>130</v>
      </c>
      <c r="F16" s="13">
        <v>100</v>
      </c>
      <c r="G16" s="17">
        <v>1919.654</v>
      </c>
      <c r="H16" s="17">
        <v>1917.8689999999999</v>
      </c>
      <c r="I16" s="6">
        <f t="shared" si="0"/>
        <v>99.907014493236801</v>
      </c>
    </row>
    <row r="17" spans="1:9" ht="39.75" customHeight="1">
      <c r="A17" s="28" t="s">
        <v>131</v>
      </c>
      <c r="B17" s="13" t="s">
        <v>47</v>
      </c>
      <c r="C17" s="13" t="s">
        <v>27</v>
      </c>
      <c r="D17" s="13" t="s">
        <v>21</v>
      </c>
      <c r="E17" s="14" t="s">
        <v>130</v>
      </c>
      <c r="F17" s="13">
        <v>200</v>
      </c>
      <c r="G17" s="17">
        <v>1139.508</v>
      </c>
      <c r="H17" s="17">
        <v>1139.508</v>
      </c>
      <c r="I17" s="6">
        <f t="shared" si="0"/>
        <v>100</v>
      </c>
    </row>
    <row r="18" spans="1:9" ht="21.75" customHeight="1">
      <c r="A18" s="29" t="s">
        <v>88</v>
      </c>
      <c r="B18" s="13" t="s">
        <v>47</v>
      </c>
      <c r="C18" s="13" t="s">
        <v>27</v>
      </c>
      <c r="D18" s="13" t="s">
        <v>21</v>
      </c>
      <c r="E18" s="14" t="s">
        <v>130</v>
      </c>
      <c r="F18" s="13">
        <v>850</v>
      </c>
      <c r="G18" s="17">
        <v>10.379</v>
      </c>
      <c r="H18" s="17">
        <v>10.379</v>
      </c>
      <c r="I18" s="6">
        <f t="shared" si="0"/>
        <v>100</v>
      </c>
    </row>
    <row r="19" spans="1:9" ht="52.5" customHeight="1">
      <c r="A19" s="29" t="s">
        <v>217</v>
      </c>
      <c r="B19" s="13" t="s">
        <v>47</v>
      </c>
      <c r="C19" s="13" t="s">
        <v>27</v>
      </c>
      <c r="D19" s="13" t="s">
        <v>21</v>
      </c>
      <c r="E19" s="14" t="s">
        <v>218</v>
      </c>
      <c r="F19" s="13"/>
      <c r="G19" s="17">
        <f>G20</f>
        <v>816.78599999999994</v>
      </c>
      <c r="H19" s="17">
        <f>H20</f>
        <v>816.78599999999994</v>
      </c>
      <c r="I19" s="6">
        <f t="shared" si="0"/>
        <v>100</v>
      </c>
    </row>
    <row r="20" spans="1:9" ht="73.900000000000006" customHeight="1">
      <c r="A20" s="27" t="s">
        <v>86</v>
      </c>
      <c r="B20" s="13" t="s">
        <v>47</v>
      </c>
      <c r="C20" s="13" t="s">
        <v>27</v>
      </c>
      <c r="D20" s="13" t="s">
        <v>21</v>
      </c>
      <c r="E20" s="14" t="s">
        <v>218</v>
      </c>
      <c r="F20" s="13">
        <v>100</v>
      </c>
      <c r="G20" s="17">
        <v>816.78599999999994</v>
      </c>
      <c r="H20" s="17">
        <v>816.78599999999994</v>
      </c>
      <c r="I20" s="6">
        <f t="shared" si="0"/>
        <v>100</v>
      </c>
    </row>
    <row r="21" spans="1:9" ht="24" customHeight="1">
      <c r="A21" s="16" t="s">
        <v>15</v>
      </c>
      <c r="B21" s="13" t="s">
        <v>47</v>
      </c>
      <c r="C21" s="13">
        <v>11</v>
      </c>
      <c r="D21" s="13"/>
      <c r="E21" s="15"/>
      <c r="F21" s="13"/>
      <c r="G21" s="17">
        <f>G22+G28+G34</f>
        <v>2324.5730000000003</v>
      </c>
      <c r="H21" s="17">
        <f>H22+H28+H34</f>
        <v>2323.424</v>
      </c>
      <c r="I21" s="6">
        <f t="shared" si="0"/>
        <v>99.950571567337292</v>
      </c>
    </row>
    <row r="22" spans="1:9" ht="36.75" customHeight="1">
      <c r="A22" s="16" t="s">
        <v>89</v>
      </c>
      <c r="B22" s="13" t="s">
        <v>47</v>
      </c>
      <c r="C22" s="13">
        <v>11</v>
      </c>
      <c r="D22" s="13" t="s">
        <v>25</v>
      </c>
      <c r="E22" s="14" t="s">
        <v>132</v>
      </c>
      <c r="F22" s="11"/>
      <c r="G22" s="17">
        <f>G23+G26</f>
        <v>747.83299999999997</v>
      </c>
      <c r="H22" s="17">
        <f>H23+H26</f>
        <v>747.83299999999997</v>
      </c>
      <c r="I22" s="6">
        <f t="shared" si="0"/>
        <v>100</v>
      </c>
    </row>
    <row r="23" spans="1:9" ht="22.5" customHeight="1">
      <c r="A23" s="16" t="s">
        <v>90</v>
      </c>
      <c r="B23" s="13" t="s">
        <v>47</v>
      </c>
      <c r="C23" s="13">
        <v>11</v>
      </c>
      <c r="D23" s="13" t="s">
        <v>25</v>
      </c>
      <c r="E23" s="14" t="s">
        <v>133</v>
      </c>
      <c r="F23" s="13"/>
      <c r="G23" s="17">
        <f>G24+G25</f>
        <v>625</v>
      </c>
      <c r="H23" s="17">
        <f>H24+H25</f>
        <v>625</v>
      </c>
      <c r="I23" s="6">
        <f t="shared" si="0"/>
        <v>100</v>
      </c>
    </row>
    <row r="24" spans="1:9" ht="66" customHeight="1">
      <c r="A24" s="28" t="s">
        <v>86</v>
      </c>
      <c r="B24" s="13" t="s">
        <v>47</v>
      </c>
      <c r="C24" s="13">
        <v>11</v>
      </c>
      <c r="D24" s="13" t="s">
        <v>25</v>
      </c>
      <c r="E24" s="14" t="s">
        <v>133</v>
      </c>
      <c r="F24" s="13">
        <v>100</v>
      </c>
      <c r="G24" s="17">
        <v>625</v>
      </c>
      <c r="H24" s="17">
        <v>625</v>
      </c>
      <c r="I24" s="6">
        <f t="shared" si="0"/>
        <v>100</v>
      </c>
    </row>
    <row r="25" spans="1:9" ht="33" customHeight="1">
      <c r="A25" s="28" t="s">
        <v>131</v>
      </c>
      <c r="B25" s="13" t="s">
        <v>47</v>
      </c>
      <c r="C25" s="13">
        <v>11</v>
      </c>
      <c r="D25" s="13" t="s">
        <v>25</v>
      </c>
      <c r="E25" s="14" t="s">
        <v>133</v>
      </c>
      <c r="F25" s="13">
        <v>200</v>
      </c>
      <c r="G25" s="17">
        <v>0</v>
      </c>
      <c r="H25" s="17">
        <v>0</v>
      </c>
      <c r="I25" s="6">
        <v>0</v>
      </c>
    </row>
    <row r="26" spans="1:9" ht="47.25" customHeight="1">
      <c r="A26" s="29" t="s">
        <v>217</v>
      </c>
      <c r="B26" s="13" t="s">
        <v>47</v>
      </c>
      <c r="C26" s="13">
        <v>11</v>
      </c>
      <c r="D26" s="13" t="s">
        <v>25</v>
      </c>
      <c r="E26" s="14" t="s">
        <v>219</v>
      </c>
      <c r="F26" s="13"/>
      <c r="G26" s="17">
        <f>G27</f>
        <v>122.833</v>
      </c>
      <c r="H26" s="17">
        <f>H27</f>
        <v>122.833</v>
      </c>
      <c r="I26" s="6">
        <v>0</v>
      </c>
    </row>
    <row r="27" spans="1:9" ht="70.5" customHeight="1">
      <c r="A27" s="27" t="s">
        <v>86</v>
      </c>
      <c r="B27" s="13" t="s">
        <v>47</v>
      </c>
      <c r="C27" s="13">
        <v>11</v>
      </c>
      <c r="D27" s="13" t="s">
        <v>25</v>
      </c>
      <c r="E27" s="14" t="s">
        <v>219</v>
      </c>
      <c r="F27" s="13">
        <v>100</v>
      </c>
      <c r="G27" s="17">
        <v>122.833</v>
      </c>
      <c r="H27" s="17">
        <v>122.833</v>
      </c>
      <c r="I27" s="6">
        <f t="shared" si="0"/>
        <v>100</v>
      </c>
    </row>
    <row r="28" spans="1:9" ht="22.5" customHeight="1">
      <c r="A28" s="28" t="s">
        <v>162</v>
      </c>
      <c r="B28" s="13" t="s">
        <v>47</v>
      </c>
      <c r="C28" s="13">
        <v>11</v>
      </c>
      <c r="D28" s="13" t="s">
        <v>25</v>
      </c>
      <c r="E28" s="14" t="s">
        <v>163</v>
      </c>
      <c r="F28" s="13"/>
      <c r="G28" s="17">
        <f>G29+G30+G31+G32</f>
        <v>1566.7400000000002</v>
      </c>
      <c r="H28" s="17">
        <f>H29+H30+H31+H32</f>
        <v>1565.5909999999999</v>
      </c>
      <c r="I28" s="6">
        <f t="shared" si="0"/>
        <v>99.926663007263471</v>
      </c>
    </row>
    <row r="29" spans="1:9" ht="63.75" customHeight="1">
      <c r="A29" s="28" t="s">
        <v>86</v>
      </c>
      <c r="B29" s="13" t="s">
        <v>47</v>
      </c>
      <c r="C29" s="13">
        <v>11</v>
      </c>
      <c r="D29" s="13" t="s">
        <v>25</v>
      </c>
      <c r="E29" s="14" t="s">
        <v>163</v>
      </c>
      <c r="F29" s="13">
        <v>100</v>
      </c>
      <c r="G29" s="17">
        <v>914.27800000000002</v>
      </c>
      <c r="H29" s="17">
        <v>914.27800000000002</v>
      </c>
      <c r="I29" s="6">
        <f>H29/G29*100</f>
        <v>100</v>
      </c>
    </row>
    <row r="30" spans="1:9" ht="32.25" customHeight="1">
      <c r="A30" s="28" t="s">
        <v>131</v>
      </c>
      <c r="B30" s="13" t="s">
        <v>47</v>
      </c>
      <c r="C30" s="13">
        <v>11</v>
      </c>
      <c r="D30" s="13" t="s">
        <v>25</v>
      </c>
      <c r="E30" s="14" t="s">
        <v>163</v>
      </c>
      <c r="F30" s="13">
        <v>200</v>
      </c>
      <c r="G30" s="17">
        <v>512.625</v>
      </c>
      <c r="H30" s="17">
        <v>511.52600000000001</v>
      </c>
      <c r="I30" s="6">
        <f t="shared" si="0"/>
        <v>99.785613265057307</v>
      </c>
    </row>
    <row r="31" spans="1:9" ht="21" customHeight="1">
      <c r="A31" s="29" t="s">
        <v>88</v>
      </c>
      <c r="B31" s="13" t="s">
        <v>47</v>
      </c>
      <c r="C31" s="13">
        <v>11</v>
      </c>
      <c r="D31" s="13" t="s">
        <v>25</v>
      </c>
      <c r="E31" s="14" t="s">
        <v>163</v>
      </c>
      <c r="F31" s="13">
        <v>850</v>
      </c>
      <c r="G31" s="17">
        <v>69.456999999999994</v>
      </c>
      <c r="H31" s="17">
        <v>69.406999999999996</v>
      </c>
      <c r="I31" s="6">
        <f t="shared" si="0"/>
        <v>99.928013015246847</v>
      </c>
    </row>
    <row r="32" spans="1:9" ht="54.75" customHeight="1">
      <c r="A32" s="29" t="s">
        <v>217</v>
      </c>
      <c r="B32" s="13" t="s">
        <v>47</v>
      </c>
      <c r="C32" s="13">
        <v>11</v>
      </c>
      <c r="D32" s="13" t="s">
        <v>25</v>
      </c>
      <c r="E32" s="14" t="s">
        <v>220</v>
      </c>
      <c r="F32" s="13"/>
      <c r="G32" s="17">
        <f>G33</f>
        <v>70.38</v>
      </c>
      <c r="H32" s="17">
        <f>H33</f>
        <v>70.38</v>
      </c>
      <c r="I32" s="6">
        <f t="shared" si="0"/>
        <v>100</v>
      </c>
    </row>
    <row r="33" spans="1:9" ht="66" customHeight="1">
      <c r="A33" s="27" t="s">
        <v>86</v>
      </c>
      <c r="B33" s="13" t="s">
        <v>47</v>
      </c>
      <c r="C33" s="13">
        <v>11</v>
      </c>
      <c r="D33" s="13" t="s">
        <v>25</v>
      </c>
      <c r="E33" s="14" t="s">
        <v>220</v>
      </c>
      <c r="F33" s="13">
        <v>100</v>
      </c>
      <c r="G33" s="17">
        <v>70.38</v>
      </c>
      <c r="H33" s="17">
        <v>70.38</v>
      </c>
      <c r="I33" s="6">
        <f t="shared" si="0"/>
        <v>100</v>
      </c>
    </row>
    <row r="34" spans="1:9" ht="21.75" customHeight="1">
      <c r="A34" s="28" t="s">
        <v>54</v>
      </c>
      <c r="B34" s="13" t="s">
        <v>47</v>
      </c>
      <c r="C34" s="13">
        <v>11</v>
      </c>
      <c r="D34" s="13" t="s">
        <v>25</v>
      </c>
      <c r="E34" s="14" t="s">
        <v>151</v>
      </c>
      <c r="F34" s="13"/>
      <c r="G34" s="17">
        <f>G35</f>
        <v>10</v>
      </c>
      <c r="H34" s="17">
        <f>H35</f>
        <v>10</v>
      </c>
      <c r="I34" s="6">
        <f t="shared" si="0"/>
        <v>100</v>
      </c>
    </row>
    <row r="35" spans="1:9" ht="31.5" customHeight="1">
      <c r="A35" s="28" t="s">
        <v>131</v>
      </c>
      <c r="B35" s="13" t="s">
        <v>47</v>
      </c>
      <c r="C35" s="13">
        <v>11</v>
      </c>
      <c r="D35" s="13" t="s">
        <v>25</v>
      </c>
      <c r="E35" s="14" t="s">
        <v>151</v>
      </c>
      <c r="F35" s="13">
        <v>200</v>
      </c>
      <c r="G35" s="17">
        <v>10</v>
      </c>
      <c r="H35" s="17">
        <v>10</v>
      </c>
      <c r="I35" s="6">
        <f t="shared" ref="I35:I101" si="1">H35/G35*100</f>
        <v>100</v>
      </c>
    </row>
    <row r="36" spans="1:9" ht="30.75" customHeight="1">
      <c r="A36" s="16" t="s">
        <v>52</v>
      </c>
      <c r="B36" s="13" t="s">
        <v>35</v>
      </c>
      <c r="C36" s="13"/>
      <c r="D36" s="13"/>
      <c r="E36" s="15"/>
      <c r="F36" s="13"/>
      <c r="G36" s="17">
        <f>G37+G48</f>
        <v>28398.159</v>
      </c>
      <c r="H36" s="17">
        <f>H37+H48</f>
        <v>28398.159</v>
      </c>
      <c r="I36" s="6">
        <f t="shared" si="1"/>
        <v>100</v>
      </c>
    </row>
    <row r="37" spans="1:9" ht="22.5" customHeight="1">
      <c r="A37" s="16" t="s">
        <v>43</v>
      </c>
      <c r="B37" s="13" t="s">
        <v>35</v>
      </c>
      <c r="C37" s="13" t="s">
        <v>27</v>
      </c>
      <c r="D37" s="13"/>
      <c r="E37" s="15"/>
      <c r="F37" s="13"/>
      <c r="G37" s="17">
        <f>G38</f>
        <v>7774.0720000000001</v>
      </c>
      <c r="H37" s="17">
        <f>H38</f>
        <v>7774.0720000000001</v>
      </c>
      <c r="I37" s="6">
        <f t="shared" si="1"/>
        <v>100</v>
      </c>
    </row>
    <row r="38" spans="1:9" ht="23.25" customHeight="1">
      <c r="A38" s="16" t="str">
        <f>[1]Лист1!A34</f>
        <v>Дополнительное образование детей</v>
      </c>
      <c r="B38" s="13" t="s">
        <v>35</v>
      </c>
      <c r="C38" s="13" t="s">
        <v>27</v>
      </c>
      <c r="D38" s="13" t="s">
        <v>21</v>
      </c>
      <c r="E38" s="15"/>
      <c r="F38" s="13"/>
      <c r="G38" s="17">
        <f>G39+G44+G46</f>
        <v>7774.0720000000001</v>
      </c>
      <c r="H38" s="17">
        <f>H39+H44+H46</f>
        <v>7774.0720000000001</v>
      </c>
      <c r="I38" s="6">
        <f t="shared" si="1"/>
        <v>100</v>
      </c>
    </row>
    <row r="39" spans="1:9" ht="45" customHeight="1">
      <c r="A39" s="16" t="s">
        <v>85</v>
      </c>
      <c r="B39" s="13" t="s">
        <v>35</v>
      </c>
      <c r="C39" s="13" t="s">
        <v>27</v>
      </c>
      <c r="D39" s="13" t="s">
        <v>21</v>
      </c>
      <c r="E39" s="14" t="s">
        <v>128</v>
      </c>
      <c r="F39" s="13"/>
      <c r="G39" s="17">
        <f>G40</f>
        <v>6182.0889999999999</v>
      </c>
      <c r="H39" s="17">
        <f>H40</f>
        <v>6182.0889999999999</v>
      </c>
      <c r="I39" s="6">
        <f t="shared" si="1"/>
        <v>100</v>
      </c>
    </row>
    <row r="40" spans="1:9" ht="35.25" customHeight="1">
      <c r="A40" s="16" t="s">
        <v>129</v>
      </c>
      <c r="B40" s="13" t="s">
        <v>35</v>
      </c>
      <c r="C40" s="13" t="s">
        <v>27</v>
      </c>
      <c r="D40" s="13" t="s">
        <v>21</v>
      </c>
      <c r="E40" s="14" t="s">
        <v>130</v>
      </c>
      <c r="F40" s="13"/>
      <c r="G40" s="17">
        <f>G41+G42+G43</f>
        <v>6182.0889999999999</v>
      </c>
      <c r="H40" s="17">
        <f>H41+H42+H43</f>
        <v>6182.0889999999999</v>
      </c>
      <c r="I40" s="6">
        <f t="shared" si="1"/>
        <v>100</v>
      </c>
    </row>
    <row r="41" spans="1:9" ht="69" customHeight="1">
      <c r="A41" s="28" t="s">
        <v>86</v>
      </c>
      <c r="B41" s="13" t="s">
        <v>35</v>
      </c>
      <c r="C41" s="13" t="s">
        <v>27</v>
      </c>
      <c r="D41" s="13" t="s">
        <v>21</v>
      </c>
      <c r="E41" s="14" t="s">
        <v>130</v>
      </c>
      <c r="F41" s="13">
        <v>100</v>
      </c>
      <c r="G41" s="17">
        <v>4946.893</v>
      </c>
      <c r="H41" s="17">
        <v>4946.893</v>
      </c>
      <c r="I41" s="6">
        <f t="shared" si="1"/>
        <v>100</v>
      </c>
    </row>
    <row r="42" spans="1:9" ht="35.25" customHeight="1">
      <c r="A42" s="28" t="s">
        <v>131</v>
      </c>
      <c r="B42" s="13" t="s">
        <v>35</v>
      </c>
      <c r="C42" s="13" t="s">
        <v>27</v>
      </c>
      <c r="D42" s="13" t="s">
        <v>21</v>
      </c>
      <c r="E42" s="14" t="s">
        <v>130</v>
      </c>
      <c r="F42" s="13">
        <v>200</v>
      </c>
      <c r="G42" s="17">
        <v>1200.2760000000001</v>
      </c>
      <c r="H42" s="17">
        <v>1200.2760000000001</v>
      </c>
      <c r="I42" s="6">
        <f t="shared" si="1"/>
        <v>100</v>
      </c>
    </row>
    <row r="43" spans="1:9" ht="22.5" customHeight="1">
      <c r="A43" s="29" t="s">
        <v>88</v>
      </c>
      <c r="B43" s="13" t="s">
        <v>35</v>
      </c>
      <c r="C43" s="13" t="s">
        <v>27</v>
      </c>
      <c r="D43" s="13" t="s">
        <v>21</v>
      </c>
      <c r="E43" s="14" t="s">
        <v>130</v>
      </c>
      <c r="F43" s="13">
        <v>850</v>
      </c>
      <c r="G43" s="17">
        <v>34.92</v>
      </c>
      <c r="H43" s="17">
        <v>34.92</v>
      </c>
      <c r="I43" s="6">
        <f t="shared" si="1"/>
        <v>100</v>
      </c>
    </row>
    <row r="44" spans="1:9" ht="51.75" customHeight="1">
      <c r="A44" s="29" t="s">
        <v>217</v>
      </c>
      <c r="B44" s="13" t="s">
        <v>35</v>
      </c>
      <c r="C44" s="13" t="s">
        <v>27</v>
      </c>
      <c r="D44" s="13" t="s">
        <v>21</v>
      </c>
      <c r="E44" s="14" t="s">
        <v>218</v>
      </c>
      <c r="F44" s="13"/>
      <c r="G44" s="17">
        <f>G45</f>
        <v>1554.9829999999999</v>
      </c>
      <c r="H44" s="17">
        <f>H45</f>
        <v>1554.9829999999999</v>
      </c>
      <c r="I44" s="6">
        <f t="shared" si="1"/>
        <v>100</v>
      </c>
    </row>
    <row r="45" spans="1:9" ht="66" customHeight="1">
      <c r="A45" s="27" t="s">
        <v>86</v>
      </c>
      <c r="B45" s="13" t="s">
        <v>35</v>
      </c>
      <c r="C45" s="13" t="s">
        <v>27</v>
      </c>
      <c r="D45" s="13" t="s">
        <v>21</v>
      </c>
      <c r="E45" s="14" t="s">
        <v>218</v>
      </c>
      <c r="F45" s="13">
        <v>100</v>
      </c>
      <c r="G45" s="17">
        <v>1554.9829999999999</v>
      </c>
      <c r="H45" s="17">
        <v>1554.9829999999999</v>
      </c>
      <c r="I45" s="6">
        <f t="shared" si="1"/>
        <v>100</v>
      </c>
    </row>
    <row r="46" spans="1:9" ht="61.5" customHeight="1">
      <c r="A46" s="27" t="s">
        <v>221</v>
      </c>
      <c r="B46" s="13" t="s">
        <v>35</v>
      </c>
      <c r="C46" s="13" t="s">
        <v>27</v>
      </c>
      <c r="D46" s="13" t="s">
        <v>21</v>
      </c>
      <c r="E46" s="14" t="s">
        <v>222</v>
      </c>
      <c r="F46" s="13"/>
      <c r="G46" s="17">
        <f>G47</f>
        <v>37</v>
      </c>
      <c r="H46" s="17">
        <f>H47</f>
        <v>37</v>
      </c>
      <c r="I46" s="6">
        <f t="shared" si="1"/>
        <v>100</v>
      </c>
    </row>
    <row r="47" spans="1:9" ht="30.75" customHeight="1">
      <c r="A47" s="28" t="s">
        <v>131</v>
      </c>
      <c r="B47" s="13" t="s">
        <v>35</v>
      </c>
      <c r="C47" s="13" t="s">
        <v>27</v>
      </c>
      <c r="D47" s="13" t="s">
        <v>21</v>
      </c>
      <c r="E47" s="14" t="s">
        <v>222</v>
      </c>
      <c r="F47" s="13">
        <v>200</v>
      </c>
      <c r="G47" s="17">
        <v>37</v>
      </c>
      <c r="H47" s="17">
        <v>37</v>
      </c>
      <c r="I47" s="6">
        <f t="shared" si="1"/>
        <v>100</v>
      </c>
    </row>
    <row r="48" spans="1:9" ht="18.600000000000001" customHeight="1">
      <c r="A48" s="16" t="s">
        <v>91</v>
      </c>
      <c r="B48" s="13" t="s">
        <v>35</v>
      </c>
      <c r="C48" s="13" t="s">
        <v>26</v>
      </c>
      <c r="D48" s="13"/>
      <c r="E48" s="15"/>
      <c r="F48" s="13"/>
      <c r="G48" s="17">
        <f>G49+G61</f>
        <v>20624.087</v>
      </c>
      <c r="H48" s="17">
        <f>H49+H61</f>
        <v>20624.087</v>
      </c>
      <c r="I48" s="6">
        <f t="shared" si="1"/>
        <v>100</v>
      </c>
    </row>
    <row r="49" spans="1:9" ht="20.25" customHeight="1">
      <c r="A49" s="16" t="s">
        <v>59</v>
      </c>
      <c r="B49" s="13" t="s">
        <v>35</v>
      </c>
      <c r="C49" s="13" t="s">
        <v>26</v>
      </c>
      <c r="D49" s="13" t="s">
        <v>19</v>
      </c>
      <c r="E49" s="15"/>
      <c r="F49" s="13"/>
      <c r="G49" s="17">
        <f>G50+G57+G59</f>
        <v>14103.189</v>
      </c>
      <c r="H49" s="17">
        <f>H50+H57+H59</f>
        <v>14103.189</v>
      </c>
      <c r="I49" s="6">
        <f t="shared" si="1"/>
        <v>100</v>
      </c>
    </row>
    <row r="50" spans="1:9" ht="38.450000000000003" customHeight="1">
      <c r="A50" s="16" t="s">
        <v>92</v>
      </c>
      <c r="B50" s="13" t="s">
        <v>35</v>
      </c>
      <c r="C50" s="13" t="s">
        <v>26</v>
      </c>
      <c r="D50" s="13" t="s">
        <v>19</v>
      </c>
      <c r="E50" s="14" t="s">
        <v>134</v>
      </c>
      <c r="F50" s="11"/>
      <c r="G50" s="17">
        <f>G51</f>
        <v>11503.178</v>
      </c>
      <c r="H50" s="17">
        <f>H51</f>
        <v>11503.178</v>
      </c>
      <c r="I50" s="6">
        <f t="shared" si="1"/>
        <v>100</v>
      </c>
    </row>
    <row r="51" spans="1:9" ht="18" customHeight="1">
      <c r="A51" s="16" t="s">
        <v>93</v>
      </c>
      <c r="B51" s="13" t="s">
        <v>35</v>
      </c>
      <c r="C51" s="13" t="s">
        <v>26</v>
      </c>
      <c r="D51" s="13" t="s">
        <v>19</v>
      </c>
      <c r="E51" s="14" t="s">
        <v>135</v>
      </c>
      <c r="F51" s="11"/>
      <c r="G51" s="17">
        <f>G52+G53+G56+G54+G55</f>
        <v>11503.178</v>
      </c>
      <c r="H51" s="17">
        <f>H52+H53+H56+H54+H55</f>
        <v>11503.178</v>
      </c>
      <c r="I51" s="6">
        <f t="shared" si="1"/>
        <v>100</v>
      </c>
    </row>
    <row r="52" spans="1:9" ht="63.75" customHeight="1">
      <c r="A52" s="28" t="s">
        <v>86</v>
      </c>
      <c r="B52" s="13" t="s">
        <v>35</v>
      </c>
      <c r="C52" s="13" t="s">
        <v>26</v>
      </c>
      <c r="D52" s="13" t="s">
        <v>19</v>
      </c>
      <c r="E52" s="14" t="s">
        <v>135</v>
      </c>
      <c r="F52" s="11">
        <v>100</v>
      </c>
      <c r="G52" s="39">
        <v>9402.1880000000001</v>
      </c>
      <c r="H52" s="39">
        <v>9402.1880000000001</v>
      </c>
      <c r="I52" s="6">
        <f t="shared" si="1"/>
        <v>100</v>
      </c>
    </row>
    <row r="53" spans="1:9" ht="33.6" customHeight="1">
      <c r="A53" s="28" t="s">
        <v>131</v>
      </c>
      <c r="B53" s="13" t="s">
        <v>35</v>
      </c>
      <c r="C53" s="13" t="s">
        <v>26</v>
      </c>
      <c r="D53" s="13" t="s">
        <v>19</v>
      </c>
      <c r="E53" s="14" t="s">
        <v>135</v>
      </c>
      <c r="F53" s="11">
        <v>200</v>
      </c>
      <c r="G53" s="39">
        <v>2019.721</v>
      </c>
      <c r="H53" s="39">
        <v>2019.721</v>
      </c>
      <c r="I53" s="6">
        <f t="shared" si="1"/>
        <v>100</v>
      </c>
    </row>
    <row r="54" spans="1:9" ht="24" customHeight="1">
      <c r="A54" s="28" t="s">
        <v>256</v>
      </c>
      <c r="B54" s="13" t="s">
        <v>35</v>
      </c>
      <c r="C54" s="13" t="s">
        <v>26</v>
      </c>
      <c r="D54" s="13" t="s">
        <v>19</v>
      </c>
      <c r="E54" s="14" t="s">
        <v>135</v>
      </c>
      <c r="F54" s="11">
        <v>350</v>
      </c>
      <c r="G54" s="39">
        <v>15</v>
      </c>
      <c r="H54" s="39">
        <v>15</v>
      </c>
      <c r="I54" s="6">
        <f t="shared" si="1"/>
        <v>100</v>
      </c>
    </row>
    <row r="55" spans="1:9" ht="23.25" customHeight="1">
      <c r="A55" s="28" t="s">
        <v>110</v>
      </c>
      <c r="B55" s="13" t="s">
        <v>35</v>
      </c>
      <c r="C55" s="13" t="s">
        <v>26</v>
      </c>
      <c r="D55" s="13" t="s">
        <v>19</v>
      </c>
      <c r="E55" s="14" t="s">
        <v>135</v>
      </c>
      <c r="F55" s="11">
        <v>830</v>
      </c>
      <c r="G55" s="39">
        <v>32.404000000000003</v>
      </c>
      <c r="H55" s="39">
        <v>32.404000000000003</v>
      </c>
      <c r="I55" s="6">
        <f t="shared" si="1"/>
        <v>100</v>
      </c>
    </row>
    <row r="56" spans="1:9" ht="20.25" customHeight="1">
      <c r="A56" s="29" t="s">
        <v>88</v>
      </c>
      <c r="B56" s="13" t="s">
        <v>35</v>
      </c>
      <c r="C56" s="13" t="s">
        <v>26</v>
      </c>
      <c r="D56" s="13" t="s">
        <v>19</v>
      </c>
      <c r="E56" s="14" t="s">
        <v>135</v>
      </c>
      <c r="F56" s="11">
        <v>850</v>
      </c>
      <c r="G56" s="39">
        <v>33.865000000000002</v>
      </c>
      <c r="H56" s="39">
        <v>33.865000000000002</v>
      </c>
      <c r="I56" s="6">
        <f t="shared" si="1"/>
        <v>100</v>
      </c>
    </row>
    <row r="57" spans="1:9" ht="46.5" customHeight="1">
      <c r="A57" s="29" t="s">
        <v>217</v>
      </c>
      <c r="B57" s="13" t="s">
        <v>35</v>
      </c>
      <c r="C57" s="13" t="s">
        <v>26</v>
      </c>
      <c r="D57" s="13" t="s">
        <v>19</v>
      </c>
      <c r="E57" s="14" t="s">
        <v>223</v>
      </c>
      <c r="F57" s="13"/>
      <c r="G57" s="17">
        <f>G58</f>
        <v>2459.8910000000001</v>
      </c>
      <c r="H57" s="17">
        <f>H58</f>
        <v>2459.8910000000001</v>
      </c>
      <c r="I57" s="6">
        <f t="shared" si="1"/>
        <v>100</v>
      </c>
    </row>
    <row r="58" spans="1:9" ht="68.25" customHeight="1">
      <c r="A58" s="27" t="s">
        <v>86</v>
      </c>
      <c r="B58" s="13" t="s">
        <v>35</v>
      </c>
      <c r="C58" s="13" t="s">
        <v>26</v>
      </c>
      <c r="D58" s="13" t="s">
        <v>19</v>
      </c>
      <c r="E58" s="14" t="s">
        <v>223</v>
      </c>
      <c r="F58" s="13">
        <v>100</v>
      </c>
      <c r="G58" s="17">
        <v>2459.8910000000001</v>
      </c>
      <c r="H58" s="17">
        <v>2459.8910000000001</v>
      </c>
      <c r="I58" s="6">
        <f t="shared" si="1"/>
        <v>100</v>
      </c>
    </row>
    <row r="59" spans="1:9" ht="55.5" customHeight="1">
      <c r="A59" s="27" t="s">
        <v>221</v>
      </c>
      <c r="B59" s="13" t="s">
        <v>35</v>
      </c>
      <c r="C59" s="13" t="s">
        <v>26</v>
      </c>
      <c r="D59" s="13" t="s">
        <v>19</v>
      </c>
      <c r="E59" s="14" t="s">
        <v>222</v>
      </c>
      <c r="F59" s="13"/>
      <c r="G59" s="17">
        <f>G60</f>
        <v>140.12</v>
      </c>
      <c r="H59" s="17">
        <f>H60</f>
        <v>140.12</v>
      </c>
      <c r="I59" s="6">
        <f t="shared" si="1"/>
        <v>100</v>
      </c>
    </row>
    <row r="60" spans="1:9" ht="33.75" customHeight="1">
      <c r="A60" s="28" t="s">
        <v>131</v>
      </c>
      <c r="B60" s="13" t="s">
        <v>35</v>
      </c>
      <c r="C60" s="13" t="s">
        <v>26</v>
      </c>
      <c r="D60" s="13" t="s">
        <v>19</v>
      </c>
      <c r="E60" s="14" t="s">
        <v>222</v>
      </c>
      <c r="F60" s="13">
        <v>200</v>
      </c>
      <c r="G60" s="17">
        <v>140.12</v>
      </c>
      <c r="H60" s="17">
        <v>140.12</v>
      </c>
      <c r="I60" s="6">
        <f t="shared" si="1"/>
        <v>100</v>
      </c>
    </row>
    <row r="61" spans="1:9" ht="18.600000000000001" customHeight="1">
      <c r="A61" s="16" t="s">
        <v>94</v>
      </c>
      <c r="B61" s="13" t="s">
        <v>35</v>
      </c>
      <c r="C61" s="13" t="s">
        <v>26</v>
      </c>
      <c r="D61" s="13" t="s">
        <v>22</v>
      </c>
      <c r="E61" s="14"/>
      <c r="F61" s="13"/>
      <c r="G61" s="17">
        <f>G62+G67+G73+G75+G79+G77</f>
        <v>6520.8979999999992</v>
      </c>
      <c r="H61" s="17">
        <f>H62+H67+H73+H75+H79+H77</f>
        <v>6520.8979999999992</v>
      </c>
      <c r="I61" s="6">
        <f t="shared" si="1"/>
        <v>100</v>
      </c>
    </row>
    <row r="62" spans="1:9" ht="33.75" customHeight="1">
      <c r="A62" s="16" t="s">
        <v>89</v>
      </c>
      <c r="B62" s="13" t="s">
        <v>35</v>
      </c>
      <c r="C62" s="13" t="s">
        <v>26</v>
      </c>
      <c r="D62" s="13" t="s">
        <v>22</v>
      </c>
      <c r="E62" s="14" t="s">
        <v>132</v>
      </c>
      <c r="F62" s="11"/>
      <c r="G62" s="17">
        <f>G63+G65</f>
        <v>693.13299999999992</v>
      </c>
      <c r="H62" s="17">
        <f>H63+H65</f>
        <v>693.13299999999992</v>
      </c>
      <c r="I62" s="6">
        <f t="shared" si="1"/>
        <v>100</v>
      </c>
    </row>
    <row r="63" spans="1:9" ht="23.25" customHeight="1">
      <c r="A63" s="16" t="s">
        <v>90</v>
      </c>
      <c r="B63" s="13" t="s">
        <v>35</v>
      </c>
      <c r="C63" s="13" t="s">
        <v>26</v>
      </c>
      <c r="D63" s="13" t="s">
        <v>22</v>
      </c>
      <c r="E63" s="14" t="s">
        <v>133</v>
      </c>
      <c r="F63" s="11"/>
      <c r="G63" s="17">
        <f>G64</f>
        <v>567.16</v>
      </c>
      <c r="H63" s="17">
        <f>H64</f>
        <v>567.16</v>
      </c>
      <c r="I63" s="6">
        <f t="shared" si="1"/>
        <v>100</v>
      </c>
    </row>
    <row r="64" spans="1:9" ht="62.45" customHeight="1">
      <c r="A64" s="28" t="s">
        <v>86</v>
      </c>
      <c r="B64" s="13" t="s">
        <v>35</v>
      </c>
      <c r="C64" s="13" t="s">
        <v>26</v>
      </c>
      <c r="D64" s="13" t="s">
        <v>22</v>
      </c>
      <c r="E64" s="14" t="s">
        <v>133</v>
      </c>
      <c r="F64" s="11">
        <v>100</v>
      </c>
      <c r="G64" s="17">
        <v>567.16</v>
      </c>
      <c r="H64" s="17">
        <v>567.16</v>
      </c>
      <c r="I64" s="6">
        <f t="shared" si="1"/>
        <v>100</v>
      </c>
    </row>
    <row r="65" spans="1:9" ht="52.5" customHeight="1">
      <c r="A65" s="29" t="s">
        <v>217</v>
      </c>
      <c r="B65" s="13" t="s">
        <v>47</v>
      </c>
      <c r="C65" s="13" t="s">
        <v>26</v>
      </c>
      <c r="D65" s="13" t="s">
        <v>22</v>
      </c>
      <c r="E65" s="14" t="s">
        <v>219</v>
      </c>
      <c r="F65" s="13"/>
      <c r="G65" s="17">
        <f>G66</f>
        <v>125.973</v>
      </c>
      <c r="H65" s="17">
        <f>H66</f>
        <v>125.973</v>
      </c>
      <c r="I65" s="6">
        <f t="shared" si="1"/>
        <v>100</v>
      </c>
    </row>
    <row r="66" spans="1:9" ht="67.5" customHeight="1">
      <c r="A66" s="27" t="s">
        <v>86</v>
      </c>
      <c r="B66" s="13" t="s">
        <v>47</v>
      </c>
      <c r="C66" s="13" t="s">
        <v>26</v>
      </c>
      <c r="D66" s="13" t="s">
        <v>22</v>
      </c>
      <c r="E66" s="14" t="s">
        <v>219</v>
      </c>
      <c r="F66" s="13">
        <v>100</v>
      </c>
      <c r="G66" s="17">
        <v>125.973</v>
      </c>
      <c r="H66" s="17">
        <v>125.973</v>
      </c>
      <c r="I66" s="6">
        <f t="shared" si="1"/>
        <v>100</v>
      </c>
    </row>
    <row r="67" spans="1:9" ht="35.25" customHeight="1">
      <c r="A67" s="29" t="s">
        <v>95</v>
      </c>
      <c r="B67" s="13" t="s">
        <v>35</v>
      </c>
      <c r="C67" s="13" t="s">
        <v>26</v>
      </c>
      <c r="D67" s="13" t="s">
        <v>22</v>
      </c>
      <c r="E67" s="14" t="s">
        <v>136</v>
      </c>
      <c r="F67" s="13"/>
      <c r="G67" s="17">
        <f>G68</f>
        <v>4522.0550000000003</v>
      </c>
      <c r="H67" s="17">
        <f>H68</f>
        <v>4522.0550000000003</v>
      </c>
      <c r="I67" s="6">
        <f t="shared" ref="I67" si="2">H67/G67*100</f>
        <v>100</v>
      </c>
    </row>
    <row r="68" spans="1:9" ht="66" customHeight="1">
      <c r="A68" s="18" t="s">
        <v>96</v>
      </c>
      <c r="B68" s="13" t="s">
        <v>35</v>
      </c>
      <c r="C68" s="13" t="s">
        <v>26</v>
      </c>
      <c r="D68" s="13" t="s">
        <v>22</v>
      </c>
      <c r="E68" s="14" t="s">
        <v>137</v>
      </c>
      <c r="F68" s="13"/>
      <c r="G68" s="17">
        <f>G69+G70+G72+G71</f>
        <v>4522.0550000000003</v>
      </c>
      <c r="H68" s="17">
        <f>H69+H70+H72+H71</f>
        <v>4522.0550000000003</v>
      </c>
      <c r="I68" s="6">
        <f t="shared" si="1"/>
        <v>100</v>
      </c>
    </row>
    <row r="69" spans="1:9" ht="68.25" customHeight="1">
      <c r="A69" s="28" t="s">
        <v>86</v>
      </c>
      <c r="B69" s="13" t="s">
        <v>35</v>
      </c>
      <c r="C69" s="13" t="s">
        <v>26</v>
      </c>
      <c r="D69" s="13" t="s">
        <v>22</v>
      </c>
      <c r="E69" s="14" t="s">
        <v>137</v>
      </c>
      <c r="F69" s="13">
        <v>100</v>
      </c>
      <c r="G69" s="17">
        <v>4148.24</v>
      </c>
      <c r="H69" s="17">
        <v>4148.24</v>
      </c>
      <c r="I69" s="6">
        <f t="shared" si="1"/>
        <v>100</v>
      </c>
    </row>
    <row r="70" spans="1:9" ht="33" customHeight="1">
      <c r="A70" s="28" t="s">
        <v>131</v>
      </c>
      <c r="B70" s="13" t="s">
        <v>35</v>
      </c>
      <c r="C70" s="13" t="s">
        <v>26</v>
      </c>
      <c r="D70" s="13" t="s">
        <v>22</v>
      </c>
      <c r="E70" s="14" t="s">
        <v>137</v>
      </c>
      <c r="F70" s="13">
        <v>200</v>
      </c>
      <c r="G70" s="17">
        <v>353.86500000000001</v>
      </c>
      <c r="H70" s="17">
        <v>353.86500000000001</v>
      </c>
      <c r="I70" s="6">
        <f t="shared" si="1"/>
        <v>100</v>
      </c>
    </row>
    <row r="71" spans="1:9" ht="28.5" customHeight="1">
      <c r="A71" s="28" t="s">
        <v>256</v>
      </c>
      <c r="B71" s="13" t="s">
        <v>35</v>
      </c>
      <c r="C71" s="13" t="s">
        <v>26</v>
      </c>
      <c r="D71" s="13" t="s">
        <v>22</v>
      </c>
      <c r="E71" s="14" t="s">
        <v>137</v>
      </c>
      <c r="F71" s="13">
        <v>350</v>
      </c>
      <c r="G71" s="17">
        <v>16.100000000000001</v>
      </c>
      <c r="H71" s="17">
        <v>16.100000000000001</v>
      </c>
      <c r="I71" s="6">
        <f t="shared" ref="I71" si="3">H71/G71*100</f>
        <v>100</v>
      </c>
    </row>
    <row r="72" spans="1:9" ht="24.6" customHeight="1">
      <c r="A72" s="29" t="s">
        <v>88</v>
      </c>
      <c r="B72" s="13" t="s">
        <v>35</v>
      </c>
      <c r="C72" s="13" t="s">
        <v>26</v>
      </c>
      <c r="D72" s="13" t="s">
        <v>22</v>
      </c>
      <c r="E72" s="14" t="s">
        <v>137</v>
      </c>
      <c r="F72" s="13">
        <v>850</v>
      </c>
      <c r="G72" s="17">
        <v>3.85</v>
      </c>
      <c r="H72" s="17">
        <v>3.85</v>
      </c>
      <c r="I72" s="6">
        <f t="shared" si="1"/>
        <v>100</v>
      </c>
    </row>
    <row r="73" spans="1:9" ht="35.25" customHeight="1">
      <c r="A73" s="29" t="s">
        <v>138</v>
      </c>
      <c r="B73" s="13" t="s">
        <v>35</v>
      </c>
      <c r="C73" s="13" t="s">
        <v>26</v>
      </c>
      <c r="D73" s="13" t="s">
        <v>22</v>
      </c>
      <c r="E73" s="14" t="s">
        <v>139</v>
      </c>
      <c r="F73" s="13"/>
      <c r="G73" s="17">
        <f>G74</f>
        <v>27.11</v>
      </c>
      <c r="H73" s="17">
        <f>H74</f>
        <v>27.11</v>
      </c>
      <c r="I73" s="6">
        <f t="shared" si="1"/>
        <v>100</v>
      </c>
    </row>
    <row r="74" spans="1:9" ht="31.5" customHeight="1">
      <c r="A74" s="28" t="s">
        <v>131</v>
      </c>
      <c r="B74" s="13" t="s">
        <v>35</v>
      </c>
      <c r="C74" s="13" t="s">
        <v>26</v>
      </c>
      <c r="D74" s="13" t="s">
        <v>22</v>
      </c>
      <c r="E74" s="14" t="s">
        <v>139</v>
      </c>
      <c r="F74" s="13">
        <v>200</v>
      </c>
      <c r="G74" s="17">
        <v>27.11</v>
      </c>
      <c r="H74" s="17">
        <v>27.11</v>
      </c>
      <c r="I74" s="6">
        <f t="shared" si="1"/>
        <v>100</v>
      </c>
    </row>
    <row r="75" spans="1:9" ht="61.9" customHeight="1">
      <c r="A75" s="29" t="s">
        <v>217</v>
      </c>
      <c r="B75" s="13" t="s">
        <v>35</v>
      </c>
      <c r="C75" s="13" t="s">
        <v>26</v>
      </c>
      <c r="D75" s="13" t="s">
        <v>22</v>
      </c>
      <c r="E75" s="14" t="s">
        <v>220</v>
      </c>
      <c r="F75" s="13"/>
      <c r="G75" s="17">
        <f>G76</f>
        <v>832.2</v>
      </c>
      <c r="H75" s="17">
        <f>H76</f>
        <v>832.2</v>
      </c>
      <c r="I75" s="6">
        <f t="shared" si="1"/>
        <v>100</v>
      </c>
    </row>
    <row r="76" spans="1:9" ht="48" customHeight="1">
      <c r="A76" s="27" t="s">
        <v>86</v>
      </c>
      <c r="B76" s="13" t="s">
        <v>35</v>
      </c>
      <c r="C76" s="13" t="s">
        <v>26</v>
      </c>
      <c r="D76" s="13" t="s">
        <v>22</v>
      </c>
      <c r="E76" s="14" t="s">
        <v>220</v>
      </c>
      <c r="F76" s="13">
        <v>100</v>
      </c>
      <c r="G76" s="17">
        <v>832.2</v>
      </c>
      <c r="H76" s="17">
        <v>832.2</v>
      </c>
      <c r="I76" s="6">
        <f t="shared" si="1"/>
        <v>100</v>
      </c>
    </row>
    <row r="77" spans="1:9" ht="48" customHeight="1">
      <c r="A77" s="29" t="s">
        <v>224</v>
      </c>
      <c r="B77" s="13" t="s">
        <v>35</v>
      </c>
      <c r="C77" s="13" t="s">
        <v>26</v>
      </c>
      <c r="D77" s="13" t="s">
        <v>22</v>
      </c>
      <c r="E77" s="14" t="s">
        <v>220</v>
      </c>
      <c r="F77" s="13"/>
      <c r="G77" s="17">
        <f>G78</f>
        <v>243</v>
      </c>
      <c r="H77" s="17">
        <f>H78</f>
        <v>243</v>
      </c>
      <c r="I77" s="6">
        <f t="shared" si="1"/>
        <v>100</v>
      </c>
    </row>
    <row r="78" spans="1:9" ht="66" customHeight="1">
      <c r="A78" s="27" t="s">
        <v>86</v>
      </c>
      <c r="B78" s="13" t="s">
        <v>35</v>
      </c>
      <c r="C78" s="13" t="s">
        <v>26</v>
      </c>
      <c r="D78" s="13" t="s">
        <v>22</v>
      </c>
      <c r="E78" s="14" t="s">
        <v>220</v>
      </c>
      <c r="F78" s="13">
        <v>100</v>
      </c>
      <c r="G78" s="17">
        <v>243</v>
      </c>
      <c r="H78" s="17">
        <v>243</v>
      </c>
      <c r="I78" s="6">
        <f t="shared" si="1"/>
        <v>100</v>
      </c>
    </row>
    <row r="79" spans="1:9" ht="18.75" customHeight="1">
      <c r="A79" s="28" t="s">
        <v>54</v>
      </c>
      <c r="B79" s="13" t="s">
        <v>35</v>
      </c>
      <c r="C79" s="13" t="s">
        <v>26</v>
      </c>
      <c r="D79" s="13" t="s">
        <v>22</v>
      </c>
      <c r="E79" s="14" t="s">
        <v>151</v>
      </c>
      <c r="F79" s="13"/>
      <c r="G79" s="17">
        <f>G80</f>
        <v>203.4</v>
      </c>
      <c r="H79" s="17">
        <f>H80</f>
        <v>203.4</v>
      </c>
      <c r="I79" s="6">
        <f t="shared" si="1"/>
        <v>100</v>
      </c>
    </row>
    <row r="80" spans="1:9" ht="38.25" customHeight="1">
      <c r="A80" s="28" t="s">
        <v>131</v>
      </c>
      <c r="B80" s="13" t="s">
        <v>35</v>
      </c>
      <c r="C80" s="13" t="s">
        <v>26</v>
      </c>
      <c r="D80" s="13" t="s">
        <v>22</v>
      </c>
      <c r="E80" s="14" t="s">
        <v>151</v>
      </c>
      <c r="F80" s="13">
        <v>200</v>
      </c>
      <c r="G80" s="17">
        <v>203.4</v>
      </c>
      <c r="H80" s="17">
        <v>203.4</v>
      </c>
      <c r="I80" s="6">
        <f t="shared" si="1"/>
        <v>100</v>
      </c>
    </row>
    <row r="81" spans="1:9" ht="38.25" customHeight="1">
      <c r="A81" s="16" t="s">
        <v>66</v>
      </c>
      <c r="B81" s="13" t="s">
        <v>36</v>
      </c>
      <c r="C81" s="13"/>
      <c r="D81" s="13"/>
      <c r="E81" s="15"/>
      <c r="F81" s="13"/>
      <c r="G81" s="17">
        <f>G86+G172+G82</f>
        <v>289505.27100000001</v>
      </c>
      <c r="H81" s="17">
        <f>H86+H172+H82</f>
        <v>283373.88400000002</v>
      </c>
      <c r="I81" s="6">
        <f t="shared" si="1"/>
        <v>97.882115590220124</v>
      </c>
    </row>
    <row r="82" spans="1:9" ht="21.75" customHeight="1">
      <c r="A82" s="16" t="s">
        <v>41</v>
      </c>
      <c r="B82" s="13" t="s">
        <v>36</v>
      </c>
      <c r="C82" s="13" t="s">
        <v>22</v>
      </c>
      <c r="D82" s="13"/>
      <c r="E82" s="15"/>
      <c r="F82" s="13"/>
      <c r="G82" s="17">
        <f t="shared" ref="G82:H84" si="4">G83</f>
        <v>149.995</v>
      </c>
      <c r="H82" s="17">
        <f t="shared" si="4"/>
        <v>149.995</v>
      </c>
      <c r="I82" s="6">
        <f t="shared" si="1"/>
        <v>100</v>
      </c>
    </row>
    <row r="83" spans="1:9" ht="21.75" customHeight="1">
      <c r="A83" s="16" t="s">
        <v>42</v>
      </c>
      <c r="B83" s="13" t="s">
        <v>36</v>
      </c>
      <c r="C83" s="13" t="s">
        <v>22</v>
      </c>
      <c r="D83" s="13" t="s">
        <v>19</v>
      </c>
      <c r="E83" s="15"/>
      <c r="F83" s="13"/>
      <c r="G83" s="17">
        <f t="shared" si="4"/>
        <v>149.995</v>
      </c>
      <c r="H83" s="17">
        <f t="shared" si="4"/>
        <v>149.995</v>
      </c>
      <c r="I83" s="6">
        <f t="shared" si="1"/>
        <v>100</v>
      </c>
    </row>
    <row r="84" spans="1:9" ht="23.25" customHeight="1">
      <c r="A84" s="16" t="s">
        <v>97</v>
      </c>
      <c r="B84" s="13" t="s">
        <v>36</v>
      </c>
      <c r="C84" s="13" t="s">
        <v>22</v>
      </c>
      <c r="D84" s="13" t="s">
        <v>19</v>
      </c>
      <c r="E84" s="15" t="s">
        <v>140</v>
      </c>
      <c r="F84" s="13"/>
      <c r="G84" s="17">
        <f t="shared" si="4"/>
        <v>149.995</v>
      </c>
      <c r="H84" s="17">
        <f t="shared" si="4"/>
        <v>149.995</v>
      </c>
      <c r="I84" s="6">
        <f t="shared" ref="I84" si="5">H84/G84*100</f>
        <v>100</v>
      </c>
    </row>
    <row r="85" spans="1:9" ht="31.5" customHeight="1">
      <c r="A85" s="16" t="s">
        <v>87</v>
      </c>
      <c r="B85" s="13" t="s">
        <v>36</v>
      </c>
      <c r="C85" s="13" t="s">
        <v>22</v>
      </c>
      <c r="D85" s="13" t="s">
        <v>19</v>
      </c>
      <c r="E85" s="15" t="s">
        <v>140</v>
      </c>
      <c r="F85" s="13">
        <v>200</v>
      </c>
      <c r="G85" s="17">
        <v>149.995</v>
      </c>
      <c r="H85" s="17">
        <v>149.995</v>
      </c>
      <c r="I85" s="6">
        <f t="shared" si="1"/>
        <v>100</v>
      </c>
    </row>
    <row r="86" spans="1:9" ht="18.75" customHeight="1">
      <c r="A86" s="16" t="s">
        <v>43</v>
      </c>
      <c r="B86" s="13" t="s">
        <v>36</v>
      </c>
      <c r="C86" s="13" t="s">
        <v>27</v>
      </c>
      <c r="D86" s="13"/>
      <c r="E86" s="14"/>
      <c r="F86" s="13"/>
      <c r="G86" s="17">
        <f>G87+G102+G133+G146+G126</f>
        <v>273955.27600000001</v>
      </c>
      <c r="H86" s="17">
        <f>H87+H102+H133+H146+H126</f>
        <v>269580.47200000001</v>
      </c>
      <c r="I86" s="6">
        <f t="shared" si="1"/>
        <v>98.403095547610477</v>
      </c>
    </row>
    <row r="87" spans="1:9" ht="22.5" customHeight="1">
      <c r="A87" s="16" t="s">
        <v>10</v>
      </c>
      <c r="B87" s="13" t="s">
        <v>36</v>
      </c>
      <c r="C87" s="13" t="s">
        <v>27</v>
      </c>
      <c r="D87" s="13" t="s">
        <v>19</v>
      </c>
      <c r="E87" s="14"/>
      <c r="F87" s="13"/>
      <c r="G87" s="17">
        <f>G88+G98</f>
        <v>47628.822</v>
      </c>
      <c r="H87" s="17">
        <f>H88+H98</f>
        <v>47106.203000000001</v>
      </c>
      <c r="I87" s="6">
        <f t="shared" si="1"/>
        <v>98.902725328793565</v>
      </c>
    </row>
    <row r="88" spans="1:9" ht="36" customHeight="1">
      <c r="A88" s="16" t="s">
        <v>85</v>
      </c>
      <c r="B88" s="13" t="s">
        <v>36</v>
      </c>
      <c r="C88" s="13" t="s">
        <v>27</v>
      </c>
      <c r="D88" s="13" t="s">
        <v>19</v>
      </c>
      <c r="E88" s="14" t="s">
        <v>128</v>
      </c>
      <c r="F88" s="13"/>
      <c r="G88" s="17">
        <f>G89+G94+G96</f>
        <v>26091.823</v>
      </c>
      <c r="H88" s="17">
        <f>H89+H94+H96</f>
        <v>26091.823</v>
      </c>
      <c r="I88" s="6">
        <f t="shared" si="1"/>
        <v>100</v>
      </c>
    </row>
    <row r="89" spans="1:9" ht="39.75" customHeight="1">
      <c r="A89" s="16" t="s">
        <v>178</v>
      </c>
      <c r="B89" s="13" t="s">
        <v>36</v>
      </c>
      <c r="C89" s="13" t="s">
        <v>27</v>
      </c>
      <c r="D89" s="13" t="s">
        <v>19</v>
      </c>
      <c r="E89" s="14" t="s">
        <v>141</v>
      </c>
      <c r="F89" s="13"/>
      <c r="G89" s="17">
        <f>G90+G91+G93+G92</f>
        <v>19826.734</v>
      </c>
      <c r="H89" s="17">
        <f>H90+H91+H93+H92</f>
        <v>19826.734</v>
      </c>
      <c r="I89" s="6">
        <f t="shared" si="1"/>
        <v>100</v>
      </c>
    </row>
    <row r="90" spans="1:9" ht="69.75" customHeight="1">
      <c r="A90" s="28" t="s">
        <v>86</v>
      </c>
      <c r="B90" s="13" t="s">
        <v>36</v>
      </c>
      <c r="C90" s="13" t="s">
        <v>27</v>
      </c>
      <c r="D90" s="13" t="s">
        <v>19</v>
      </c>
      <c r="E90" s="14" t="s">
        <v>141</v>
      </c>
      <c r="F90" s="13">
        <v>100</v>
      </c>
      <c r="G90" s="17">
        <v>10083.873</v>
      </c>
      <c r="H90" s="17">
        <v>10083.873</v>
      </c>
      <c r="I90" s="6">
        <f t="shared" si="1"/>
        <v>100</v>
      </c>
    </row>
    <row r="91" spans="1:9" ht="34.15" customHeight="1">
      <c r="A91" s="28" t="s">
        <v>131</v>
      </c>
      <c r="B91" s="13" t="s">
        <v>36</v>
      </c>
      <c r="C91" s="13" t="s">
        <v>27</v>
      </c>
      <c r="D91" s="13" t="s">
        <v>19</v>
      </c>
      <c r="E91" s="14" t="s">
        <v>141</v>
      </c>
      <c r="F91" s="13">
        <v>200</v>
      </c>
      <c r="G91" s="17">
        <v>8685.982</v>
      </c>
      <c r="H91" s="17">
        <v>8685.982</v>
      </c>
      <c r="I91" s="6">
        <f t="shared" si="1"/>
        <v>100</v>
      </c>
    </row>
    <row r="92" spans="1:9" ht="22.9" customHeight="1">
      <c r="A92" s="28" t="s">
        <v>110</v>
      </c>
      <c r="B92" s="13" t="s">
        <v>36</v>
      </c>
      <c r="C92" s="13" t="s">
        <v>27</v>
      </c>
      <c r="D92" s="13" t="s">
        <v>19</v>
      </c>
      <c r="E92" s="14" t="s">
        <v>141</v>
      </c>
      <c r="F92" s="13">
        <v>831</v>
      </c>
      <c r="G92" s="17">
        <v>4</v>
      </c>
      <c r="H92" s="17">
        <v>4</v>
      </c>
      <c r="I92" s="6">
        <f t="shared" ref="I92" si="6">H92/G92*100</f>
        <v>100</v>
      </c>
    </row>
    <row r="93" spans="1:9" ht="24" customHeight="1">
      <c r="A93" s="29" t="s">
        <v>88</v>
      </c>
      <c r="B93" s="13" t="s">
        <v>36</v>
      </c>
      <c r="C93" s="13" t="s">
        <v>27</v>
      </c>
      <c r="D93" s="13" t="s">
        <v>19</v>
      </c>
      <c r="E93" s="14" t="s">
        <v>141</v>
      </c>
      <c r="F93" s="13">
        <v>850</v>
      </c>
      <c r="G93" s="17">
        <v>1052.8789999999999</v>
      </c>
      <c r="H93" s="17">
        <v>1052.8789999999999</v>
      </c>
      <c r="I93" s="6">
        <f t="shared" si="1"/>
        <v>100</v>
      </c>
    </row>
    <row r="94" spans="1:9" ht="56.25" customHeight="1">
      <c r="A94" s="29" t="s">
        <v>217</v>
      </c>
      <c r="B94" s="13" t="s">
        <v>36</v>
      </c>
      <c r="C94" s="13" t="s">
        <v>27</v>
      </c>
      <c r="D94" s="13" t="s">
        <v>19</v>
      </c>
      <c r="E94" s="14" t="s">
        <v>218</v>
      </c>
      <c r="F94" s="13"/>
      <c r="G94" s="17">
        <f>G95</f>
        <v>5652.0889999999999</v>
      </c>
      <c r="H94" s="17">
        <f>H95</f>
        <v>5652.0889999999999</v>
      </c>
      <c r="I94" s="6">
        <f t="shared" si="1"/>
        <v>100</v>
      </c>
    </row>
    <row r="95" spans="1:9" ht="68.25" customHeight="1">
      <c r="A95" s="27" t="s">
        <v>86</v>
      </c>
      <c r="B95" s="13" t="s">
        <v>36</v>
      </c>
      <c r="C95" s="13" t="s">
        <v>27</v>
      </c>
      <c r="D95" s="13" t="s">
        <v>19</v>
      </c>
      <c r="E95" s="14" t="s">
        <v>218</v>
      </c>
      <c r="F95" s="13">
        <v>100</v>
      </c>
      <c r="G95" s="17">
        <v>5652.0889999999999</v>
      </c>
      <c r="H95" s="17">
        <v>5652.0889999999999</v>
      </c>
      <c r="I95" s="6">
        <f t="shared" si="1"/>
        <v>100</v>
      </c>
    </row>
    <row r="96" spans="1:9" ht="49.5" customHeight="1">
      <c r="A96" s="29" t="s">
        <v>224</v>
      </c>
      <c r="B96" s="13" t="s">
        <v>36</v>
      </c>
      <c r="C96" s="13" t="s">
        <v>27</v>
      </c>
      <c r="D96" s="13" t="s">
        <v>19</v>
      </c>
      <c r="E96" s="14" t="s">
        <v>218</v>
      </c>
      <c r="F96" s="13"/>
      <c r="G96" s="17">
        <f>G97</f>
        <v>613</v>
      </c>
      <c r="H96" s="17">
        <f>H97</f>
        <v>613</v>
      </c>
      <c r="I96" s="6">
        <f t="shared" si="1"/>
        <v>100</v>
      </c>
    </row>
    <row r="97" spans="1:9" ht="69" customHeight="1">
      <c r="A97" s="27" t="s">
        <v>86</v>
      </c>
      <c r="B97" s="13" t="s">
        <v>36</v>
      </c>
      <c r="C97" s="13" t="s">
        <v>27</v>
      </c>
      <c r="D97" s="13" t="s">
        <v>19</v>
      </c>
      <c r="E97" s="14" t="s">
        <v>218</v>
      </c>
      <c r="F97" s="13">
        <v>100</v>
      </c>
      <c r="G97" s="17">
        <v>613</v>
      </c>
      <c r="H97" s="17">
        <v>613</v>
      </c>
      <c r="I97" s="6">
        <f t="shared" si="1"/>
        <v>100</v>
      </c>
    </row>
    <row r="98" spans="1:9" ht="55.5" customHeight="1">
      <c r="A98" s="16" t="s">
        <v>98</v>
      </c>
      <c r="B98" s="13" t="s">
        <v>36</v>
      </c>
      <c r="C98" s="13" t="s">
        <v>27</v>
      </c>
      <c r="D98" s="13" t="s">
        <v>19</v>
      </c>
      <c r="E98" s="14" t="s">
        <v>142</v>
      </c>
      <c r="F98" s="13"/>
      <c r="G98" s="17">
        <f>G99+G100+G101</f>
        <v>21536.999</v>
      </c>
      <c r="H98" s="17">
        <f>H99+H100+H101</f>
        <v>21014.38</v>
      </c>
      <c r="I98" s="6">
        <f t="shared" si="1"/>
        <v>97.573389867362678</v>
      </c>
    </row>
    <row r="99" spans="1:9" ht="71.25" customHeight="1">
      <c r="A99" s="62" t="s">
        <v>86</v>
      </c>
      <c r="B99" s="48" t="s">
        <v>36</v>
      </c>
      <c r="C99" s="48" t="s">
        <v>27</v>
      </c>
      <c r="D99" s="48" t="s">
        <v>19</v>
      </c>
      <c r="E99" s="49" t="s">
        <v>142</v>
      </c>
      <c r="F99" s="48">
        <v>100</v>
      </c>
      <c r="G99" s="39">
        <v>20890.999</v>
      </c>
      <c r="H99" s="39">
        <v>20392</v>
      </c>
      <c r="I99" s="6">
        <f t="shared" si="1"/>
        <v>97.611416285070902</v>
      </c>
    </row>
    <row r="100" spans="1:9" ht="32.25" customHeight="1">
      <c r="A100" s="62" t="s">
        <v>131</v>
      </c>
      <c r="B100" s="48" t="s">
        <v>36</v>
      </c>
      <c r="C100" s="48" t="s">
        <v>27</v>
      </c>
      <c r="D100" s="48" t="s">
        <v>19</v>
      </c>
      <c r="E100" s="49" t="s">
        <v>142</v>
      </c>
      <c r="F100" s="48">
        <v>200</v>
      </c>
      <c r="G100" s="39">
        <v>561</v>
      </c>
      <c r="H100" s="39">
        <v>561</v>
      </c>
      <c r="I100" s="6">
        <f t="shared" si="1"/>
        <v>100</v>
      </c>
    </row>
    <row r="101" spans="1:9" ht="23.25" customHeight="1">
      <c r="A101" s="26" t="s">
        <v>77</v>
      </c>
      <c r="B101" s="48" t="s">
        <v>36</v>
      </c>
      <c r="C101" s="48" t="s">
        <v>27</v>
      </c>
      <c r="D101" s="48" t="s">
        <v>19</v>
      </c>
      <c r="E101" s="49" t="s">
        <v>142</v>
      </c>
      <c r="F101" s="48">
        <v>300</v>
      </c>
      <c r="G101" s="39">
        <v>85</v>
      </c>
      <c r="H101" s="39">
        <v>61.38</v>
      </c>
      <c r="I101" s="6">
        <f t="shared" si="1"/>
        <v>72.211764705882359</v>
      </c>
    </row>
    <row r="102" spans="1:9" ht="23.25" customHeight="1">
      <c r="A102" s="16" t="s">
        <v>11</v>
      </c>
      <c r="B102" s="13" t="s">
        <v>36</v>
      </c>
      <c r="C102" s="13" t="s">
        <v>27</v>
      </c>
      <c r="D102" s="13" t="s">
        <v>20</v>
      </c>
      <c r="E102" s="14"/>
      <c r="F102" s="13"/>
      <c r="G102" s="17">
        <f>G103+G110+G114+G120+G116+G118+G122+G124</f>
        <v>208096.51199999999</v>
      </c>
      <c r="H102" s="17">
        <f>H103+H110+H114+H120+H116+H118+H122+H124</f>
        <v>204254.40699999998</v>
      </c>
      <c r="I102" s="6">
        <f t="shared" ref="I102:I178" si="7">H102/G102*100</f>
        <v>98.153690822073941</v>
      </c>
    </row>
    <row r="103" spans="1:9" ht="39.75" customHeight="1">
      <c r="A103" s="16" t="s">
        <v>85</v>
      </c>
      <c r="B103" s="13" t="s">
        <v>36</v>
      </c>
      <c r="C103" s="13" t="s">
        <v>27</v>
      </c>
      <c r="D103" s="13" t="s">
        <v>20</v>
      </c>
      <c r="E103" s="14" t="s">
        <v>128</v>
      </c>
      <c r="F103" s="13"/>
      <c r="G103" s="17">
        <f>G104+G108</f>
        <v>26667.663</v>
      </c>
      <c r="H103" s="17">
        <f>H104+H108</f>
        <v>26667.663</v>
      </c>
      <c r="I103" s="6">
        <f t="shared" si="7"/>
        <v>100</v>
      </c>
    </row>
    <row r="104" spans="1:9" ht="41.25" customHeight="1">
      <c r="A104" s="16" t="s">
        <v>179</v>
      </c>
      <c r="B104" s="13" t="s">
        <v>36</v>
      </c>
      <c r="C104" s="13" t="s">
        <v>27</v>
      </c>
      <c r="D104" s="13" t="s">
        <v>20</v>
      </c>
      <c r="E104" s="14" t="s">
        <v>143</v>
      </c>
      <c r="F104" s="13"/>
      <c r="G104" s="17">
        <f>G105+G106+G107</f>
        <v>26544.231</v>
      </c>
      <c r="H104" s="17">
        <f>H105+H106+H107</f>
        <v>26544.231</v>
      </c>
      <c r="I104" s="6">
        <f t="shared" si="7"/>
        <v>100</v>
      </c>
    </row>
    <row r="105" spans="1:9" ht="69.599999999999994" customHeight="1">
      <c r="A105" s="28" t="s">
        <v>86</v>
      </c>
      <c r="B105" s="13" t="s">
        <v>36</v>
      </c>
      <c r="C105" s="13" t="s">
        <v>27</v>
      </c>
      <c r="D105" s="13" t="s">
        <v>20</v>
      </c>
      <c r="E105" s="14" t="s">
        <v>143</v>
      </c>
      <c r="F105" s="13">
        <v>100</v>
      </c>
      <c r="G105" s="17">
        <v>1893.422</v>
      </c>
      <c r="H105" s="17">
        <v>1893.422</v>
      </c>
      <c r="I105" s="6">
        <f t="shared" si="7"/>
        <v>100</v>
      </c>
    </row>
    <row r="106" spans="1:9" ht="33" customHeight="1">
      <c r="A106" s="28" t="s">
        <v>131</v>
      </c>
      <c r="B106" s="13" t="s">
        <v>36</v>
      </c>
      <c r="C106" s="13" t="s">
        <v>27</v>
      </c>
      <c r="D106" s="13" t="s">
        <v>20</v>
      </c>
      <c r="E106" s="14" t="s">
        <v>143</v>
      </c>
      <c r="F106" s="13">
        <v>200</v>
      </c>
      <c r="G106" s="17">
        <v>22927.981</v>
      </c>
      <c r="H106" s="17">
        <v>22927.981</v>
      </c>
      <c r="I106" s="6">
        <f t="shared" si="7"/>
        <v>100</v>
      </c>
    </row>
    <row r="107" spans="1:9" ht="23.25" customHeight="1">
      <c r="A107" s="29" t="s">
        <v>88</v>
      </c>
      <c r="B107" s="13" t="s">
        <v>36</v>
      </c>
      <c r="C107" s="13" t="s">
        <v>27</v>
      </c>
      <c r="D107" s="13" t="s">
        <v>20</v>
      </c>
      <c r="E107" s="14" t="s">
        <v>143</v>
      </c>
      <c r="F107" s="13">
        <v>850</v>
      </c>
      <c r="G107" s="17">
        <v>1722.828</v>
      </c>
      <c r="H107" s="17">
        <v>1722.828</v>
      </c>
      <c r="I107" s="6">
        <f t="shared" si="7"/>
        <v>100</v>
      </c>
    </row>
    <row r="108" spans="1:9" ht="57" customHeight="1">
      <c r="A108" s="29" t="s">
        <v>217</v>
      </c>
      <c r="B108" s="13" t="s">
        <v>36</v>
      </c>
      <c r="C108" s="13" t="s">
        <v>27</v>
      </c>
      <c r="D108" s="13" t="s">
        <v>20</v>
      </c>
      <c r="E108" s="14" t="s">
        <v>218</v>
      </c>
      <c r="F108" s="13"/>
      <c r="G108" s="17">
        <f>G109</f>
        <v>123.432</v>
      </c>
      <c r="H108" s="17">
        <f>H109</f>
        <v>123.432</v>
      </c>
      <c r="I108" s="6">
        <f t="shared" si="7"/>
        <v>100</v>
      </c>
    </row>
    <row r="109" spans="1:9" ht="69.75" customHeight="1">
      <c r="A109" s="27" t="s">
        <v>86</v>
      </c>
      <c r="B109" s="13" t="s">
        <v>36</v>
      </c>
      <c r="C109" s="13" t="s">
        <v>27</v>
      </c>
      <c r="D109" s="13" t="s">
        <v>20</v>
      </c>
      <c r="E109" s="14" t="s">
        <v>218</v>
      </c>
      <c r="F109" s="13">
        <v>100</v>
      </c>
      <c r="G109" s="17">
        <v>123.432</v>
      </c>
      <c r="H109" s="17">
        <v>123.432</v>
      </c>
      <c r="I109" s="6">
        <f t="shared" ref="I109" si="8">H109/G109*100</f>
        <v>100</v>
      </c>
    </row>
    <row r="110" spans="1:9" ht="98.25" customHeight="1">
      <c r="A110" s="16" t="s">
        <v>99</v>
      </c>
      <c r="B110" s="13" t="s">
        <v>36</v>
      </c>
      <c r="C110" s="13" t="s">
        <v>27</v>
      </c>
      <c r="D110" s="13" t="s">
        <v>20</v>
      </c>
      <c r="E110" s="14" t="s">
        <v>144</v>
      </c>
      <c r="F110" s="11"/>
      <c r="G110" s="17">
        <f>G111+G112+G113</f>
        <v>143289</v>
      </c>
      <c r="H110" s="17">
        <f>H111+H112+H113</f>
        <v>140965.883</v>
      </c>
      <c r="I110" s="6">
        <f t="shared" si="7"/>
        <v>98.378719231762375</v>
      </c>
    </row>
    <row r="111" spans="1:9" ht="61.5" customHeight="1">
      <c r="A111" s="28" t="s">
        <v>86</v>
      </c>
      <c r="B111" s="13" t="s">
        <v>36</v>
      </c>
      <c r="C111" s="13" t="s">
        <v>27</v>
      </c>
      <c r="D111" s="13" t="s">
        <v>20</v>
      </c>
      <c r="E111" s="14" t="s">
        <v>144</v>
      </c>
      <c r="F111" s="11">
        <v>100</v>
      </c>
      <c r="G111" s="17">
        <v>139935</v>
      </c>
      <c r="H111" s="17">
        <v>137624</v>
      </c>
      <c r="I111" s="6">
        <f t="shared" si="7"/>
        <v>98.34851895522921</v>
      </c>
    </row>
    <row r="112" spans="1:9" ht="36.75" customHeight="1">
      <c r="A112" s="28" t="s">
        <v>131</v>
      </c>
      <c r="B112" s="13" t="s">
        <v>36</v>
      </c>
      <c r="C112" s="13" t="s">
        <v>27</v>
      </c>
      <c r="D112" s="13" t="s">
        <v>20</v>
      </c>
      <c r="E112" s="14" t="s">
        <v>144</v>
      </c>
      <c r="F112" s="13">
        <v>200</v>
      </c>
      <c r="G112" s="17">
        <v>3252</v>
      </c>
      <c r="H112" s="17">
        <v>3252</v>
      </c>
      <c r="I112" s="6">
        <f t="shared" si="7"/>
        <v>100</v>
      </c>
    </row>
    <row r="113" spans="1:9" ht="20.25" customHeight="1">
      <c r="A113" s="26" t="s">
        <v>77</v>
      </c>
      <c r="B113" s="13" t="s">
        <v>36</v>
      </c>
      <c r="C113" s="13" t="s">
        <v>27</v>
      </c>
      <c r="D113" s="13" t="s">
        <v>20</v>
      </c>
      <c r="E113" s="14" t="s">
        <v>144</v>
      </c>
      <c r="F113" s="13">
        <v>300</v>
      </c>
      <c r="G113" s="17">
        <v>102</v>
      </c>
      <c r="H113" s="17">
        <v>89.882999999999996</v>
      </c>
      <c r="I113" s="6">
        <f t="shared" si="7"/>
        <v>88.120588235294122</v>
      </c>
    </row>
    <row r="114" spans="1:9" ht="49.5" customHeight="1">
      <c r="A114" s="16" t="s">
        <v>63</v>
      </c>
      <c r="B114" s="13" t="s">
        <v>36</v>
      </c>
      <c r="C114" s="13" t="s">
        <v>27</v>
      </c>
      <c r="D114" s="13" t="s">
        <v>20</v>
      </c>
      <c r="E114" s="14" t="s">
        <v>145</v>
      </c>
      <c r="F114" s="13"/>
      <c r="G114" s="17">
        <f>G115</f>
        <v>1088</v>
      </c>
      <c r="H114" s="17">
        <f>H115</f>
        <v>786</v>
      </c>
      <c r="I114" s="6">
        <f t="shared" si="7"/>
        <v>72.242647058823522</v>
      </c>
    </row>
    <row r="115" spans="1:9" ht="33" customHeight="1">
      <c r="A115" s="28" t="s">
        <v>131</v>
      </c>
      <c r="B115" s="13" t="s">
        <v>36</v>
      </c>
      <c r="C115" s="13" t="s">
        <v>27</v>
      </c>
      <c r="D115" s="13" t="s">
        <v>20</v>
      </c>
      <c r="E115" s="14" t="s">
        <v>145</v>
      </c>
      <c r="F115" s="13">
        <v>200</v>
      </c>
      <c r="G115" s="17">
        <v>1088</v>
      </c>
      <c r="H115" s="17">
        <v>786</v>
      </c>
      <c r="I115" s="6">
        <f t="shared" si="7"/>
        <v>72.242647058823522</v>
      </c>
    </row>
    <row r="116" spans="1:9" ht="101.25" customHeight="1">
      <c r="A116" s="28" t="s">
        <v>225</v>
      </c>
      <c r="B116" s="13" t="s">
        <v>36</v>
      </c>
      <c r="C116" s="13" t="s">
        <v>27</v>
      </c>
      <c r="D116" s="13" t="s">
        <v>20</v>
      </c>
      <c r="E116" s="14" t="s">
        <v>192</v>
      </c>
      <c r="F116" s="13"/>
      <c r="G116" s="17">
        <f>G117</f>
        <v>25882.799999999999</v>
      </c>
      <c r="H116" s="17">
        <f>H117</f>
        <v>24814.620999999999</v>
      </c>
      <c r="I116" s="6">
        <f t="shared" si="7"/>
        <v>95.873016056995368</v>
      </c>
    </row>
    <row r="117" spans="1:9" ht="42" customHeight="1">
      <c r="A117" s="28" t="s">
        <v>131</v>
      </c>
      <c r="B117" s="13" t="s">
        <v>36</v>
      </c>
      <c r="C117" s="13" t="s">
        <v>27</v>
      </c>
      <c r="D117" s="13" t="s">
        <v>20</v>
      </c>
      <c r="E117" s="14" t="s">
        <v>192</v>
      </c>
      <c r="F117" s="13">
        <v>200</v>
      </c>
      <c r="G117" s="17">
        <v>25882.799999999999</v>
      </c>
      <c r="H117" s="17">
        <v>24814.620999999999</v>
      </c>
      <c r="I117" s="6">
        <f t="shared" si="7"/>
        <v>95.873016056995368</v>
      </c>
    </row>
    <row r="118" spans="1:9" ht="106.5" customHeight="1">
      <c r="A118" s="28" t="s">
        <v>226</v>
      </c>
      <c r="B118" s="13" t="s">
        <v>36</v>
      </c>
      <c r="C118" s="13" t="s">
        <v>27</v>
      </c>
      <c r="D118" s="13" t="s">
        <v>20</v>
      </c>
      <c r="E118" s="14" t="s">
        <v>192</v>
      </c>
      <c r="F118" s="13"/>
      <c r="G118" s="17">
        <f>G119</f>
        <v>2427</v>
      </c>
      <c r="H118" s="17">
        <v>2278.1909999999998</v>
      </c>
      <c r="I118" s="6">
        <f t="shared" si="7"/>
        <v>93.868603213844253</v>
      </c>
    </row>
    <row r="119" spans="1:9" ht="38.25" customHeight="1">
      <c r="A119" s="28" t="s">
        <v>131</v>
      </c>
      <c r="B119" s="13" t="s">
        <v>36</v>
      </c>
      <c r="C119" s="13" t="s">
        <v>27</v>
      </c>
      <c r="D119" s="13" t="s">
        <v>20</v>
      </c>
      <c r="E119" s="14" t="s">
        <v>192</v>
      </c>
      <c r="F119" s="13">
        <v>200</v>
      </c>
      <c r="G119" s="17">
        <v>2427</v>
      </c>
      <c r="H119" s="17">
        <v>2427</v>
      </c>
      <c r="I119" s="6">
        <f t="shared" si="7"/>
        <v>100</v>
      </c>
    </row>
    <row r="120" spans="1:9" ht="39" customHeight="1">
      <c r="A120" s="28" t="s">
        <v>227</v>
      </c>
      <c r="B120" s="13" t="s">
        <v>36</v>
      </c>
      <c r="C120" s="13" t="s">
        <v>27</v>
      </c>
      <c r="D120" s="13" t="s">
        <v>20</v>
      </c>
      <c r="E120" s="14" t="s">
        <v>146</v>
      </c>
      <c r="F120" s="13"/>
      <c r="G120" s="17">
        <f>G121</f>
        <v>7950.22</v>
      </c>
      <c r="H120" s="17">
        <f>H121</f>
        <v>7950.22</v>
      </c>
      <c r="I120" s="6">
        <f t="shared" si="7"/>
        <v>100</v>
      </c>
    </row>
    <row r="121" spans="1:9" ht="38.25" customHeight="1">
      <c r="A121" s="28" t="s">
        <v>131</v>
      </c>
      <c r="B121" s="13" t="s">
        <v>36</v>
      </c>
      <c r="C121" s="13" t="s">
        <v>27</v>
      </c>
      <c r="D121" s="13" t="s">
        <v>20</v>
      </c>
      <c r="E121" s="14" t="s">
        <v>146</v>
      </c>
      <c r="F121" s="13">
        <v>200</v>
      </c>
      <c r="G121" s="17">
        <v>7950.22</v>
      </c>
      <c r="H121" s="17">
        <v>7950.22</v>
      </c>
      <c r="I121" s="6">
        <f t="shared" si="7"/>
        <v>100</v>
      </c>
    </row>
    <row r="122" spans="1:9" ht="54.6" customHeight="1">
      <c r="A122" s="28" t="s">
        <v>228</v>
      </c>
      <c r="B122" s="13" t="s">
        <v>36</v>
      </c>
      <c r="C122" s="13" t="s">
        <v>27</v>
      </c>
      <c r="D122" s="13" t="s">
        <v>20</v>
      </c>
      <c r="E122" s="14" t="s">
        <v>146</v>
      </c>
      <c r="F122" s="13"/>
      <c r="G122" s="17">
        <f>G123</f>
        <v>774.62900000000002</v>
      </c>
      <c r="H122" s="17">
        <f>H123</f>
        <v>774.62900000000002</v>
      </c>
      <c r="I122" s="6">
        <f t="shared" si="7"/>
        <v>100</v>
      </c>
    </row>
    <row r="123" spans="1:9" ht="37.15" customHeight="1">
      <c r="A123" s="28" t="s">
        <v>131</v>
      </c>
      <c r="B123" s="13" t="s">
        <v>36</v>
      </c>
      <c r="C123" s="13" t="s">
        <v>27</v>
      </c>
      <c r="D123" s="13" t="s">
        <v>20</v>
      </c>
      <c r="E123" s="14" t="s">
        <v>146</v>
      </c>
      <c r="F123" s="13">
        <v>200</v>
      </c>
      <c r="G123" s="17">
        <v>774.62900000000002</v>
      </c>
      <c r="H123" s="17">
        <v>774.62900000000002</v>
      </c>
      <c r="I123" s="6">
        <f t="shared" si="7"/>
        <v>100</v>
      </c>
    </row>
    <row r="124" spans="1:9" ht="19.5" customHeight="1">
      <c r="A124" s="28" t="s">
        <v>54</v>
      </c>
      <c r="B124" s="13" t="s">
        <v>36</v>
      </c>
      <c r="C124" s="13" t="s">
        <v>27</v>
      </c>
      <c r="D124" s="13" t="s">
        <v>20</v>
      </c>
      <c r="E124" s="14" t="s">
        <v>151</v>
      </c>
      <c r="F124" s="13"/>
      <c r="G124" s="17">
        <f>G125</f>
        <v>17.2</v>
      </c>
      <c r="H124" s="17">
        <f>H125</f>
        <v>17.2</v>
      </c>
      <c r="I124" s="6">
        <f t="shared" si="7"/>
        <v>100</v>
      </c>
    </row>
    <row r="125" spans="1:9" ht="31.9" customHeight="1">
      <c r="A125" s="28" t="s">
        <v>131</v>
      </c>
      <c r="B125" s="13" t="s">
        <v>36</v>
      </c>
      <c r="C125" s="13" t="s">
        <v>27</v>
      </c>
      <c r="D125" s="13" t="s">
        <v>20</v>
      </c>
      <c r="E125" s="14" t="s">
        <v>151</v>
      </c>
      <c r="F125" s="13">
        <v>200</v>
      </c>
      <c r="G125" s="17">
        <v>17.2</v>
      </c>
      <c r="H125" s="17">
        <v>17.2</v>
      </c>
      <c r="I125" s="6">
        <f t="shared" si="7"/>
        <v>100</v>
      </c>
    </row>
    <row r="126" spans="1:9" ht="24" customHeight="1">
      <c r="A126" s="28" t="str">
        <f>[1]Лист1!A34</f>
        <v>Дополнительное образование детей</v>
      </c>
      <c r="B126" s="13" t="s">
        <v>36</v>
      </c>
      <c r="C126" s="13" t="s">
        <v>27</v>
      </c>
      <c r="D126" s="13" t="s">
        <v>21</v>
      </c>
      <c r="E126" s="14"/>
      <c r="F126" s="13"/>
      <c r="G126" s="17">
        <f>G127+G131</f>
        <v>1956.498</v>
      </c>
      <c r="H126" s="17">
        <f>H127+H131</f>
        <v>1956.498</v>
      </c>
      <c r="I126" s="6">
        <f t="shared" si="7"/>
        <v>100</v>
      </c>
    </row>
    <row r="127" spans="1:9" ht="37.9" customHeight="1">
      <c r="A127" s="16" t="s">
        <v>129</v>
      </c>
      <c r="B127" s="13" t="s">
        <v>36</v>
      </c>
      <c r="C127" s="13" t="s">
        <v>27</v>
      </c>
      <c r="D127" s="13" t="s">
        <v>21</v>
      </c>
      <c r="E127" s="14" t="s">
        <v>130</v>
      </c>
      <c r="F127" s="13"/>
      <c r="G127" s="17">
        <f>G128+G129+G130</f>
        <v>1343.2719999999999</v>
      </c>
      <c r="H127" s="17">
        <f>H128+H129+H130</f>
        <v>1343.2719999999999</v>
      </c>
      <c r="I127" s="6">
        <f t="shared" si="7"/>
        <v>100</v>
      </c>
    </row>
    <row r="128" spans="1:9" ht="72" customHeight="1">
      <c r="A128" s="28" t="s">
        <v>86</v>
      </c>
      <c r="B128" s="13" t="s">
        <v>36</v>
      </c>
      <c r="C128" s="13" t="s">
        <v>27</v>
      </c>
      <c r="D128" s="13" t="s">
        <v>21</v>
      </c>
      <c r="E128" s="14" t="s">
        <v>130</v>
      </c>
      <c r="F128" s="13">
        <v>100</v>
      </c>
      <c r="G128" s="17">
        <v>1235.472</v>
      </c>
      <c r="H128" s="17">
        <v>1235.472</v>
      </c>
      <c r="I128" s="6">
        <f t="shared" si="7"/>
        <v>100</v>
      </c>
    </row>
    <row r="129" spans="1:9" ht="35.25" customHeight="1">
      <c r="A129" s="28" t="s">
        <v>131</v>
      </c>
      <c r="B129" s="13" t="s">
        <v>36</v>
      </c>
      <c r="C129" s="13" t="s">
        <v>27</v>
      </c>
      <c r="D129" s="13" t="s">
        <v>21</v>
      </c>
      <c r="E129" s="14" t="s">
        <v>130</v>
      </c>
      <c r="F129" s="13">
        <v>200</v>
      </c>
      <c r="G129" s="17">
        <v>107.8</v>
      </c>
      <c r="H129" s="17">
        <v>107.8</v>
      </c>
      <c r="I129" s="6">
        <f t="shared" si="7"/>
        <v>100</v>
      </c>
    </row>
    <row r="130" spans="1:9" ht="24.75" customHeight="1">
      <c r="A130" s="29" t="s">
        <v>88</v>
      </c>
      <c r="B130" s="13" t="s">
        <v>36</v>
      </c>
      <c r="C130" s="13" t="s">
        <v>27</v>
      </c>
      <c r="D130" s="13" t="s">
        <v>21</v>
      </c>
      <c r="E130" s="14" t="s">
        <v>130</v>
      </c>
      <c r="F130" s="13">
        <v>850</v>
      </c>
      <c r="G130" s="17">
        <v>0</v>
      </c>
      <c r="H130" s="17">
        <v>0</v>
      </c>
      <c r="I130" s="6">
        <v>0</v>
      </c>
    </row>
    <row r="131" spans="1:9" ht="50.25" customHeight="1">
      <c r="A131" s="29" t="s">
        <v>217</v>
      </c>
      <c r="B131" s="13" t="s">
        <v>36</v>
      </c>
      <c r="C131" s="13" t="s">
        <v>27</v>
      </c>
      <c r="D131" s="13" t="s">
        <v>21</v>
      </c>
      <c r="E131" s="14" t="s">
        <v>218</v>
      </c>
      <c r="F131" s="13"/>
      <c r="G131" s="17">
        <f>G132</f>
        <v>613.226</v>
      </c>
      <c r="H131" s="17">
        <f>H132</f>
        <v>613.226</v>
      </c>
      <c r="I131" s="6">
        <f t="shared" si="7"/>
        <v>100</v>
      </c>
    </row>
    <row r="132" spans="1:9" ht="64.5" customHeight="1">
      <c r="A132" s="27" t="s">
        <v>86</v>
      </c>
      <c r="B132" s="13" t="s">
        <v>36</v>
      </c>
      <c r="C132" s="13" t="s">
        <v>27</v>
      </c>
      <c r="D132" s="13" t="s">
        <v>21</v>
      </c>
      <c r="E132" s="14" t="s">
        <v>218</v>
      </c>
      <c r="F132" s="13">
        <v>100</v>
      </c>
      <c r="G132" s="17">
        <v>613.226</v>
      </c>
      <c r="H132" s="17">
        <v>613.226</v>
      </c>
      <c r="I132" s="6">
        <f t="shared" si="7"/>
        <v>100</v>
      </c>
    </row>
    <row r="133" spans="1:9" ht="21.75" customHeight="1">
      <c r="A133" s="16" t="s">
        <v>64</v>
      </c>
      <c r="B133" s="13" t="s">
        <v>36</v>
      </c>
      <c r="C133" s="13" t="s">
        <v>27</v>
      </c>
      <c r="D133" s="13" t="s">
        <v>27</v>
      </c>
      <c r="E133" s="14"/>
      <c r="F133" s="11"/>
      <c r="G133" s="17">
        <f>G135+G139+G141+G143</f>
        <v>2145.7179999999998</v>
      </c>
      <c r="H133" s="17">
        <f>H135+H139+H141+H143</f>
        <v>2145.7179999999998</v>
      </c>
      <c r="I133" s="6">
        <f t="shared" si="7"/>
        <v>100</v>
      </c>
    </row>
    <row r="134" spans="1:9" ht="35.25" customHeight="1">
      <c r="A134" s="16" t="s">
        <v>85</v>
      </c>
      <c r="B134" s="14" t="s">
        <v>36</v>
      </c>
      <c r="C134" s="14" t="s">
        <v>27</v>
      </c>
      <c r="D134" s="14" t="s">
        <v>27</v>
      </c>
      <c r="E134" s="14" t="s">
        <v>128</v>
      </c>
      <c r="F134" s="11"/>
      <c r="G134" s="17">
        <f>G135</f>
        <v>887.73</v>
      </c>
      <c r="H134" s="17">
        <f>H135</f>
        <v>887.73</v>
      </c>
      <c r="I134" s="6">
        <f t="shared" si="7"/>
        <v>100</v>
      </c>
    </row>
    <row r="135" spans="1:9" ht="25.5" customHeight="1">
      <c r="A135" s="16" t="s">
        <v>100</v>
      </c>
      <c r="B135" s="13" t="s">
        <v>36</v>
      </c>
      <c r="C135" s="13" t="s">
        <v>27</v>
      </c>
      <c r="D135" s="13" t="s">
        <v>27</v>
      </c>
      <c r="E135" s="14" t="s">
        <v>147</v>
      </c>
      <c r="F135" s="11"/>
      <c r="G135" s="17">
        <f>G136+G137</f>
        <v>887.73</v>
      </c>
      <c r="H135" s="17">
        <f>H136+H137</f>
        <v>887.73</v>
      </c>
      <c r="I135" s="6">
        <f t="shared" si="7"/>
        <v>100</v>
      </c>
    </row>
    <row r="136" spans="1:9" ht="65.45" customHeight="1">
      <c r="A136" s="28" t="s">
        <v>86</v>
      </c>
      <c r="B136" s="13" t="s">
        <v>36</v>
      </c>
      <c r="C136" s="13" t="s">
        <v>27</v>
      </c>
      <c r="D136" s="13" t="s">
        <v>27</v>
      </c>
      <c r="E136" s="14" t="s">
        <v>147</v>
      </c>
      <c r="F136" s="11">
        <v>100</v>
      </c>
      <c r="G136" s="17">
        <v>652.89499999999998</v>
      </c>
      <c r="H136" s="17">
        <v>652.89499999999998</v>
      </c>
      <c r="I136" s="6">
        <f t="shared" ref="I136:I137" si="9">H136/G136*100</f>
        <v>100</v>
      </c>
    </row>
    <row r="137" spans="1:9" ht="37.15" customHeight="1">
      <c r="A137" s="28" t="s">
        <v>131</v>
      </c>
      <c r="B137" s="13" t="s">
        <v>36</v>
      </c>
      <c r="C137" s="13" t="s">
        <v>27</v>
      </c>
      <c r="D137" s="13" t="s">
        <v>27</v>
      </c>
      <c r="E137" s="14" t="s">
        <v>147</v>
      </c>
      <c r="F137" s="11">
        <v>200</v>
      </c>
      <c r="G137" s="17">
        <v>234.83500000000001</v>
      </c>
      <c r="H137" s="17">
        <v>234.83500000000001</v>
      </c>
      <c r="I137" s="6">
        <f t="shared" si="9"/>
        <v>100</v>
      </c>
    </row>
    <row r="138" spans="1:9" ht="21" customHeight="1">
      <c r="A138" s="29" t="s">
        <v>88</v>
      </c>
      <c r="B138" s="13" t="s">
        <v>36</v>
      </c>
      <c r="C138" s="13" t="s">
        <v>27</v>
      </c>
      <c r="D138" s="13" t="s">
        <v>27</v>
      </c>
      <c r="E138" s="14" t="s">
        <v>147</v>
      </c>
      <c r="F138" s="11">
        <v>850</v>
      </c>
      <c r="G138" s="17">
        <v>0</v>
      </c>
      <c r="H138" s="17">
        <v>0</v>
      </c>
      <c r="I138" s="6">
        <v>0</v>
      </c>
    </row>
    <row r="139" spans="1:9" ht="48" customHeight="1">
      <c r="A139" s="29" t="s">
        <v>217</v>
      </c>
      <c r="B139" s="13" t="s">
        <v>36</v>
      </c>
      <c r="C139" s="13" t="s">
        <v>27</v>
      </c>
      <c r="D139" s="13" t="s">
        <v>27</v>
      </c>
      <c r="E139" s="14" t="s">
        <v>218</v>
      </c>
      <c r="F139" s="13"/>
      <c r="G139" s="17">
        <f>G140</f>
        <v>150.99</v>
      </c>
      <c r="H139" s="17">
        <f>H140</f>
        <v>150.99</v>
      </c>
      <c r="I139" s="6">
        <f t="shared" si="7"/>
        <v>100</v>
      </c>
    </row>
    <row r="140" spans="1:9" ht="63" customHeight="1">
      <c r="A140" s="27" t="s">
        <v>86</v>
      </c>
      <c r="B140" s="13" t="s">
        <v>36</v>
      </c>
      <c r="C140" s="13" t="s">
        <v>27</v>
      </c>
      <c r="D140" s="13" t="s">
        <v>27</v>
      </c>
      <c r="E140" s="14" t="s">
        <v>218</v>
      </c>
      <c r="F140" s="13">
        <v>100</v>
      </c>
      <c r="G140" s="17">
        <v>150.99</v>
      </c>
      <c r="H140" s="17">
        <v>150.99</v>
      </c>
      <c r="I140" s="6">
        <f t="shared" si="7"/>
        <v>100</v>
      </c>
    </row>
    <row r="141" spans="1:9" ht="22.5" customHeight="1">
      <c r="A141" s="29" t="s">
        <v>180</v>
      </c>
      <c r="B141" s="13" t="s">
        <v>36</v>
      </c>
      <c r="C141" s="13" t="s">
        <v>27</v>
      </c>
      <c r="D141" s="13" t="s">
        <v>27</v>
      </c>
      <c r="E141" s="14" t="s">
        <v>148</v>
      </c>
      <c r="F141" s="11"/>
      <c r="G141" s="17">
        <f>G142</f>
        <v>681</v>
      </c>
      <c r="H141" s="17">
        <f>H142</f>
        <v>681</v>
      </c>
      <c r="I141" s="6">
        <f t="shared" si="7"/>
        <v>100</v>
      </c>
    </row>
    <row r="142" spans="1:9" ht="36" customHeight="1">
      <c r="A142" s="28" t="s">
        <v>131</v>
      </c>
      <c r="B142" s="13" t="s">
        <v>36</v>
      </c>
      <c r="C142" s="13" t="s">
        <v>27</v>
      </c>
      <c r="D142" s="13" t="s">
        <v>27</v>
      </c>
      <c r="E142" s="14" t="s">
        <v>148</v>
      </c>
      <c r="F142" s="11">
        <v>200</v>
      </c>
      <c r="G142" s="17">
        <v>681</v>
      </c>
      <c r="H142" s="17">
        <v>681</v>
      </c>
      <c r="I142" s="6">
        <f t="shared" si="7"/>
        <v>100</v>
      </c>
    </row>
    <row r="143" spans="1:9" ht="33.75" customHeight="1">
      <c r="A143" s="28" t="s">
        <v>190</v>
      </c>
      <c r="B143" s="13" t="s">
        <v>36</v>
      </c>
      <c r="C143" s="13" t="s">
        <v>27</v>
      </c>
      <c r="D143" s="13" t="s">
        <v>27</v>
      </c>
      <c r="E143" s="14" t="s">
        <v>209</v>
      </c>
      <c r="F143" s="11"/>
      <c r="G143" s="17">
        <f>G144+G145</f>
        <v>425.99799999999999</v>
      </c>
      <c r="H143" s="17">
        <f>H144+H145</f>
        <v>425.99799999999999</v>
      </c>
      <c r="I143" s="6">
        <f t="shared" si="7"/>
        <v>100</v>
      </c>
    </row>
    <row r="144" spans="1:9" ht="72.75" customHeight="1">
      <c r="A144" s="28" t="s">
        <v>86</v>
      </c>
      <c r="B144" s="13" t="s">
        <v>36</v>
      </c>
      <c r="C144" s="13" t="s">
        <v>27</v>
      </c>
      <c r="D144" s="13" t="s">
        <v>27</v>
      </c>
      <c r="E144" s="14" t="s">
        <v>209</v>
      </c>
      <c r="F144" s="11">
        <v>100</v>
      </c>
      <c r="G144" s="17">
        <v>396.86399999999998</v>
      </c>
      <c r="H144" s="17">
        <v>396.86399999999998</v>
      </c>
      <c r="I144" s="6">
        <f t="shared" si="7"/>
        <v>100</v>
      </c>
    </row>
    <row r="145" spans="1:9" ht="34.5" customHeight="1">
      <c r="A145" s="28" t="s">
        <v>131</v>
      </c>
      <c r="B145" s="13" t="s">
        <v>36</v>
      </c>
      <c r="C145" s="13" t="s">
        <v>27</v>
      </c>
      <c r="D145" s="13" t="s">
        <v>27</v>
      </c>
      <c r="E145" s="14" t="s">
        <v>209</v>
      </c>
      <c r="F145" s="11">
        <v>200</v>
      </c>
      <c r="G145" s="17">
        <v>29.134</v>
      </c>
      <c r="H145" s="17">
        <v>29.134</v>
      </c>
      <c r="I145" s="6">
        <f t="shared" si="7"/>
        <v>100</v>
      </c>
    </row>
    <row r="146" spans="1:9" ht="27.75" customHeight="1">
      <c r="A146" s="26" t="s">
        <v>13</v>
      </c>
      <c r="B146" s="13" t="s">
        <v>36</v>
      </c>
      <c r="C146" s="13" t="s">
        <v>27</v>
      </c>
      <c r="D146" s="13" t="s">
        <v>24</v>
      </c>
      <c r="E146" s="15"/>
      <c r="F146" s="11"/>
      <c r="G146" s="17">
        <f>G147+G157+G154+G164+G166+G168+G170+G162</f>
        <v>14127.726000000001</v>
      </c>
      <c r="H146" s="17">
        <f>H147+H157+H154+H164+H166+H168+H170+H162</f>
        <v>14117.646000000001</v>
      </c>
      <c r="I146" s="6">
        <v>0</v>
      </c>
    </row>
    <row r="147" spans="1:9" ht="43.15" customHeight="1">
      <c r="A147" s="16" t="s">
        <v>89</v>
      </c>
      <c r="B147" s="13" t="s">
        <v>36</v>
      </c>
      <c r="C147" s="13" t="s">
        <v>27</v>
      </c>
      <c r="D147" s="13" t="s">
        <v>24</v>
      </c>
      <c r="E147" s="14" t="s">
        <v>132</v>
      </c>
      <c r="F147" s="13"/>
      <c r="G147" s="17">
        <f>G148+G152</f>
        <v>2339.4910000000004</v>
      </c>
      <c r="H147" s="17">
        <f>H148+H152</f>
        <v>2339.4910000000004</v>
      </c>
      <c r="I147" s="6">
        <f t="shared" si="7"/>
        <v>100</v>
      </c>
    </row>
    <row r="148" spans="1:9" ht="24" customHeight="1">
      <c r="A148" s="16" t="s">
        <v>90</v>
      </c>
      <c r="B148" s="13" t="s">
        <v>36</v>
      </c>
      <c r="C148" s="13" t="s">
        <v>27</v>
      </c>
      <c r="D148" s="13" t="s">
        <v>24</v>
      </c>
      <c r="E148" s="14" t="s">
        <v>133</v>
      </c>
      <c r="F148" s="13"/>
      <c r="G148" s="17">
        <f>G149+G150+G151</f>
        <v>2091.9170000000004</v>
      </c>
      <c r="H148" s="17">
        <f>H149+H150+H151</f>
        <v>2091.9170000000004</v>
      </c>
      <c r="I148" s="6">
        <v>0</v>
      </c>
    </row>
    <row r="149" spans="1:9" ht="64.5" customHeight="1">
      <c r="A149" s="28" t="s">
        <v>86</v>
      </c>
      <c r="B149" s="13" t="s">
        <v>36</v>
      </c>
      <c r="C149" s="13" t="s">
        <v>27</v>
      </c>
      <c r="D149" s="13" t="s">
        <v>24</v>
      </c>
      <c r="E149" s="14" t="s">
        <v>133</v>
      </c>
      <c r="F149" s="13">
        <v>100</v>
      </c>
      <c r="G149" s="17">
        <v>1797.1610000000001</v>
      </c>
      <c r="H149" s="17">
        <v>1797.1610000000001</v>
      </c>
      <c r="I149" s="6">
        <f t="shared" si="7"/>
        <v>100</v>
      </c>
    </row>
    <row r="150" spans="1:9" ht="36.6" customHeight="1">
      <c r="A150" s="28" t="s">
        <v>131</v>
      </c>
      <c r="B150" s="13" t="s">
        <v>36</v>
      </c>
      <c r="C150" s="13" t="s">
        <v>27</v>
      </c>
      <c r="D150" s="13" t="s">
        <v>24</v>
      </c>
      <c r="E150" s="14" t="s">
        <v>133</v>
      </c>
      <c r="F150" s="13">
        <v>200</v>
      </c>
      <c r="G150" s="17">
        <v>293.95600000000002</v>
      </c>
      <c r="H150" s="17">
        <v>293.95600000000002</v>
      </c>
      <c r="I150" s="6">
        <f t="shared" si="7"/>
        <v>100</v>
      </c>
    </row>
    <row r="151" spans="1:9" ht="22.5" customHeight="1">
      <c r="A151" s="29" t="s">
        <v>88</v>
      </c>
      <c r="B151" s="13" t="s">
        <v>36</v>
      </c>
      <c r="C151" s="13" t="s">
        <v>27</v>
      </c>
      <c r="D151" s="13" t="s">
        <v>24</v>
      </c>
      <c r="E151" s="14" t="s">
        <v>133</v>
      </c>
      <c r="F151" s="13">
        <v>850</v>
      </c>
      <c r="G151" s="17">
        <v>0.8</v>
      </c>
      <c r="H151" s="17">
        <v>0.8</v>
      </c>
      <c r="I151" s="6">
        <f t="shared" si="7"/>
        <v>100</v>
      </c>
    </row>
    <row r="152" spans="1:9" ht="51" customHeight="1">
      <c r="A152" s="29" t="s">
        <v>217</v>
      </c>
      <c r="B152" s="13" t="s">
        <v>36</v>
      </c>
      <c r="C152" s="13" t="s">
        <v>27</v>
      </c>
      <c r="D152" s="13" t="s">
        <v>24</v>
      </c>
      <c r="E152" s="14" t="s">
        <v>219</v>
      </c>
      <c r="F152" s="13"/>
      <c r="G152" s="17">
        <f>G153</f>
        <v>247.57400000000001</v>
      </c>
      <c r="H152" s="17">
        <f>H153</f>
        <v>247.57400000000001</v>
      </c>
      <c r="I152" s="6">
        <f t="shared" si="7"/>
        <v>100</v>
      </c>
    </row>
    <row r="153" spans="1:9" ht="63.75" customHeight="1">
      <c r="A153" s="27" t="s">
        <v>86</v>
      </c>
      <c r="B153" s="13" t="s">
        <v>36</v>
      </c>
      <c r="C153" s="13" t="s">
        <v>27</v>
      </c>
      <c r="D153" s="13" t="s">
        <v>24</v>
      </c>
      <c r="E153" s="14" t="s">
        <v>219</v>
      </c>
      <c r="F153" s="13">
        <v>100</v>
      </c>
      <c r="G153" s="17">
        <v>247.57400000000001</v>
      </c>
      <c r="H153" s="17">
        <v>247.57400000000001</v>
      </c>
      <c r="I153" s="6">
        <f t="shared" si="7"/>
        <v>100</v>
      </c>
    </row>
    <row r="154" spans="1:9" ht="42.75" customHeight="1">
      <c r="A154" s="16" t="s">
        <v>124</v>
      </c>
      <c r="B154" s="13" t="s">
        <v>36</v>
      </c>
      <c r="C154" s="13" t="s">
        <v>27</v>
      </c>
      <c r="D154" s="13" t="s">
        <v>24</v>
      </c>
      <c r="E154" s="14" t="s">
        <v>171</v>
      </c>
      <c r="F154" s="13"/>
      <c r="G154" s="17">
        <f>G155+G156</f>
        <v>577.99699999999996</v>
      </c>
      <c r="H154" s="17">
        <f>H155+H156</f>
        <v>577.99699999999996</v>
      </c>
      <c r="I154" s="6">
        <f t="shared" si="7"/>
        <v>100</v>
      </c>
    </row>
    <row r="155" spans="1:9" ht="75" customHeight="1">
      <c r="A155" s="28" t="s">
        <v>86</v>
      </c>
      <c r="B155" s="13" t="s">
        <v>36</v>
      </c>
      <c r="C155" s="40" t="s">
        <v>27</v>
      </c>
      <c r="D155" s="40" t="s">
        <v>24</v>
      </c>
      <c r="E155" s="14" t="s">
        <v>171</v>
      </c>
      <c r="F155" s="40">
        <v>100</v>
      </c>
      <c r="G155" s="41">
        <v>532.5</v>
      </c>
      <c r="H155" s="41">
        <v>532.5</v>
      </c>
      <c r="I155" s="6">
        <f t="shared" si="7"/>
        <v>100</v>
      </c>
    </row>
    <row r="156" spans="1:9" ht="31.5" customHeight="1">
      <c r="A156" s="28" t="s">
        <v>131</v>
      </c>
      <c r="B156" s="13" t="s">
        <v>36</v>
      </c>
      <c r="C156" s="40" t="s">
        <v>27</v>
      </c>
      <c r="D156" s="40" t="s">
        <v>24</v>
      </c>
      <c r="E156" s="14" t="s">
        <v>171</v>
      </c>
      <c r="F156" s="40">
        <v>200</v>
      </c>
      <c r="G156" s="41">
        <v>45.497</v>
      </c>
      <c r="H156" s="41">
        <v>45.497</v>
      </c>
      <c r="I156" s="6">
        <f t="shared" si="7"/>
        <v>100</v>
      </c>
    </row>
    <row r="157" spans="1:9" ht="39.75" customHeight="1">
      <c r="A157" s="29" t="s">
        <v>95</v>
      </c>
      <c r="B157" s="13" t="s">
        <v>36</v>
      </c>
      <c r="C157" s="13" t="s">
        <v>27</v>
      </c>
      <c r="D157" s="13" t="s">
        <v>24</v>
      </c>
      <c r="E157" s="14" t="s">
        <v>136</v>
      </c>
      <c r="F157" s="13"/>
      <c r="G157" s="17">
        <f>G158</f>
        <v>2606.683</v>
      </c>
      <c r="H157" s="17">
        <f>H158</f>
        <v>2606.683</v>
      </c>
      <c r="I157" s="6">
        <f t="shared" si="7"/>
        <v>100</v>
      </c>
    </row>
    <row r="158" spans="1:9" ht="67.5" customHeight="1">
      <c r="A158" s="18" t="s">
        <v>96</v>
      </c>
      <c r="B158" s="13" t="s">
        <v>36</v>
      </c>
      <c r="C158" s="13" t="s">
        <v>27</v>
      </c>
      <c r="D158" s="13" t="s">
        <v>24</v>
      </c>
      <c r="E158" s="14" t="s">
        <v>137</v>
      </c>
      <c r="F158" s="13"/>
      <c r="G158" s="17">
        <f>G159+G160+G161</f>
        <v>2606.683</v>
      </c>
      <c r="H158" s="17">
        <f>H159+H160+H161</f>
        <v>2606.683</v>
      </c>
      <c r="I158" s="6">
        <f t="shared" si="7"/>
        <v>100</v>
      </c>
    </row>
    <row r="159" spans="1:9" ht="63.6" customHeight="1">
      <c r="A159" s="28" t="s">
        <v>86</v>
      </c>
      <c r="B159" s="13" t="s">
        <v>36</v>
      </c>
      <c r="C159" s="13" t="s">
        <v>27</v>
      </c>
      <c r="D159" s="13" t="s">
        <v>24</v>
      </c>
      <c r="E159" s="14" t="s">
        <v>137</v>
      </c>
      <c r="F159" s="13">
        <v>100</v>
      </c>
      <c r="G159" s="17">
        <v>2391.444</v>
      </c>
      <c r="H159" s="17">
        <v>2391.444</v>
      </c>
      <c r="I159" s="6">
        <f t="shared" si="7"/>
        <v>100</v>
      </c>
    </row>
    <row r="160" spans="1:9" ht="40.15" customHeight="1">
      <c r="A160" s="28" t="s">
        <v>131</v>
      </c>
      <c r="B160" s="13" t="s">
        <v>36</v>
      </c>
      <c r="C160" s="13" t="s">
        <v>27</v>
      </c>
      <c r="D160" s="13" t="s">
        <v>24</v>
      </c>
      <c r="E160" s="14" t="s">
        <v>137</v>
      </c>
      <c r="F160" s="13">
        <v>200</v>
      </c>
      <c r="G160" s="17">
        <v>215.239</v>
      </c>
      <c r="H160" s="17">
        <v>215.239</v>
      </c>
      <c r="I160" s="6">
        <f t="shared" si="7"/>
        <v>100</v>
      </c>
    </row>
    <row r="161" spans="1:9" ht="23.25" customHeight="1">
      <c r="A161" s="29" t="s">
        <v>88</v>
      </c>
      <c r="B161" s="13" t="s">
        <v>36</v>
      </c>
      <c r="C161" s="13" t="s">
        <v>27</v>
      </c>
      <c r="D161" s="13" t="s">
        <v>24</v>
      </c>
      <c r="E161" s="14" t="s">
        <v>137</v>
      </c>
      <c r="F161" s="13">
        <v>850</v>
      </c>
      <c r="G161" s="17">
        <v>0</v>
      </c>
      <c r="H161" s="17">
        <v>0</v>
      </c>
      <c r="I161" s="6">
        <v>0</v>
      </c>
    </row>
    <row r="162" spans="1:9" ht="49.5" customHeight="1">
      <c r="A162" s="29" t="s">
        <v>217</v>
      </c>
      <c r="B162" s="13" t="s">
        <v>36</v>
      </c>
      <c r="C162" s="13" t="s">
        <v>27</v>
      </c>
      <c r="D162" s="13" t="s">
        <v>24</v>
      </c>
      <c r="E162" s="14" t="s">
        <v>220</v>
      </c>
      <c r="F162" s="13"/>
      <c r="G162" s="17">
        <f>G163</f>
        <v>244.31200000000001</v>
      </c>
      <c r="H162" s="17">
        <f>H163</f>
        <v>244.31200000000001</v>
      </c>
      <c r="I162" s="6">
        <f t="shared" si="7"/>
        <v>100</v>
      </c>
    </row>
    <row r="163" spans="1:9" ht="75" customHeight="1">
      <c r="A163" s="27" t="s">
        <v>86</v>
      </c>
      <c r="B163" s="13" t="s">
        <v>36</v>
      </c>
      <c r="C163" s="13" t="s">
        <v>27</v>
      </c>
      <c r="D163" s="13" t="s">
        <v>24</v>
      </c>
      <c r="E163" s="14" t="s">
        <v>220</v>
      </c>
      <c r="F163" s="13">
        <v>100</v>
      </c>
      <c r="G163" s="17">
        <v>244.31200000000001</v>
      </c>
      <c r="H163" s="17">
        <v>244.31200000000001</v>
      </c>
      <c r="I163" s="6">
        <f t="shared" si="7"/>
        <v>100</v>
      </c>
    </row>
    <row r="164" spans="1:9" ht="48" customHeight="1">
      <c r="A164" s="28" t="s">
        <v>228</v>
      </c>
      <c r="B164" s="13" t="s">
        <v>36</v>
      </c>
      <c r="C164" s="13" t="s">
        <v>27</v>
      </c>
      <c r="D164" s="13" t="s">
        <v>24</v>
      </c>
      <c r="E164" s="14" t="s">
        <v>146</v>
      </c>
      <c r="F164" s="13"/>
      <c r="G164" s="17">
        <f>G165</f>
        <v>4258.3429999999998</v>
      </c>
      <c r="H164" s="17">
        <f>H165</f>
        <v>4258.3429999999998</v>
      </c>
      <c r="I164" s="6">
        <f t="shared" si="7"/>
        <v>100</v>
      </c>
    </row>
    <row r="165" spans="1:9" ht="34.5" customHeight="1">
      <c r="A165" s="28" t="s">
        <v>131</v>
      </c>
      <c r="B165" s="13" t="s">
        <v>36</v>
      </c>
      <c r="C165" s="13" t="s">
        <v>27</v>
      </c>
      <c r="D165" s="13" t="s">
        <v>24</v>
      </c>
      <c r="E165" s="14" t="s">
        <v>146</v>
      </c>
      <c r="F165" s="13">
        <v>200</v>
      </c>
      <c r="G165" s="17">
        <v>4258.3429999999998</v>
      </c>
      <c r="H165" s="17">
        <v>4258.3429999999998</v>
      </c>
      <c r="I165" s="6">
        <f t="shared" si="7"/>
        <v>100</v>
      </c>
    </row>
    <row r="166" spans="1:9" ht="22.5" customHeight="1">
      <c r="A166" s="28" t="s">
        <v>54</v>
      </c>
      <c r="B166" s="13" t="s">
        <v>36</v>
      </c>
      <c r="C166" s="13" t="s">
        <v>27</v>
      </c>
      <c r="D166" s="13" t="s">
        <v>24</v>
      </c>
      <c r="E166" s="14" t="s">
        <v>151</v>
      </c>
      <c r="F166" s="13"/>
      <c r="G166" s="17">
        <f>G167</f>
        <v>16.5</v>
      </c>
      <c r="H166" s="17">
        <f>H167</f>
        <v>16.5</v>
      </c>
      <c r="I166" s="6">
        <f t="shared" si="7"/>
        <v>100</v>
      </c>
    </row>
    <row r="167" spans="1:9" ht="34.5" customHeight="1">
      <c r="A167" s="28" t="s">
        <v>131</v>
      </c>
      <c r="B167" s="13" t="s">
        <v>36</v>
      </c>
      <c r="C167" s="13" t="s">
        <v>27</v>
      </c>
      <c r="D167" s="13" t="s">
        <v>24</v>
      </c>
      <c r="E167" s="14" t="s">
        <v>151</v>
      </c>
      <c r="F167" s="13">
        <v>200</v>
      </c>
      <c r="G167" s="17">
        <v>16.5</v>
      </c>
      <c r="H167" s="17">
        <v>16.5</v>
      </c>
      <c r="I167" s="6">
        <f t="shared" si="7"/>
        <v>100</v>
      </c>
    </row>
    <row r="168" spans="1:9" ht="20.25" customHeight="1">
      <c r="A168" s="28" t="s">
        <v>114</v>
      </c>
      <c r="B168" s="13" t="s">
        <v>36</v>
      </c>
      <c r="C168" s="13" t="s">
        <v>27</v>
      </c>
      <c r="D168" s="13" t="s">
        <v>24</v>
      </c>
      <c r="E168" s="46" t="s">
        <v>164</v>
      </c>
      <c r="F168" s="40"/>
      <c r="G168" s="41">
        <f>G169</f>
        <v>3997.5</v>
      </c>
      <c r="H168" s="41">
        <f>H169</f>
        <v>3987.42</v>
      </c>
      <c r="I168" s="6">
        <f t="shared" si="7"/>
        <v>99.747842401500947</v>
      </c>
    </row>
    <row r="169" spans="1:9" ht="36.75" customHeight="1">
      <c r="A169" s="28" t="s">
        <v>131</v>
      </c>
      <c r="B169" s="13" t="s">
        <v>36</v>
      </c>
      <c r="C169" s="13" t="s">
        <v>27</v>
      </c>
      <c r="D169" s="13" t="s">
        <v>24</v>
      </c>
      <c r="E169" s="46" t="s">
        <v>164</v>
      </c>
      <c r="F169" s="40">
        <v>200</v>
      </c>
      <c r="G169" s="41">
        <v>3997.5</v>
      </c>
      <c r="H169" s="41">
        <v>3987.42</v>
      </c>
      <c r="I169" s="6">
        <f t="shared" si="7"/>
        <v>99.747842401500947</v>
      </c>
    </row>
    <row r="170" spans="1:9" ht="96.6" customHeight="1">
      <c r="A170" s="28" t="s">
        <v>191</v>
      </c>
      <c r="B170" s="13" t="s">
        <v>36</v>
      </c>
      <c r="C170" s="13" t="s">
        <v>27</v>
      </c>
      <c r="D170" s="13" t="s">
        <v>24</v>
      </c>
      <c r="E170" s="14" t="s">
        <v>229</v>
      </c>
      <c r="F170" s="13"/>
      <c r="G170" s="17">
        <f>G171</f>
        <v>86.9</v>
      </c>
      <c r="H170" s="17">
        <f>H171</f>
        <v>86.9</v>
      </c>
      <c r="I170" s="6">
        <f t="shared" si="7"/>
        <v>100</v>
      </c>
    </row>
    <row r="171" spans="1:9" ht="19.5" customHeight="1">
      <c r="A171" s="16" t="s">
        <v>77</v>
      </c>
      <c r="B171" s="13" t="s">
        <v>36</v>
      </c>
      <c r="C171" s="13" t="s">
        <v>27</v>
      </c>
      <c r="D171" s="13" t="s">
        <v>24</v>
      </c>
      <c r="E171" s="14" t="s">
        <v>229</v>
      </c>
      <c r="F171" s="13">
        <v>300</v>
      </c>
      <c r="G171" s="17">
        <v>86.9</v>
      </c>
      <c r="H171" s="17">
        <v>86.9</v>
      </c>
      <c r="I171" s="6">
        <f t="shared" si="7"/>
        <v>100</v>
      </c>
    </row>
    <row r="172" spans="1:9" ht="21.75" customHeight="1">
      <c r="A172" s="28" t="s">
        <v>44</v>
      </c>
      <c r="B172" s="13" t="s">
        <v>36</v>
      </c>
      <c r="C172" s="13">
        <v>10</v>
      </c>
      <c r="D172" s="13"/>
      <c r="E172" s="14"/>
      <c r="F172" s="13"/>
      <c r="G172" s="17">
        <f>G173+G178</f>
        <v>15400</v>
      </c>
      <c r="H172" s="17">
        <f>H173+H178</f>
        <v>13643.416999999999</v>
      </c>
      <c r="I172" s="6">
        <f t="shared" si="7"/>
        <v>88.59361688311688</v>
      </c>
    </row>
    <row r="173" spans="1:9" ht="25.5" customHeight="1">
      <c r="A173" s="16" t="s">
        <v>48</v>
      </c>
      <c r="B173" s="13" t="s">
        <v>36</v>
      </c>
      <c r="C173" s="13">
        <v>10</v>
      </c>
      <c r="D173" s="13" t="s">
        <v>21</v>
      </c>
      <c r="E173" s="14"/>
      <c r="F173" s="13"/>
      <c r="G173" s="17">
        <f>G174+G176</f>
        <v>315</v>
      </c>
      <c r="H173" s="17">
        <f>H174+H176</f>
        <v>315</v>
      </c>
      <c r="I173" s="6">
        <f t="shared" si="7"/>
        <v>100</v>
      </c>
    </row>
    <row r="174" spans="1:9" ht="36" customHeight="1">
      <c r="A174" s="28" t="s">
        <v>149</v>
      </c>
      <c r="B174" s="13" t="s">
        <v>36</v>
      </c>
      <c r="C174" s="13">
        <v>10</v>
      </c>
      <c r="D174" s="13" t="s">
        <v>21</v>
      </c>
      <c r="E174" s="14" t="s">
        <v>193</v>
      </c>
      <c r="F174" s="13"/>
      <c r="G174" s="17">
        <f>G175</f>
        <v>63</v>
      </c>
      <c r="H174" s="17">
        <f>H175</f>
        <v>63</v>
      </c>
      <c r="I174" s="6">
        <f t="shared" si="7"/>
        <v>100</v>
      </c>
    </row>
    <row r="175" spans="1:9" ht="25.5" customHeight="1">
      <c r="A175" s="16" t="s">
        <v>77</v>
      </c>
      <c r="B175" s="13" t="s">
        <v>36</v>
      </c>
      <c r="C175" s="13">
        <v>10</v>
      </c>
      <c r="D175" s="13" t="s">
        <v>21</v>
      </c>
      <c r="E175" s="14" t="s">
        <v>193</v>
      </c>
      <c r="F175" s="13">
        <v>300</v>
      </c>
      <c r="G175" s="17">
        <v>63</v>
      </c>
      <c r="H175" s="17">
        <v>63</v>
      </c>
      <c r="I175" s="6">
        <f t="shared" si="7"/>
        <v>100</v>
      </c>
    </row>
    <row r="176" spans="1:9" ht="33" customHeight="1">
      <c r="A176" s="16" t="s">
        <v>230</v>
      </c>
      <c r="B176" s="13" t="s">
        <v>36</v>
      </c>
      <c r="C176" s="13">
        <v>10</v>
      </c>
      <c r="D176" s="13" t="s">
        <v>21</v>
      </c>
      <c r="E176" s="14" t="s">
        <v>193</v>
      </c>
      <c r="F176" s="13"/>
      <c r="G176" s="17">
        <f>G177</f>
        <v>252</v>
      </c>
      <c r="H176" s="17">
        <f>H177</f>
        <v>252</v>
      </c>
      <c r="I176" s="6">
        <f t="shared" si="7"/>
        <v>100</v>
      </c>
    </row>
    <row r="177" spans="1:9" ht="26.25" customHeight="1">
      <c r="A177" s="16" t="s">
        <v>77</v>
      </c>
      <c r="B177" s="13" t="s">
        <v>36</v>
      </c>
      <c r="C177" s="13">
        <v>10</v>
      </c>
      <c r="D177" s="13" t="s">
        <v>21</v>
      </c>
      <c r="E177" s="14" t="s">
        <v>193</v>
      </c>
      <c r="F177" s="13">
        <v>300</v>
      </c>
      <c r="G177" s="17">
        <v>252</v>
      </c>
      <c r="H177" s="17">
        <v>252</v>
      </c>
      <c r="I177" s="6">
        <f t="shared" si="7"/>
        <v>100</v>
      </c>
    </row>
    <row r="178" spans="1:9" ht="27.6" customHeight="1">
      <c r="A178" s="16" t="s">
        <v>17</v>
      </c>
      <c r="B178" s="13" t="s">
        <v>36</v>
      </c>
      <c r="C178" s="13">
        <v>10</v>
      </c>
      <c r="D178" s="13" t="s">
        <v>22</v>
      </c>
      <c r="E178" s="15"/>
      <c r="F178" s="13"/>
      <c r="G178" s="17">
        <f>G181+G183+G179</f>
        <v>15085</v>
      </c>
      <c r="H178" s="17">
        <f>H181+H183+H179</f>
        <v>13328.416999999999</v>
      </c>
      <c r="I178" s="6">
        <f t="shared" si="7"/>
        <v>88.355432548889624</v>
      </c>
    </row>
    <row r="179" spans="1:9" ht="62.25" customHeight="1">
      <c r="A179" s="16" t="s">
        <v>186</v>
      </c>
      <c r="B179" s="13" t="s">
        <v>36</v>
      </c>
      <c r="C179" s="13">
        <v>10</v>
      </c>
      <c r="D179" s="13" t="s">
        <v>22</v>
      </c>
      <c r="E179" s="14" t="s">
        <v>187</v>
      </c>
      <c r="F179" s="11"/>
      <c r="G179" s="17">
        <f>G180</f>
        <v>120</v>
      </c>
      <c r="H179" s="17">
        <f>H180</f>
        <v>120</v>
      </c>
      <c r="I179" s="6">
        <f t="shared" ref="I179" si="10">H179/G179*100</f>
        <v>100</v>
      </c>
    </row>
    <row r="180" spans="1:9" ht="21" customHeight="1">
      <c r="A180" s="16" t="s">
        <v>77</v>
      </c>
      <c r="B180" s="13" t="s">
        <v>36</v>
      </c>
      <c r="C180" s="13">
        <v>10</v>
      </c>
      <c r="D180" s="13" t="s">
        <v>22</v>
      </c>
      <c r="E180" s="14" t="s">
        <v>187</v>
      </c>
      <c r="F180" s="11">
        <v>300</v>
      </c>
      <c r="G180" s="17">
        <v>120</v>
      </c>
      <c r="H180" s="17">
        <v>120</v>
      </c>
      <c r="I180" s="6">
        <f t="shared" ref="I180:I246" si="11">H180/G180*100</f>
        <v>100</v>
      </c>
    </row>
    <row r="181" spans="1:9" ht="69" customHeight="1">
      <c r="A181" s="16" t="s">
        <v>101</v>
      </c>
      <c r="B181" s="13" t="s">
        <v>36</v>
      </c>
      <c r="C181" s="13">
        <v>10</v>
      </c>
      <c r="D181" s="13" t="s">
        <v>22</v>
      </c>
      <c r="E181" s="14" t="s">
        <v>150</v>
      </c>
      <c r="F181" s="13"/>
      <c r="G181" s="17">
        <f>G182</f>
        <v>2079</v>
      </c>
      <c r="H181" s="17">
        <f>H182</f>
        <v>1650.9</v>
      </c>
      <c r="I181" s="6">
        <f t="shared" si="11"/>
        <v>79.408369408369424</v>
      </c>
    </row>
    <row r="182" spans="1:9" ht="25.5" customHeight="1">
      <c r="A182" s="16" t="s">
        <v>77</v>
      </c>
      <c r="B182" s="13" t="s">
        <v>36</v>
      </c>
      <c r="C182" s="13">
        <v>10</v>
      </c>
      <c r="D182" s="13" t="s">
        <v>22</v>
      </c>
      <c r="E182" s="14" t="s">
        <v>150</v>
      </c>
      <c r="F182" s="11">
        <v>300</v>
      </c>
      <c r="G182" s="17">
        <v>2079</v>
      </c>
      <c r="H182" s="17">
        <v>1650.9</v>
      </c>
      <c r="I182" s="6">
        <f t="shared" si="11"/>
        <v>79.408369408369424</v>
      </c>
    </row>
    <row r="183" spans="1:9" ht="52.5" customHeight="1">
      <c r="A183" s="42" t="s">
        <v>113</v>
      </c>
      <c r="B183" s="13" t="s">
        <v>36</v>
      </c>
      <c r="C183" s="43" t="s">
        <v>68</v>
      </c>
      <c r="D183" s="43" t="s">
        <v>22</v>
      </c>
      <c r="E183" s="46" t="s">
        <v>173</v>
      </c>
      <c r="F183" s="43"/>
      <c r="G183" s="45">
        <f>G184</f>
        <v>12886</v>
      </c>
      <c r="H183" s="45">
        <f>H184</f>
        <v>11557.517</v>
      </c>
      <c r="I183" s="6">
        <f t="shared" si="11"/>
        <v>89.690493558901125</v>
      </c>
    </row>
    <row r="184" spans="1:9" ht="22.5" customHeight="1">
      <c r="A184" s="42" t="s">
        <v>77</v>
      </c>
      <c r="B184" s="13" t="s">
        <v>36</v>
      </c>
      <c r="C184" s="43" t="s">
        <v>68</v>
      </c>
      <c r="D184" s="43" t="s">
        <v>22</v>
      </c>
      <c r="E184" s="46" t="s">
        <v>173</v>
      </c>
      <c r="F184" s="43">
        <v>300</v>
      </c>
      <c r="G184" s="45">
        <v>12886</v>
      </c>
      <c r="H184" s="45">
        <v>11557.517</v>
      </c>
      <c r="I184" s="6">
        <f t="shared" si="11"/>
        <v>89.690493558901125</v>
      </c>
    </row>
    <row r="185" spans="1:9" ht="39.75" customHeight="1">
      <c r="A185" s="16" t="s">
        <v>67</v>
      </c>
      <c r="B185" s="13" t="s">
        <v>37</v>
      </c>
      <c r="C185" s="13"/>
      <c r="D185" s="13"/>
      <c r="E185" s="14"/>
      <c r="F185" s="11"/>
      <c r="G185" s="17">
        <f>G186+G204+G238+G234+G225+G212+G208+G216</f>
        <v>26765.716999999997</v>
      </c>
      <c r="H185" s="17">
        <f>H186+H204+H238+H234+H225+H212+H208+H216</f>
        <v>26749.991000000002</v>
      </c>
      <c r="I185" s="6">
        <f t="shared" si="11"/>
        <v>99.941245736103411</v>
      </c>
    </row>
    <row r="186" spans="1:9" ht="18.75" customHeight="1">
      <c r="A186" s="16" t="s">
        <v>39</v>
      </c>
      <c r="B186" s="13" t="s">
        <v>37</v>
      </c>
      <c r="C186" s="13" t="s">
        <v>19</v>
      </c>
      <c r="D186" s="13"/>
      <c r="E186" s="15"/>
      <c r="F186" s="11"/>
      <c r="G186" s="17">
        <f>G187+G196+G193</f>
        <v>9289.8979999999992</v>
      </c>
      <c r="H186" s="17">
        <f>H187+H196+H193</f>
        <v>9285.4979999999996</v>
      </c>
      <c r="I186" s="6">
        <f t="shared" si="11"/>
        <v>99.952636724321408</v>
      </c>
    </row>
    <row r="187" spans="1:9" ht="22.5" customHeight="1">
      <c r="A187" s="16" t="s">
        <v>8</v>
      </c>
      <c r="B187" s="13" t="s">
        <v>37</v>
      </c>
      <c r="C187" s="13" t="s">
        <v>19</v>
      </c>
      <c r="D187" s="13" t="s">
        <v>23</v>
      </c>
      <c r="E187" s="15"/>
      <c r="F187" s="11"/>
      <c r="G187" s="17">
        <f>G188</f>
        <v>6193.8519999999999</v>
      </c>
      <c r="H187" s="17">
        <f>H188</f>
        <v>6193.8519999999999</v>
      </c>
      <c r="I187" s="6">
        <f t="shared" si="11"/>
        <v>100</v>
      </c>
    </row>
    <row r="188" spans="1:9" ht="37.5" customHeight="1">
      <c r="A188" s="16" t="s">
        <v>89</v>
      </c>
      <c r="B188" s="13" t="s">
        <v>37</v>
      </c>
      <c r="C188" s="13" t="s">
        <v>19</v>
      </c>
      <c r="D188" s="13" t="s">
        <v>23</v>
      </c>
      <c r="E188" s="14" t="s">
        <v>132</v>
      </c>
      <c r="F188" s="11"/>
      <c r="G188" s="17">
        <f>G189</f>
        <v>6193.8519999999999</v>
      </c>
      <c r="H188" s="17">
        <f>H189</f>
        <v>6193.8519999999999</v>
      </c>
      <c r="I188" s="6">
        <f t="shared" si="11"/>
        <v>100</v>
      </c>
    </row>
    <row r="189" spans="1:9" ht="24" customHeight="1">
      <c r="A189" s="16" t="s">
        <v>90</v>
      </c>
      <c r="B189" s="13" t="s">
        <v>37</v>
      </c>
      <c r="C189" s="13" t="s">
        <v>19</v>
      </c>
      <c r="D189" s="13" t="s">
        <v>23</v>
      </c>
      <c r="E189" s="14" t="s">
        <v>133</v>
      </c>
      <c r="F189" s="11"/>
      <c r="G189" s="17">
        <f>G190+G191+G192</f>
        <v>6193.8519999999999</v>
      </c>
      <c r="H189" s="17">
        <f>H190+H191+H192</f>
        <v>6193.8519999999999</v>
      </c>
      <c r="I189" s="6">
        <f t="shared" si="11"/>
        <v>100</v>
      </c>
    </row>
    <row r="190" spans="1:9" ht="65.25" customHeight="1">
      <c r="A190" s="28" t="s">
        <v>86</v>
      </c>
      <c r="B190" s="13" t="s">
        <v>37</v>
      </c>
      <c r="C190" s="13" t="s">
        <v>19</v>
      </c>
      <c r="D190" s="13" t="s">
        <v>23</v>
      </c>
      <c r="E190" s="14" t="s">
        <v>133</v>
      </c>
      <c r="F190" s="11">
        <v>100</v>
      </c>
      <c r="G190" s="17">
        <v>5561.7730000000001</v>
      </c>
      <c r="H190" s="17">
        <v>5561.7730000000001</v>
      </c>
      <c r="I190" s="6">
        <f t="shared" si="11"/>
        <v>100</v>
      </c>
    </row>
    <row r="191" spans="1:9" ht="36" customHeight="1">
      <c r="A191" s="28" t="s">
        <v>131</v>
      </c>
      <c r="B191" s="13" t="s">
        <v>37</v>
      </c>
      <c r="C191" s="13" t="s">
        <v>19</v>
      </c>
      <c r="D191" s="13" t="s">
        <v>23</v>
      </c>
      <c r="E191" s="14" t="s">
        <v>133</v>
      </c>
      <c r="F191" s="11">
        <v>200</v>
      </c>
      <c r="G191" s="17">
        <v>632.07899999999995</v>
      </c>
      <c r="H191" s="17">
        <v>632.07899999999995</v>
      </c>
      <c r="I191" s="6">
        <f t="shared" si="11"/>
        <v>100</v>
      </c>
    </row>
    <row r="192" spans="1:9" ht="21.75" customHeight="1">
      <c r="A192" s="29" t="s">
        <v>88</v>
      </c>
      <c r="B192" s="13" t="s">
        <v>37</v>
      </c>
      <c r="C192" s="13" t="s">
        <v>19</v>
      </c>
      <c r="D192" s="13" t="s">
        <v>23</v>
      </c>
      <c r="E192" s="14" t="s">
        <v>133</v>
      </c>
      <c r="F192" s="11">
        <v>850</v>
      </c>
      <c r="G192" s="17">
        <v>0</v>
      </c>
      <c r="H192" s="17">
        <v>0</v>
      </c>
      <c r="I192" s="6">
        <v>0</v>
      </c>
    </row>
    <row r="193" spans="1:9" ht="20.25" customHeight="1">
      <c r="A193" s="29" t="s">
        <v>214</v>
      </c>
      <c r="B193" s="13" t="s">
        <v>37</v>
      </c>
      <c r="C193" s="13" t="s">
        <v>19</v>
      </c>
      <c r="D193" s="13">
        <v>11</v>
      </c>
      <c r="E193" s="14"/>
      <c r="F193" s="11"/>
      <c r="G193" s="17">
        <f>G194</f>
        <v>4.4000000000000004</v>
      </c>
      <c r="H193" s="17">
        <f>H194</f>
        <v>0</v>
      </c>
      <c r="I193" s="6">
        <f t="shared" si="11"/>
        <v>0</v>
      </c>
    </row>
    <row r="194" spans="1:9" ht="21" customHeight="1">
      <c r="A194" s="29" t="s">
        <v>54</v>
      </c>
      <c r="B194" s="13" t="s">
        <v>37</v>
      </c>
      <c r="C194" s="13" t="s">
        <v>19</v>
      </c>
      <c r="D194" s="13">
        <v>11</v>
      </c>
      <c r="E194" s="14" t="s">
        <v>151</v>
      </c>
      <c r="F194" s="11"/>
      <c r="G194" s="17">
        <f>G195</f>
        <v>4.4000000000000004</v>
      </c>
      <c r="H194" s="17">
        <f>H195</f>
        <v>0</v>
      </c>
      <c r="I194" s="6">
        <f t="shared" si="11"/>
        <v>0</v>
      </c>
    </row>
    <row r="195" spans="1:9" ht="18" customHeight="1">
      <c r="A195" s="29" t="s">
        <v>231</v>
      </c>
      <c r="B195" s="13" t="s">
        <v>37</v>
      </c>
      <c r="C195" s="13" t="s">
        <v>19</v>
      </c>
      <c r="D195" s="13">
        <v>11</v>
      </c>
      <c r="E195" s="14" t="s">
        <v>151</v>
      </c>
      <c r="F195" s="11">
        <v>870</v>
      </c>
      <c r="G195" s="17">
        <v>4.4000000000000004</v>
      </c>
      <c r="H195" s="17">
        <v>0</v>
      </c>
      <c r="I195" s="6">
        <f t="shared" si="11"/>
        <v>0</v>
      </c>
    </row>
    <row r="196" spans="1:9" ht="20.25" customHeight="1">
      <c r="A196" s="29" t="s">
        <v>9</v>
      </c>
      <c r="B196" s="13" t="s">
        <v>37</v>
      </c>
      <c r="C196" s="13" t="s">
        <v>19</v>
      </c>
      <c r="D196" s="13">
        <v>13</v>
      </c>
      <c r="E196" s="14"/>
      <c r="F196" s="11"/>
      <c r="G196" s="17">
        <f>G197+G201+G199</f>
        <v>3091.6459999999997</v>
      </c>
      <c r="H196" s="17">
        <f>H197+H201+H199</f>
        <v>3091.6459999999997</v>
      </c>
      <c r="I196" s="6">
        <f t="shared" si="11"/>
        <v>100</v>
      </c>
    </row>
    <row r="197" spans="1:9" ht="70.5" customHeight="1">
      <c r="A197" s="29" t="s">
        <v>96</v>
      </c>
      <c r="B197" s="13" t="s">
        <v>37</v>
      </c>
      <c r="C197" s="13" t="s">
        <v>19</v>
      </c>
      <c r="D197" s="13">
        <v>13</v>
      </c>
      <c r="E197" s="14" t="s">
        <v>137</v>
      </c>
      <c r="F197" s="11"/>
      <c r="G197" s="17">
        <f>G198</f>
        <v>817.64599999999996</v>
      </c>
      <c r="H197" s="17">
        <f>H198</f>
        <v>817.64599999999996</v>
      </c>
      <c r="I197" s="6">
        <f t="shared" si="11"/>
        <v>100</v>
      </c>
    </row>
    <row r="198" spans="1:9" ht="69.75" customHeight="1">
      <c r="A198" s="29" t="s">
        <v>109</v>
      </c>
      <c r="B198" s="13" t="s">
        <v>37</v>
      </c>
      <c r="C198" s="13" t="s">
        <v>19</v>
      </c>
      <c r="D198" s="13">
        <v>13</v>
      </c>
      <c r="E198" s="14" t="s">
        <v>137</v>
      </c>
      <c r="F198" s="11">
        <v>100</v>
      </c>
      <c r="G198" s="17">
        <v>817.64599999999996</v>
      </c>
      <c r="H198" s="17">
        <v>817.64599999999996</v>
      </c>
      <c r="I198" s="6">
        <f t="shared" si="11"/>
        <v>100</v>
      </c>
    </row>
    <row r="199" spans="1:9" ht="53.25" customHeight="1">
      <c r="A199" s="29" t="s">
        <v>217</v>
      </c>
      <c r="B199" s="13" t="s">
        <v>37</v>
      </c>
      <c r="C199" s="13" t="s">
        <v>19</v>
      </c>
      <c r="D199" s="13">
        <v>13</v>
      </c>
      <c r="E199" s="14" t="s">
        <v>220</v>
      </c>
      <c r="F199" s="13"/>
      <c r="G199" s="17">
        <f>G200</f>
        <v>1468</v>
      </c>
      <c r="H199" s="17">
        <f>H200</f>
        <v>1468</v>
      </c>
      <c r="I199" s="6">
        <f t="shared" si="11"/>
        <v>100</v>
      </c>
    </row>
    <row r="200" spans="1:9" ht="70.5" customHeight="1">
      <c r="A200" s="27" t="s">
        <v>86</v>
      </c>
      <c r="B200" s="13" t="s">
        <v>37</v>
      </c>
      <c r="C200" s="13" t="s">
        <v>19</v>
      </c>
      <c r="D200" s="13">
        <v>13</v>
      </c>
      <c r="E200" s="14" t="s">
        <v>220</v>
      </c>
      <c r="F200" s="13">
        <v>100</v>
      </c>
      <c r="G200" s="17">
        <v>1468</v>
      </c>
      <c r="H200" s="17">
        <v>1468</v>
      </c>
      <c r="I200" s="6">
        <f t="shared" si="11"/>
        <v>100</v>
      </c>
    </row>
    <row r="201" spans="1:9" ht="22.5" customHeight="1">
      <c r="A201" s="28" t="s">
        <v>114</v>
      </c>
      <c r="B201" s="13" t="s">
        <v>37</v>
      </c>
      <c r="C201" s="13" t="s">
        <v>19</v>
      </c>
      <c r="D201" s="13" t="s">
        <v>53</v>
      </c>
      <c r="E201" s="46" t="s">
        <v>164</v>
      </c>
      <c r="F201" s="40"/>
      <c r="G201" s="41">
        <f>G202+G203</f>
        <v>806</v>
      </c>
      <c r="H201" s="41">
        <f>H202+H203</f>
        <v>806</v>
      </c>
      <c r="I201" s="6">
        <f t="shared" si="11"/>
        <v>100</v>
      </c>
    </row>
    <row r="202" spans="1:9" ht="38.25" customHeight="1">
      <c r="A202" s="28" t="s">
        <v>131</v>
      </c>
      <c r="B202" s="13" t="s">
        <v>37</v>
      </c>
      <c r="C202" s="13" t="s">
        <v>19</v>
      </c>
      <c r="D202" s="13" t="s">
        <v>53</v>
      </c>
      <c r="E202" s="46" t="s">
        <v>164</v>
      </c>
      <c r="F202" s="40">
        <v>200</v>
      </c>
      <c r="G202" s="41">
        <v>800</v>
      </c>
      <c r="H202" s="41">
        <v>800</v>
      </c>
      <c r="I202" s="6">
        <f t="shared" si="11"/>
        <v>100</v>
      </c>
    </row>
    <row r="203" spans="1:9" ht="28.5" customHeight="1">
      <c r="A203" s="28" t="s">
        <v>110</v>
      </c>
      <c r="B203" s="13" t="s">
        <v>37</v>
      </c>
      <c r="C203" s="13" t="s">
        <v>19</v>
      </c>
      <c r="D203" s="13" t="s">
        <v>53</v>
      </c>
      <c r="E203" s="46" t="s">
        <v>164</v>
      </c>
      <c r="F203" s="40">
        <v>830</v>
      </c>
      <c r="G203" s="41">
        <v>6</v>
      </c>
      <c r="H203" s="41">
        <v>6</v>
      </c>
      <c r="I203" s="6">
        <f t="shared" ref="I203" si="12">H203/G203*100</f>
        <v>100</v>
      </c>
    </row>
    <row r="204" spans="1:9" ht="19.5" customHeight="1">
      <c r="A204" s="16" t="s">
        <v>55</v>
      </c>
      <c r="B204" s="13" t="s">
        <v>37</v>
      </c>
      <c r="C204" s="13" t="s">
        <v>20</v>
      </c>
      <c r="D204" s="13"/>
      <c r="E204" s="15"/>
      <c r="F204" s="11"/>
      <c r="G204" s="17">
        <f t="shared" ref="G204:H206" si="13">G205</f>
        <v>779.7</v>
      </c>
      <c r="H204" s="17">
        <f t="shared" si="13"/>
        <v>779.7</v>
      </c>
      <c r="I204" s="6">
        <f t="shared" si="11"/>
        <v>100</v>
      </c>
    </row>
    <row r="205" spans="1:9" ht="27" customHeight="1">
      <c r="A205" s="16" t="s">
        <v>49</v>
      </c>
      <c r="B205" s="13" t="s">
        <v>37</v>
      </c>
      <c r="C205" s="13" t="s">
        <v>20</v>
      </c>
      <c r="D205" s="13" t="s">
        <v>21</v>
      </c>
      <c r="E205" s="15"/>
      <c r="F205" s="11"/>
      <c r="G205" s="17">
        <f t="shared" si="13"/>
        <v>779.7</v>
      </c>
      <c r="H205" s="17">
        <f t="shared" si="13"/>
        <v>779.7</v>
      </c>
      <c r="I205" s="6">
        <f t="shared" si="11"/>
        <v>100</v>
      </c>
    </row>
    <row r="206" spans="1:9" ht="36.75" customHeight="1">
      <c r="A206" s="16" t="s">
        <v>46</v>
      </c>
      <c r="B206" s="13" t="s">
        <v>37</v>
      </c>
      <c r="C206" s="13" t="s">
        <v>20</v>
      </c>
      <c r="D206" s="13" t="s">
        <v>21</v>
      </c>
      <c r="E206" s="14" t="s">
        <v>152</v>
      </c>
      <c r="F206" s="11"/>
      <c r="G206" s="17">
        <f t="shared" si="13"/>
        <v>779.7</v>
      </c>
      <c r="H206" s="17">
        <f t="shared" si="13"/>
        <v>779.7</v>
      </c>
      <c r="I206" s="6">
        <f t="shared" si="11"/>
        <v>100</v>
      </c>
    </row>
    <row r="207" spans="1:9" ht="24" customHeight="1">
      <c r="A207" s="16" t="s">
        <v>62</v>
      </c>
      <c r="B207" s="13" t="s">
        <v>37</v>
      </c>
      <c r="C207" s="13" t="s">
        <v>20</v>
      </c>
      <c r="D207" s="13" t="s">
        <v>21</v>
      </c>
      <c r="E207" s="14" t="s">
        <v>152</v>
      </c>
      <c r="F207" s="11">
        <v>530</v>
      </c>
      <c r="G207" s="17">
        <v>779.7</v>
      </c>
      <c r="H207" s="17">
        <v>779.7</v>
      </c>
      <c r="I207" s="6">
        <f t="shared" si="11"/>
        <v>100</v>
      </c>
    </row>
    <row r="208" spans="1:9" ht="36" customHeight="1">
      <c r="A208" s="12" t="s">
        <v>40</v>
      </c>
      <c r="B208" s="13" t="s">
        <v>37</v>
      </c>
      <c r="C208" s="13" t="s">
        <v>21</v>
      </c>
      <c r="D208" s="11"/>
      <c r="E208" s="14"/>
      <c r="F208" s="11"/>
      <c r="G208" s="17">
        <f t="shared" ref="G208:H210" si="14">G209</f>
        <v>50</v>
      </c>
      <c r="H208" s="17">
        <f t="shared" si="14"/>
        <v>50</v>
      </c>
      <c r="I208" s="6">
        <f t="shared" si="11"/>
        <v>100</v>
      </c>
    </row>
    <row r="209" spans="1:9" ht="35.25" customHeight="1">
      <c r="A209" s="12" t="s">
        <v>50</v>
      </c>
      <c r="B209" s="13" t="s">
        <v>37</v>
      </c>
      <c r="C209" s="13" t="s">
        <v>21</v>
      </c>
      <c r="D209" s="13" t="s">
        <v>24</v>
      </c>
      <c r="E209" s="14"/>
      <c r="F209" s="11"/>
      <c r="G209" s="17">
        <f t="shared" si="14"/>
        <v>50</v>
      </c>
      <c r="H209" s="17">
        <f t="shared" si="14"/>
        <v>50</v>
      </c>
      <c r="I209" s="6">
        <f t="shared" si="11"/>
        <v>100</v>
      </c>
    </row>
    <row r="210" spans="1:9" ht="95.25" customHeight="1">
      <c r="A210" s="16" t="s">
        <v>122</v>
      </c>
      <c r="B210" s="13" t="s">
        <v>37</v>
      </c>
      <c r="C210" s="13" t="s">
        <v>21</v>
      </c>
      <c r="D210" s="13" t="s">
        <v>24</v>
      </c>
      <c r="E210" s="14" t="s">
        <v>153</v>
      </c>
      <c r="F210" s="11"/>
      <c r="G210" s="17">
        <f t="shared" si="14"/>
        <v>50</v>
      </c>
      <c r="H210" s="17">
        <f t="shared" si="14"/>
        <v>50</v>
      </c>
      <c r="I210" s="6">
        <f t="shared" si="11"/>
        <v>100</v>
      </c>
    </row>
    <row r="211" spans="1:9" ht="23.45" customHeight="1">
      <c r="A211" s="26" t="s">
        <v>123</v>
      </c>
      <c r="B211" s="13" t="s">
        <v>37</v>
      </c>
      <c r="C211" s="13" t="s">
        <v>21</v>
      </c>
      <c r="D211" s="13" t="s">
        <v>24</v>
      </c>
      <c r="E211" s="49" t="s">
        <v>153</v>
      </c>
      <c r="F211" s="11">
        <v>540</v>
      </c>
      <c r="G211" s="17">
        <v>50</v>
      </c>
      <c r="H211" s="17">
        <v>50</v>
      </c>
      <c r="I211" s="6">
        <f t="shared" si="11"/>
        <v>100</v>
      </c>
    </row>
    <row r="212" spans="1:9" ht="23.25" customHeight="1">
      <c r="A212" s="12" t="s">
        <v>41</v>
      </c>
      <c r="B212" s="13" t="s">
        <v>37</v>
      </c>
      <c r="C212" s="13" t="s">
        <v>22</v>
      </c>
      <c r="D212" s="13"/>
      <c r="E212" s="14"/>
      <c r="F212" s="11"/>
      <c r="G212" s="17">
        <f t="shared" ref="G212:H214" si="15">G213</f>
        <v>2281.8000000000002</v>
      </c>
      <c r="H212" s="17">
        <f t="shared" si="15"/>
        <v>2281.8000000000002</v>
      </c>
      <c r="I212" s="6">
        <f t="shared" si="11"/>
        <v>100</v>
      </c>
    </row>
    <row r="213" spans="1:9" ht="20.45" customHeight="1">
      <c r="A213" s="12" t="s">
        <v>82</v>
      </c>
      <c r="B213" s="13" t="s">
        <v>37</v>
      </c>
      <c r="C213" s="13" t="s">
        <v>22</v>
      </c>
      <c r="D213" s="13" t="s">
        <v>24</v>
      </c>
      <c r="E213" s="14"/>
      <c r="F213" s="11"/>
      <c r="G213" s="17">
        <f t="shared" si="15"/>
        <v>2281.8000000000002</v>
      </c>
      <c r="H213" s="17">
        <f t="shared" si="15"/>
        <v>2281.8000000000002</v>
      </c>
      <c r="I213" s="6">
        <f t="shared" si="11"/>
        <v>100</v>
      </c>
    </row>
    <row r="214" spans="1:9" ht="99.75" customHeight="1">
      <c r="A214" s="16" t="s">
        <v>122</v>
      </c>
      <c r="B214" s="13" t="s">
        <v>37</v>
      </c>
      <c r="C214" s="13" t="s">
        <v>22</v>
      </c>
      <c r="D214" s="13" t="s">
        <v>24</v>
      </c>
      <c r="E214" s="14" t="s">
        <v>153</v>
      </c>
      <c r="F214" s="11"/>
      <c r="G214" s="17">
        <f t="shared" si="15"/>
        <v>2281.8000000000002</v>
      </c>
      <c r="H214" s="17">
        <f t="shared" si="15"/>
        <v>2281.8000000000002</v>
      </c>
      <c r="I214" s="6">
        <f t="shared" si="11"/>
        <v>100</v>
      </c>
    </row>
    <row r="215" spans="1:9" ht="22.5" customHeight="1">
      <c r="A215" s="26" t="s">
        <v>123</v>
      </c>
      <c r="B215" s="48" t="s">
        <v>37</v>
      </c>
      <c r="C215" s="48" t="s">
        <v>22</v>
      </c>
      <c r="D215" s="48" t="s">
        <v>24</v>
      </c>
      <c r="E215" s="49" t="s">
        <v>153</v>
      </c>
      <c r="F215" s="51">
        <v>540</v>
      </c>
      <c r="G215" s="39">
        <v>2281.8000000000002</v>
      </c>
      <c r="H215" s="39">
        <v>2281.8000000000002</v>
      </c>
      <c r="I215" s="6">
        <f t="shared" si="11"/>
        <v>100</v>
      </c>
    </row>
    <row r="216" spans="1:9" ht="21.75" customHeight="1">
      <c r="A216" s="12" t="s">
        <v>57</v>
      </c>
      <c r="B216" s="48" t="s">
        <v>37</v>
      </c>
      <c r="C216" s="13" t="s">
        <v>25</v>
      </c>
      <c r="D216" s="13"/>
      <c r="E216" s="49"/>
      <c r="F216" s="51"/>
      <c r="G216" s="39">
        <f>G217+G220</f>
        <v>5126</v>
      </c>
      <c r="H216" s="39">
        <f>H217+H220</f>
        <v>5126</v>
      </c>
      <c r="I216" s="6">
        <f t="shared" si="11"/>
        <v>100</v>
      </c>
    </row>
    <row r="217" spans="1:9" ht="19.149999999999999" customHeight="1">
      <c r="A217" s="12" t="s">
        <v>58</v>
      </c>
      <c r="B217" s="48" t="s">
        <v>37</v>
      </c>
      <c r="C217" s="13" t="s">
        <v>25</v>
      </c>
      <c r="D217" s="13" t="s">
        <v>20</v>
      </c>
      <c r="E217" s="49"/>
      <c r="F217" s="51"/>
      <c r="G217" s="39">
        <f>G218</f>
        <v>700</v>
      </c>
      <c r="H217" s="39">
        <f>H218</f>
        <v>700</v>
      </c>
      <c r="I217" s="6">
        <f t="shared" si="11"/>
        <v>100</v>
      </c>
    </row>
    <row r="218" spans="1:9" ht="97.15" customHeight="1">
      <c r="A218" s="16" t="s">
        <v>122</v>
      </c>
      <c r="B218" s="48" t="s">
        <v>37</v>
      </c>
      <c r="C218" s="13" t="s">
        <v>25</v>
      </c>
      <c r="D218" s="13" t="s">
        <v>20</v>
      </c>
      <c r="E218" s="14" t="s">
        <v>153</v>
      </c>
      <c r="F218" s="11"/>
      <c r="G218" s="39">
        <f>G219</f>
        <v>700</v>
      </c>
      <c r="H218" s="39">
        <f>H219</f>
        <v>700</v>
      </c>
      <c r="I218" s="6">
        <f t="shared" si="11"/>
        <v>100</v>
      </c>
    </row>
    <row r="219" spans="1:9" ht="24.6" customHeight="1">
      <c r="A219" s="16" t="s">
        <v>123</v>
      </c>
      <c r="B219" s="48" t="s">
        <v>37</v>
      </c>
      <c r="C219" s="13" t="s">
        <v>25</v>
      </c>
      <c r="D219" s="13" t="s">
        <v>20</v>
      </c>
      <c r="E219" s="49" t="s">
        <v>153</v>
      </c>
      <c r="F219" s="51">
        <v>540</v>
      </c>
      <c r="G219" s="39">
        <v>700</v>
      </c>
      <c r="H219" s="39">
        <v>700</v>
      </c>
      <c r="I219" s="6">
        <f t="shared" si="11"/>
        <v>100</v>
      </c>
    </row>
    <row r="220" spans="1:9" ht="21.75" customHeight="1">
      <c r="A220" s="12" t="s">
        <v>215</v>
      </c>
      <c r="B220" s="48" t="s">
        <v>37</v>
      </c>
      <c r="C220" s="13" t="s">
        <v>25</v>
      </c>
      <c r="D220" s="13" t="s">
        <v>21</v>
      </c>
      <c r="E220" s="49"/>
      <c r="F220" s="51"/>
      <c r="G220" s="39">
        <f>G223+G221</f>
        <v>4426</v>
      </c>
      <c r="H220" s="39">
        <f>H223+H221</f>
        <v>4426</v>
      </c>
      <c r="I220" s="6">
        <f t="shared" si="11"/>
        <v>100</v>
      </c>
    </row>
    <row r="221" spans="1:9" ht="19.149999999999999" customHeight="1">
      <c r="A221" s="12" t="s">
        <v>232</v>
      </c>
      <c r="B221" s="48" t="s">
        <v>37</v>
      </c>
      <c r="C221" s="13" t="s">
        <v>25</v>
      </c>
      <c r="D221" s="13" t="s">
        <v>21</v>
      </c>
      <c r="E221" s="49" t="s">
        <v>233</v>
      </c>
      <c r="F221" s="51"/>
      <c r="G221" s="39">
        <f>G222</f>
        <v>3500</v>
      </c>
      <c r="H221" s="39">
        <f>H222</f>
        <v>3500</v>
      </c>
      <c r="I221" s="6">
        <f t="shared" si="11"/>
        <v>100</v>
      </c>
    </row>
    <row r="222" spans="1:9" ht="22.5" customHeight="1">
      <c r="A222" s="12" t="s">
        <v>123</v>
      </c>
      <c r="B222" s="48" t="s">
        <v>37</v>
      </c>
      <c r="C222" s="13" t="s">
        <v>25</v>
      </c>
      <c r="D222" s="13" t="s">
        <v>21</v>
      </c>
      <c r="E222" s="49" t="s">
        <v>233</v>
      </c>
      <c r="F222" s="51">
        <v>540</v>
      </c>
      <c r="G222" s="39">
        <v>3500</v>
      </c>
      <c r="H222" s="39">
        <v>3500</v>
      </c>
      <c r="I222" s="6">
        <f t="shared" si="11"/>
        <v>100</v>
      </c>
    </row>
    <row r="223" spans="1:9" ht="94.5" customHeight="1">
      <c r="A223" s="16" t="s">
        <v>122</v>
      </c>
      <c r="B223" s="48" t="s">
        <v>37</v>
      </c>
      <c r="C223" s="13" t="s">
        <v>25</v>
      </c>
      <c r="D223" s="13" t="s">
        <v>21</v>
      </c>
      <c r="E223" s="14" t="s">
        <v>153</v>
      </c>
      <c r="F223" s="11"/>
      <c r="G223" s="39">
        <f>G224</f>
        <v>926</v>
      </c>
      <c r="H223" s="39">
        <f>H224</f>
        <v>926</v>
      </c>
      <c r="I223" s="6">
        <f t="shared" si="11"/>
        <v>100</v>
      </c>
    </row>
    <row r="224" spans="1:9" ht="21" customHeight="1">
      <c r="A224" s="16" t="s">
        <v>123</v>
      </c>
      <c r="B224" s="48" t="s">
        <v>37</v>
      </c>
      <c r="C224" s="13" t="s">
        <v>25</v>
      </c>
      <c r="D224" s="13" t="s">
        <v>21</v>
      </c>
      <c r="E224" s="49" t="s">
        <v>153</v>
      </c>
      <c r="F224" s="51">
        <v>540</v>
      </c>
      <c r="G224" s="39">
        <v>926</v>
      </c>
      <c r="H224" s="39">
        <v>926</v>
      </c>
      <c r="I224" s="6">
        <f t="shared" si="11"/>
        <v>100</v>
      </c>
    </row>
    <row r="225" spans="1:9" ht="21" customHeight="1">
      <c r="A225" s="12" t="s">
        <v>91</v>
      </c>
      <c r="B225" s="48" t="s">
        <v>37</v>
      </c>
      <c r="C225" s="48" t="s">
        <v>26</v>
      </c>
      <c r="D225" s="13"/>
      <c r="E225" s="49"/>
      <c r="F225" s="51"/>
      <c r="G225" s="39">
        <f>G226+G231</f>
        <v>5879.78</v>
      </c>
      <c r="H225" s="39">
        <f>H226+H231</f>
        <v>5879.78</v>
      </c>
      <c r="I225" s="6">
        <f t="shared" si="11"/>
        <v>100</v>
      </c>
    </row>
    <row r="226" spans="1:9" ht="22.5" customHeight="1">
      <c r="A226" s="52" t="s">
        <v>14</v>
      </c>
      <c r="B226" s="48" t="s">
        <v>37</v>
      </c>
      <c r="C226" s="48" t="s">
        <v>26</v>
      </c>
      <c r="D226" s="48" t="s">
        <v>19</v>
      </c>
      <c r="E226" s="49"/>
      <c r="F226" s="51"/>
      <c r="G226" s="39">
        <f>G229+G227</f>
        <v>5849.78</v>
      </c>
      <c r="H226" s="39">
        <f>H229+H227</f>
        <v>5849.78</v>
      </c>
      <c r="I226" s="6">
        <f t="shared" si="11"/>
        <v>100</v>
      </c>
    </row>
    <row r="227" spans="1:9" ht="48.75" customHeight="1">
      <c r="A227" s="28" t="s">
        <v>177</v>
      </c>
      <c r="B227" s="13" t="s">
        <v>37</v>
      </c>
      <c r="C227" s="13" t="s">
        <v>26</v>
      </c>
      <c r="D227" s="13" t="s">
        <v>19</v>
      </c>
      <c r="E227" s="14" t="s">
        <v>146</v>
      </c>
      <c r="F227" s="11"/>
      <c r="G227" s="17">
        <f>G228</f>
        <v>1726.78</v>
      </c>
      <c r="H227" s="17">
        <f>H228</f>
        <v>1726.78</v>
      </c>
      <c r="I227" s="6">
        <f t="shared" si="11"/>
        <v>100</v>
      </c>
    </row>
    <row r="228" spans="1:9" ht="18" customHeight="1">
      <c r="A228" s="16" t="s">
        <v>123</v>
      </c>
      <c r="B228" s="13" t="s">
        <v>37</v>
      </c>
      <c r="C228" s="13" t="s">
        <v>26</v>
      </c>
      <c r="D228" s="13" t="s">
        <v>19</v>
      </c>
      <c r="E228" s="14" t="s">
        <v>146</v>
      </c>
      <c r="F228" s="11">
        <v>540</v>
      </c>
      <c r="G228" s="17">
        <v>1726.78</v>
      </c>
      <c r="H228" s="17">
        <v>1726.78</v>
      </c>
      <c r="I228" s="6">
        <f t="shared" si="11"/>
        <v>100</v>
      </c>
    </row>
    <row r="229" spans="1:9" ht="93.75" customHeight="1">
      <c r="A229" s="16" t="s">
        <v>122</v>
      </c>
      <c r="B229" s="13" t="s">
        <v>37</v>
      </c>
      <c r="C229" s="13" t="s">
        <v>26</v>
      </c>
      <c r="D229" s="13" t="s">
        <v>19</v>
      </c>
      <c r="E229" s="14" t="s">
        <v>153</v>
      </c>
      <c r="F229" s="11"/>
      <c r="G229" s="17">
        <f>G230</f>
        <v>4123</v>
      </c>
      <c r="H229" s="17">
        <f>H230</f>
        <v>4123</v>
      </c>
      <c r="I229" s="6">
        <f t="shared" si="11"/>
        <v>100</v>
      </c>
    </row>
    <row r="230" spans="1:9" ht="20.25" customHeight="1">
      <c r="A230" s="16" t="s">
        <v>123</v>
      </c>
      <c r="B230" s="13" t="s">
        <v>37</v>
      </c>
      <c r="C230" s="13" t="s">
        <v>26</v>
      </c>
      <c r="D230" s="13" t="s">
        <v>19</v>
      </c>
      <c r="E230" s="14" t="s">
        <v>153</v>
      </c>
      <c r="F230" s="11">
        <v>540</v>
      </c>
      <c r="G230" s="17">
        <v>4123</v>
      </c>
      <c r="H230" s="17">
        <v>4123</v>
      </c>
      <c r="I230" s="6">
        <f t="shared" si="11"/>
        <v>100</v>
      </c>
    </row>
    <row r="231" spans="1:9" ht="20.45" customHeight="1">
      <c r="A231" s="12" t="s">
        <v>94</v>
      </c>
      <c r="B231" s="13" t="s">
        <v>37</v>
      </c>
      <c r="C231" s="13" t="s">
        <v>26</v>
      </c>
      <c r="D231" s="13" t="s">
        <v>22</v>
      </c>
      <c r="E231" s="14"/>
      <c r="F231" s="11"/>
      <c r="G231" s="17">
        <f>G232</f>
        <v>30</v>
      </c>
      <c r="H231" s="17">
        <f>H232</f>
        <v>30</v>
      </c>
      <c r="I231" s="6">
        <f t="shared" si="11"/>
        <v>100</v>
      </c>
    </row>
    <row r="232" spans="1:9" ht="93" customHeight="1">
      <c r="A232" s="16" t="s">
        <v>122</v>
      </c>
      <c r="B232" s="13" t="s">
        <v>37</v>
      </c>
      <c r="C232" s="13" t="s">
        <v>26</v>
      </c>
      <c r="D232" s="13" t="s">
        <v>22</v>
      </c>
      <c r="E232" s="14" t="s">
        <v>153</v>
      </c>
      <c r="F232" s="11"/>
      <c r="G232" s="17">
        <f>G233</f>
        <v>30</v>
      </c>
      <c r="H232" s="17">
        <f>H233</f>
        <v>30</v>
      </c>
      <c r="I232" s="6">
        <f t="shared" si="11"/>
        <v>100</v>
      </c>
    </row>
    <row r="233" spans="1:9" ht="21.6" customHeight="1">
      <c r="A233" s="16" t="s">
        <v>123</v>
      </c>
      <c r="B233" s="13" t="s">
        <v>37</v>
      </c>
      <c r="C233" s="13" t="s">
        <v>26</v>
      </c>
      <c r="D233" s="13" t="s">
        <v>22</v>
      </c>
      <c r="E233" s="14" t="s">
        <v>153</v>
      </c>
      <c r="F233" s="11">
        <v>540</v>
      </c>
      <c r="G233" s="17">
        <v>30</v>
      </c>
      <c r="H233" s="17">
        <v>30</v>
      </c>
      <c r="I233" s="6">
        <f t="shared" si="11"/>
        <v>100</v>
      </c>
    </row>
    <row r="234" spans="1:9" ht="19.5" customHeight="1">
      <c r="A234" s="18" t="s">
        <v>71</v>
      </c>
      <c r="B234" s="13" t="s">
        <v>37</v>
      </c>
      <c r="C234" s="13">
        <v>13</v>
      </c>
      <c r="D234" s="13"/>
      <c r="E234" s="19"/>
      <c r="F234" s="20"/>
      <c r="G234" s="17">
        <f>G236</f>
        <v>6</v>
      </c>
      <c r="H234" s="17">
        <f>H236</f>
        <v>5.0129999999999999</v>
      </c>
      <c r="I234" s="6">
        <f t="shared" si="11"/>
        <v>83.55</v>
      </c>
    </row>
    <row r="235" spans="1:9" ht="30.75" customHeight="1">
      <c r="A235" s="18" t="s">
        <v>103</v>
      </c>
      <c r="B235" s="13" t="s">
        <v>37</v>
      </c>
      <c r="C235" s="13">
        <v>13</v>
      </c>
      <c r="D235" s="13" t="s">
        <v>19</v>
      </c>
      <c r="E235" s="19"/>
      <c r="F235" s="20"/>
      <c r="G235" s="17">
        <f>G236</f>
        <v>6</v>
      </c>
      <c r="H235" s="17">
        <f>H236</f>
        <v>5.0129999999999999</v>
      </c>
      <c r="I235" s="6">
        <f t="shared" si="11"/>
        <v>83.55</v>
      </c>
    </row>
    <row r="236" spans="1:9" ht="21" customHeight="1">
      <c r="A236" s="18" t="s">
        <v>70</v>
      </c>
      <c r="B236" s="13" t="s">
        <v>37</v>
      </c>
      <c r="C236" s="13">
        <v>13</v>
      </c>
      <c r="D236" s="13" t="s">
        <v>19</v>
      </c>
      <c r="E236" s="11" t="s">
        <v>154</v>
      </c>
      <c r="F236" s="20"/>
      <c r="G236" s="17">
        <f>G237</f>
        <v>6</v>
      </c>
      <c r="H236" s="17">
        <f>H237</f>
        <v>5.0129999999999999</v>
      </c>
      <c r="I236" s="6">
        <f t="shared" si="11"/>
        <v>83.55</v>
      </c>
    </row>
    <row r="237" spans="1:9" ht="21" customHeight="1">
      <c r="A237" s="18" t="s">
        <v>104</v>
      </c>
      <c r="B237" s="13" t="s">
        <v>37</v>
      </c>
      <c r="C237" s="13">
        <v>13</v>
      </c>
      <c r="D237" s="13" t="s">
        <v>19</v>
      </c>
      <c r="E237" s="11" t="s">
        <v>154</v>
      </c>
      <c r="F237" s="13">
        <v>730</v>
      </c>
      <c r="G237" s="17">
        <v>6</v>
      </c>
      <c r="H237" s="17">
        <v>5.0129999999999999</v>
      </c>
      <c r="I237" s="6">
        <f t="shared" si="11"/>
        <v>83.55</v>
      </c>
    </row>
    <row r="238" spans="1:9" ht="23.45" customHeight="1">
      <c r="A238" s="16" t="s">
        <v>45</v>
      </c>
      <c r="B238" s="13" t="s">
        <v>37</v>
      </c>
      <c r="C238" s="13">
        <v>14</v>
      </c>
      <c r="D238" s="13"/>
      <c r="E238" s="15"/>
      <c r="F238" s="13"/>
      <c r="G238" s="17">
        <f>G239+G244+G246</f>
        <v>3352.5389999999998</v>
      </c>
      <c r="H238" s="17">
        <f>H239+H244+H246</f>
        <v>3342.2</v>
      </c>
      <c r="I238" s="6">
        <f t="shared" si="11"/>
        <v>99.691606868704582</v>
      </c>
    </row>
    <row r="239" spans="1:9" ht="37.5" customHeight="1">
      <c r="A239" s="16" t="s">
        <v>105</v>
      </c>
      <c r="B239" s="13" t="s">
        <v>37</v>
      </c>
      <c r="C239" s="13">
        <v>14</v>
      </c>
      <c r="D239" s="13" t="s">
        <v>19</v>
      </c>
      <c r="E239" s="15"/>
      <c r="F239" s="11"/>
      <c r="G239" s="17">
        <f>G240+G242</f>
        <v>1399.5</v>
      </c>
      <c r="H239" s="17">
        <f>H240+H242</f>
        <v>1399.5</v>
      </c>
      <c r="I239" s="6">
        <f t="shared" si="11"/>
        <v>100</v>
      </c>
    </row>
    <row r="240" spans="1:9" ht="36" customHeight="1">
      <c r="A240" s="16" t="s">
        <v>155</v>
      </c>
      <c r="B240" s="14" t="s">
        <v>37</v>
      </c>
      <c r="C240" s="14" t="s">
        <v>84</v>
      </c>
      <c r="D240" s="14" t="s">
        <v>19</v>
      </c>
      <c r="E240" s="14" t="s">
        <v>156</v>
      </c>
      <c r="F240" s="14"/>
      <c r="G240" s="17">
        <f>G241</f>
        <v>592.5</v>
      </c>
      <c r="H240" s="17">
        <f>H241</f>
        <v>592.5</v>
      </c>
      <c r="I240" s="6">
        <f t="shared" si="11"/>
        <v>100</v>
      </c>
    </row>
    <row r="241" spans="1:9" ht="25.15" customHeight="1">
      <c r="A241" s="16" t="s">
        <v>18</v>
      </c>
      <c r="B241" s="14" t="s">
        <v>37</v>
      </c>
      <c r="C241" s="14" t="s">
        <v>84</v>
      </c>
      <c r="D241" s="14" t="s">
        <v>19</v>
      </c>
      <c r="E241" s="14" t="s">
        <v>156</v>
      </c>
      <c r="F241" s="14" t="s">
        <v>106</v>
      </c>
      <c r="G241" s="17">
        <v>592.5</v>
      </c>
      <c r="H241" s="17">
        <v>592.5</v>
      </c>
      <c r="I241" s="6">
        <f t="shared" si="11"/>
        <v>100</v>
      </c>
    </row>
    <row r="242" spans="1:9" ht="33.75" customHeight="1">
      <c r="A242" s="16" t="s">
        <v>157</v>
      </c>
      <c r="B242" s="13" t="s">
        <v>37</v>
      </c>
      <c r="C242" s="13">
        <v>14</v>
      </c>
      <c r="D242" s="13" t="s">
        <v>19</v>
      </c>
      <c r="E242" s="14" t="s">
        <v>156</v>
      </c>
      <c r="F242" s="13"/>
      <c r="G242" s="17">
        <f>G243</f>
        <v>807</v>
      </c>
      <c r="H242" s="17">
        <f>H243</f>
        <v>807</v>
      </c>
      <c r="I242" s="6">
        <f t="shared" si="11"/>
        <v>100</v>
      </c>
    </row>
    <row r="243" spans="1:9" ht="20.25" customHeight="1">
      <c r="A243" s="16" t="s">
        <v>18</v>
      </c>
      <c r="B243" s="13" t="s">
        <v>37</v>
      </c>
      <c r="C243" s="13">
        <v>14</v>
      </c>
      <c r="D243" s="13" t="s">
        <v>19</v>
      </c>
      <c r="E243" s="14" t="s">
        <v>156</v>
      </c>
      <c r="F243" s="13">
        <v>510</v>
      </c>
      <c r="G243" s="17">
        <v>807</v>
      </c>
      <c r="H243" s="17">
        <v>807</v>
      </c>
      <c r="I243" s="6">
        <f t="shared" si="11"/>
        <v>100</v>
      </c>
    </row>
    <row r="244" spans="1:9" ht="23.25" customHeight="1">
      <c r="A244" s="16" t="s">
        <v>158</v>
      </c>
      <c r="B244" s="13" t="s">
        <v>37</v>
      </c>
      <c r="C244" s="13">
        <v>14</v>
      </c>
      <c r="D244" s="13" t="s">
        <v>20</v>
      </c>
      <c r="E244" s="14" t="s">
        <v>159</v>
      </c>
      <c r="F244" s="13"/>
      <c r="G244" s="17">
        <f>G245</f>
        <v>822</v>
      </c>
      <c r="H244" s="17">
        <f>H245</f>
        <v>822</v>
      </c>
      <c r="I244" s="6">
        <f t="shared" si="11"/>
        <v>100</v>
      </c>
    </row>
    <row r="245" spans="1:9" ht="20.25" customHeight="1">
      <c r="A245" s="16" t="s">
        <v>18</v>
      </c>
      <c r="B245" s="13" t="s">
        <v>37</v>
      </c>
      <c r="C245" s="13">
        <v>14</v>
      </c>
      <c r="D245" s="13" t="s">
        <v>20</v>
      </c>
      <c r="E245" s="14" t="s">
        <v>159</v>
      </c>
      <c r="F245" s="13">
        <v>510</v>
      </c>
      <c r="G245" s="17">
        <v>822</v>
      </c>
      <c r="H245" s="17">
        <v>822</v>
      </c>
      <c r="I245" s="6">
        <f t="shared" si="11"/>
        <v>100</v>
      </c>
    </row>
    <row r="246" spans="1:9" ht="21.75" customHeight="1">
      <c r="A246" s="16" t="s">
        <v>121</v>
      </c>
      <c r="B246" s="13" t="s">
        <v>37</v>
      </c>
      <c r="C246" s="11">
        <v>14</v>
      </c>
      <c r="D246" s="13" t="s">
        <v>21</v>
      </c>
      <c r="E246" s="14"/>
      <c r="F246" s="13"/>
      <c r="G246" s="17">
        <f>G247+G249</f>
        <v>1131.039</v>
      </c>
      <c r="H246" s="17">
        <f>H247+H249</f>
        <v>1120.7</v>
      </c>
      <c r="I246" s="6">
        <f t="shared" si="11"/>
        <v>99.085884748448123</v>
      </c>
    </row>
    <row r="247" spans="1:9" ht="36.75" customHeight="1">
      <c r="A247" s="16" t="s">
        <v>234</v>
      </c>
      <c r="B247" s="13" t="s">
        <v>37</v>
      </c>
      <c r="C247" s="11">
        <v>14</v>
      </c>
      <c r="D247" s="13" t="s">
        <v>21</v>
      </c>
      <c r="E247" s="14" t="s">
        <v>235</v>
      </c>
      <c r="F247" s="13"/>
      <c r="G247" s="17">
        <f>G248</f>
        <v>631.03899999999999</v>
      </c>
      <c r="H247" s="17">
        <f>H248</f>
        <v>620.70000000000005</v>
      </c>
      <c r="I247" s="6">
        <f t="shared" ref="I247:I313" si="16">H247/G247*100</f>
        <v>98.361590963474526</v>
      </c>
    </row>
    <row r="248" spans="1:9" ht="21" customHeight="1">
      <c r="A248" s="16" t="s">
        <v>123</v>
      </c>
      <c r="B248" s="13" t="s">
        <v>37</v>
      </c>
      <c r="C248" s="11">
        <v>14</v>
      </c>
      <c r="D248" s="13" t="s">
        <v>21</v>
      </c>
      <c r="E248" s="14" t="s">
        <v>235</v>
      </c>
      <c r="F248" s="13">
        <v>540</v>
      </c>
      <c r="G248" s="17">
        <v>631.03899999999999</v>
      </c>
      <c r="H248" s="17">
        <v>620.70000000000005</v>
      </c>
      <c r="I248" s="6">
        <f t="shared" si="16"/>
        <v>98.361590963474526</v>
      </c>
    </row>
    <row r="249" spans="1:9" ht="45" customHeight="1">
      <c r="A249" s="29" t="s">
        <v>236</v>
      </c>
      <c r="B249" s="13" t="s">
        <v>37</v>
      </c>
      <c r="C249" s="11">
        <v>14</v>
      </c>
      <c r="D249" s="13" t="s">
        <v>21</v>
      </c>
      <c r="E249" s="14" t="s">
        <v>189</v>
      </c>
      <c r="F249" s="13"/>
      <c r="G249" s="17">
        <f>G250</f>
        <v>500</v>
      </c>
      <c r="H249" s="17">
        <f>H250</f>
        <v>500</v>
      </c>
      <c r="I249" s="6">
        <f t="shared" si="16"/>
        <v>100</v>
      </c>
    </row>
    <row r="250" spans="1:9" ht="22.5" customHeight="1">
      <c r="A250" s="16" t="s">
        <v>123</v>
      </c>
      <c r="B250" s="13" t="s">
        <v>37</v>
      </c>
      <c r="C250" s="11">
        <v>14</v>
      </c>
      <c r="D250" s="13" t="s">
        <v>21</v>
      </c>
      <c r="E250" s="14" t="s">
        <v>189</v>
      </c>
      <c r="F250" s="13">
        <v>540</v>
      </c>
      <c r="G250" s="17">
        <v>500</v>
      </c>
      <c r="H250" s="17">
        <v>500</v>
      </c>
      <c r="I250" s="6">
        <f t="shared" si="16"/>
        <v>100</v>
      </c>
    </row>
    <row r="251" spans="1:9" ht="34.9" customHeight="1">
      <c r="A251" s="16" t="s">
        <v>107</v>
      </c>
      <c r="B251" s="13">
        <v>167</v>
      </c>
      <c r="C251" s="13"/>
      <c r="D251" s="13"/>
      <c r="E251" s="14"/>
      <c r="F251" s="13"/>
      <c r="G251" s="17">
        <f>G252+G329+G296+G286+G310</f>
        <v>71852.624100000001</v>
      </c>
      <c r="H251" s="17">
        <f>H252+H329+H296+H286+H310</f>
        <v>67721.823000000004</v>
      </c>
      <c r="I251" s="6">
        <f t="shared" si="16"/>
        <v>94.251008711594153</v>
      </c>
    </row>
    <row r="252" spans="1:9" ht="21.75" customHeight="1">
      <c r="A252" s="16" t="s">
        <v>39</v>
      </c>
      <c r="B252" s="13">
        <v>167</v>
      </c>
      <c r="C252" s="13" t="s">
        <v>19</v>
      </c>
      <c r="D252" s="13"/>
      <c r="E252" s="14"/>
      <c r="F252" s="13"/>
      <c r="G252" s="17">
        <f>G256+G259+G270+G253+G267</f>
        <v>22850.069099999997</v>
      </c>
      <c r="H252" s="17">
        <f>H256+H259+H270+H253+H267</f>
        <v>22760.762999999999</v>
      </c>
      <c r="I252" s="6">
        <f t="shared" si="16"/>
        <v>99.609164858061632</v>
      </c>
    </row>
    <row r="253" spans="1:9" ht="31.9" customHeight="1">
      <c r="A253" s="56" t="s">
        <v>181</v>
      </c>
      <c r="B253" s="13">
        <v>167</v>
      </c>
      <c r="C253" s="13" t="s">
        <v>19</v>
      </c>
      <c r="D253" s="13" t="s">
        <v>20</v>
      </c>
      <c r="E253" s="14"/>
      <c r="F253" s="13"/>
      <c r="G253" s="17">
        <f>G254</f>
        <v>1442.2191</v>
      </c>
      <c r="H253" s="17">
        <f>H254</f>
        <v>1442.191</v>
      </c>
      <c r="I253" s="6">
        <f t="shared" si="16"/>
        <v>99.998051613655647</v>
      </c>
    </row>
    <row r="254" spans="1:9" ht="24.75" customHeight="1">
      <c r="A254" s="16" t="s">
        <v>182</v>
      </c>
      <c r="B254" s="13">
        <v>167</v>
      </c>
      <c r="C254" s="13" t="s">
        <v>19</v>
      </c>
      <c r="D254" s="13" t="s">
        <v>20</v>
      </c>
      <c r="E254" s="14" t="s">
        <v>183</v>
      </c>
      <c r="F254" s="13"/>
      <c r="G254" s="17">
        <f>G255</f>
        <v>1442.2191</v>
      </c>
      <c r="H254" s="17">
        <f>H255</f>
        <v>1442.191</v>
      </c>
      <c r="I254" s="6">
        <f t="shared" si="16"/>
        <v>99.998051613655647</v>
      </c>
    </row>
    <row r="255" spans="1:9" ht="67.5" customHeight="1">
      <c r="A255" s="28" t="s">
        <v>86</v>
      </c>
      <c r="B255" s="13">
        <v>167</v>
      </c>
      <c r="C255" s="13" t="s">
        <v>19</v>
      </c>
      <c r="D255" s="13" t="s">
        <v>20</v>
      </c>
      <c r="E255" s="14" t="s">
        <v>183</v>
      </c>
      <c r="F255" s="13">
        <v>100</v>
      </c>
      <c r="G255" s="17">
        <v>1442.2191</v>
      </c>
      <c r="H255" s="17">
        <v>1442.191</v>
      </c>
      <c r="I255" s="6">
        <f t="shared" si="16"/>
        <v>99.998051613655647</v>
      </c>
    </row>
    <row r="256" spans="1:9" ht="34.5" customHeight="1">
      <c r="A256" s="16" t="s">
        <v>60</v>
      </c>
      <c r="B256" s="13">
        <v>167</v>
      </c>
      <c r="C256" s="13" t="s">
        <v>19</v>
      </c>
      <c r="D256" s="13" t="s">
        <v>21</v>
      </c>
      <c r="E256" s="14"/>
      <c r="F256" s="13"/>
      <c r="G256" s="17">
        <f>G257</f>
        <v>100.592</v>
      </c>
      <c r="H256" s="17">
        <f>H257</f>
        <v>100.592</v>
      </c>
      <c r="I256" s="6">
        <f t="shared" ref="I256:I257" si="17">H256/G256*100</f>
        <v>100</v>
      </c>
    </row>
    <row r="257" spans="1:9" ht="37.5" customHeight="1">
      <c r="A257" s="16" t="s">
        <v>108</v>
      </c>
      <c r="B257" s="13">
        <v>167</v>
      </c>
      <c r="C257" s="13" t="s">
        <v>19</v>
      </c>
      <c r="D257" s="13" t="s">
        <v>21</v>
      </c>
      <c r="E257" s="14" t="s">
        <v>160</v>
      </c>
      <c r="F257" s="13"/>
      <c r="G257" s="17">
        <f>G258</f>
        <v>100.592</v>
      </c>
      <c r="H257" s="17">
        <f>H258</f>
        <v>100.592</v>
      </c>
      <c r="I257" s="6">
        <f t="shared" si="17"/>
        <v>100</v>
      </c>
    </row>
    <row r="258" spans="1:9" ht="34.5" customHeight="1">
      <c r="A258" s="28" t="s">
        <v>131</v>
      </c>
      <c r="B258" s="13">
        <v>167</v>
      </c>
      <c r="C258" s="13" t="s">
        <v>19</v>
      </c>
      <c r="D258" s="13" t="s">
        <v>21</v>
      </c>
      <c r="E258" s="14" t="s">
        <v>160</v>
      </c>
      <c r="F258" s="13">
        <v>200</v>
      </c>
      <c r="G258" s="17">
        <v>100.592</v>
      </c>
      <c r="H258" s="17">
        <v>100.592</v>
      </c>
      <c r="I258" s="6">
        <f t="shared" si="16"/>
        <v>100</v>
      </c>
    </row>
    <row r="259" spans="1:9" ht="37.5" customHeight="1">
      <c r="A259" s="16" t="s">
        <v>7</v>
      </c>
      <c r="B259" s="13">
        <v>167</v>
      </c>
      <c r="C259" s="13" t="s">
        <v>19</v>
      </c>
      <c r="D259" s="13" t="s">
        <v>22</v>
      </c>
      <c r="E259" s="14"/>
      <c r="F259" s="13"/>
      <c r="G259" s="17">
        <f>G260+G265</f>
        <v>14742.755999999999</v>
      </c>
      <c r="H259" s="17">
        <f>H260+H265</f>
        <v>14742.75</v>
      </c>
      <c r="I259" s="6">
        <f t="shared" si="16"/>
        <v>99.999959302046378</v>
      </c>
    </row>
    <row r="260" spans="1:9" ht="36" customHeight="1">
      <c r="A260" s="16" t="s">
        <v>89</v>
      </c>
      <c r="B260" s="13">
        <v>167</v>
      </c>
      <c r="C260" s="13" t="s">
        <v>19</v>
      </c>
      <c r="D260" s="13" t="s">
        <v>22</v>
      </c>
      <c r="E260" s="14" t="s">
        <v>132</v>
      </c>
      <c r="F260" s="13"/>
      <c r="G260" s="17">
        <f>G261</f>
        <v>14699.255999999999</v>
      </c>
      <c r="H260" s="17">
        <f>H261</f>
        <v>14699.25</v>
      </c>
      <c r="I260" s="6">
        <f t="shared" si="16"/>
        <v>99.999959181607565</v>
      </c>
    </row>
    <row r="261" spans="1:9" ht="21" customHeight="1">
      <c r="A261" s="16" t="s">
        <v>90</v>
      </c>
      <c r="B261" s="13">
        <v>167</v>
      </c>
      <c r="C261" s="13" t="s">
        <v>19</v>
      </c>
      <c r="D261" s="13" t="s">
        <v>22</v>
      </c>
      <c r="E261" s="14" t="s">
        <v>133</v>
      </c>
      <c r="F261" s="13"/>
      <c r="G261" s="17">
        <f>G262+G263+G264</f>
        <v>14699.255999999999</v>
      </c>
      <c r="H261" s="17">
        <f>H262+H263+H264</f>
        <v>14699.25</v>
      </c>
      <c r="I261" s="6">
        <f t="shared" si="16"/>
        <v>99.999959181607565</v>
      </c>
    </row>
    <row r="262" spans="1:9" ht="62.25" customHeight="1">
      <c r="A262" s="28" t="s">
        <v>86</v>
      </c>
      <c r="B262" s="13">
        <v>167</v>
      </c>
      <c r="C262" s="13" t="s">
        <v>19</v>
      </c>
      <c r="D262" s="13" t="s">
        <v>22</v>
      </c>
      <c r="E262" s="14" t="s">
        <v>133</v>
      </c>
      <c r="F262" s="13">
        <v>100</v>
      </c>
      <c r="G262" s="17">
        <v>10608.811</v>
      </c>
      <c r="H262" s="17">
        <v>10608.811</v>
      </c>
      <c r="I262" s="6">
        <f t="shared" si="16"/>
        <v>100</v>
      </c>
    </row>
    <row r="263" spans="1:9" ht="34.9" customHeight="1">
      <c r="A263" s="28" t="s">
        <v>131</v>
      </c>
      <c r="B263" s="13">
        <v>167</v>
      </c>
      <c r="C263" s="13" t="s">
        <v>19</v>
      </c>
      <c r="D263" s="13" t="s">
        <v>22</v>
      </c>
      <c r="E263" s="14" t="s">
        <v>133</v>
      </c>
      <c r="F263" s="13">
        <v>200</v>
      </c>
      <c r="G263" s="17">
        <v>3998.634</v>
      </c>
      <c r="H263" s="17">
        <v>3998.6329999999998</v>
      </c>
      <c r="I263" s="6">
        <f t="shared" si="16"/>
        <v>99.999974991459581</v>
      </c>
    </row>
    <row r="264" spans="1:9" ht="21.6" customHeight="1">
      <c r="A264" s="29" t="s">
        <v>88</v>
      </c>
      <c r="B264" s="13">
        <v>167</v>
      </c>
      <c r="C264" s="13" t="s">
        <v>19</v>
      </c>
      <c r="D264" s="13" t="s">
        <v>22</v>
      </c>
      <c r="E264" s="14" t="s">
        <v>133</v>
      </c>
      <c r="F264" s="13">
        <v>850</v>
      </c>
      <c r="G264" s="17">
        <v>91.811000000000007</v>
      </c>
      <c r="H264" s="17">
        <v>91.805999999999997</v>
      </c>
      <c r="I264" s="6">
        <f t="shared" si="16"/>
        <v>99.994554029473576</v>
      </c>
    </row>
    <row r="265" spans="1:9" ht="16.5" customHeight="1">
      <c r="A265" s="28" t="s">
        <v>54</v>
      </c>
      <c r="B265" s="13">
        <v>167</v>
      </c>
      <c r="C265" s="13" t="s">
        <v>19</v>
      </c>
      <c r="D265" s="13" t="s">
        <v>22</v>
      </c>
      <c r="E265" s="14" t="s">
        <v>151</v>
      </c>
      <c r="F265" s="13"/>
      <c r="G265" s="17">
        <f>G266</f>
        <v>43.5</v>
      </c>
      <c r="H265" s="17">
        <f>H266</f>
        <v>43.5</v>
      </c>
      <c r="I265" s="6">
        <f t="shared" si="16"/>
        <v>100</v>
      </c>
    </row>
    <row r="266" spans="1:9" ht="35.25" customHeight="1">
      <c r="A266" s="28" t="s">
        <v>131</v>
      </c>
      <c r="B266" s="13">
        <v>167</v>
      </c>
      <c r="C266" s="13" t="s">
        <v>19</v>
      </c>
      <c r="D266" s="13" t="s">
        <v>22</v>
      </c>
      <c r="E266" s="14" t="s">
        <v>151</v>
      </c>
      <c r="F266" s="13">
        <v>200</v>
      </c>
      <c r="G266" s="17">
        <v>43.5</v>
      </c>
      <c r="H266" s="17">
        <v>43.5</v>
      </c>
      <c r="I266" s="6">
        <f t="shared" si="16"/>
        <v>100</v>
      </c>
    </row>
    <row r="267" spans="1:9" ht="18" customHeight="1">
      <c r="A267" s="63" t="s">
        <v>188</v>
      </c>
      <c r="B267" s="24">
        <v>167</v>
      </c>
      <c r="C267" s="24" t="s">
        <v>19</v>
      </c>
      <c r="D267" s="24" t="s">
        <v>25</v>
      </c>
      <c r="E267" s="25"/>
      <c r="F267" s="24"/>
      <c r="G267" s="38">
        <f>G268</f>
        <v>5.3</v>
      </c>
      <c r="H267" s="38">
        <f>H268</f>
        <v>0</v>
      </c>
      <c r="I267" s="6">
        <f t="shared" si="16"/>
        <v>0</v>
      </c>
    </row>
    <row r="268" spans="1:9" ht="50.25" customHeight="1">
      <c r="A268" s="64" t="s">
        <v>195</v>
      </c>
      <c r="B268" s="24">
        <v>167</v>
      </c>
      <c r="C268" s="24" t="s">
        <v>19</v>
      </c>
      <c r="D268" s="24" t="s">
        <v>25</v>
      </c>
      <c r="E268" s="25" t="s">
        <v>196</v>
      </c>
      <c r="F268" s="24"/>
      <c r="G268" s="38">
        <f>G269</f>
        <v>5.3</v>
      </c>
      <c r="H268" s="38">
        <f>H269</f>
        <v>0</v>
      </c>
      <c r="I268" s="6">
        <f t="shared" ref="I268:I269" si="18">H268/G268*100</f>
        <v>0</v>
      </c>
    </row>
    <row r="269" spans="1:9" ht="31.5" customHeight="1">
      <c r="A269" s="60" t="s">
        <v>131</v>
      </c>
      <c r="B269" s="24">
        <v>167</v>
      </c>
      <c r="C269" s="24" t="s">
        <v>19</v>
      </c>
      <c r="D269" s="24" t="s">
        <v>25</v>
      </c>
      <c r="E269" s="25" t="s">
        <v>196</v>
      </c>
      <c r="F269" s="24">
        <v>200</v>
      </c>
      <c r="G269" s="38">
        <v>5.3</v>
      </c>
      <c r="H269" s="38">
        <v>0</v>
      </c>
      <c r="I269" s="6">
        <f t="shared" si="18"/>
        <v>0</v>
      </c>
    </row>
    <row r="270" spans="1:9" ht="20.25" customHeight="1">
      <c r="A270" s="16" t="s">
        <v>9</v>
      </c>
      <c r="B270" s="13">
        <v>167</v>
      </c>
      <c r="C270" s="13" t="s">
        <v>19</v>
      </c>
      <c r="D270" s="13" t="s">
        <v>53</v>
      </c>
      <c r="E270" s="15"/>
      <c r="F270" s="13"/>
      <c r="G270" s="17">
        <f>G271+G274+G278+G280+G282+G284</f>
        <v>6559.2020000000002</v>
      </c>
      <c r="H270" s="17">
        <f>H271+H274+H278+H280+H282+H284</f>
        <v>6475.23</v>
      </c>
      <c r="I270" s="6">
        <v>0</v>
      </c>
    </row>
    <row r="271" spans="1:9" ht="25.9" customHeight="1">
      <c r="A271" s="16" t="s">
        <v>61</v>
      </c>
      <c r="B271" s="13">
        <v>167</v>
      </c>
      <c r="C271" s="13" t="s">
        <v>19</v>
      </c>
      <c r="D271" s="13" t="s">
        <v>53</v>
      </c>
      <c r="E271" s="14" t="s">
        <v>161</v>
      </c>
      <c r="F271" s="13"/>
      <c r="G271" s="17">
        <f>G272+G273</f>
        <v>242</v>
      </c>
      <c r="H271" s="17">
        <f>H272+H273</f>
        <v>242</v>
      </c>
      <c r="I271" s="6">
        <f t="shared" si="16"/>
        <v>100</v>
      </c>
    </row>
    <row r="272" spans="1:9" ht="69.599999999999994" customHeight="1">
      <c r="A272" s="28" t="s">
        <v>86</v>
      </c>
      <c r="B272" s="13">
        <v>167</v>
      </c>
      <c r="C272" s="13" t="s">
        <v>19</v>
      </c>
      <c r="D272" s="13" t="s">
        <v>53</v>
      </c>
      <c r="E272" s="14" t="s">
        <v>161</v>
      </c>
      <c r="F272" s="13">
        <v>100</v>
      </c>
      <c r="G272" s="39">
        <v>242</v>
      </c>
      <c r="H272" s="39">
        <v>242</v>
      </c>
      <c r="I272" s="6">
        <f t="shared" si="16"/>
        <v>100</v>
      </c>
    </row>
    <row r="273" spans="1:9" ht="36" customHeight="1">
      <c r="A273" s="28" t="s">
        <v>131</v>
      </c>
      <c r="B273" s="13">
        <v>167</v>
      </c>
      <c r="C273" s="13" t="s">
        <v>19</v>
      </c>
      <c r="D273" s="13" t="s">
        <v>53</v>
      </c>
      <c r="E273" s="14" t="s">
        <v>161</v>
      </c>
      <c r="F273" s="13">
        <v>200</v>
      </c>
      <c r="G273" s="39">
        <v>0</v>
      </c>
      <c r="H273" s="39">
        <v>0</v>
      </c>
      <c r="I273" s="6">
        <v>0</v>
      </c>
    </row>
    <row r="274" spans="1:9" ht="21.6" customHeight="1">
      <c r="A274" s="21" t="s">
        <v>162</v>
      </c>
      <c r="B274" s="13">
        <v>167</v>
      </c>
      <c r="C274" s="13" t="s">
        <v>19</v>
      </c>
      <c r="D274" s="13" t="s">
        <v>53</v>
      </c>
      <c r="E274" s="22" t="s">
        <v>163</v>
      </c>
      <c r="F274" s="40"/>
      <c r="G274" s="23">
        <f>G275+G276</f>
        <v>1413.885</v>
      </c>
      <c r="H274" s="23">
        <f>H275+H276</f>
        <v>1329.913</v>
      </c>
      <c r="I274" s="6">
        <v>0</v>
      </c>
    </row>
    <row r="275" spans="1:9" ht="69.75" customHeight="1">
      <c r="A275" s="28" t="s">
        <v>86</v>
      </c>
      <c r="B275" s="13">
        <v>167</v>
      </c>
      <c r="C275" s="13" t="s">
        <v>19</v>
      </c>
      <c r="D275" s="13" t="s">
        <v>53</v>
      </c>
      <c r="E275" s="22" t="s">
        <v>163</v>
      </c>
      <c r="F275" s="40">
        <v>100</v>
      </c>
      <c r="G275" s="41">
        <v>1413.885</v>
      </c>
      <c r="H275" s="41">
        <v>1329.913</v>
      </c>
      <c r="I275" s="6">
        <f t="shared" si="16"/>
        <v>94.060903114468303</v>
      </c>
    </row>
    <row r="276" spans="1:9" ht="35.25" customHeight="1">
      <c r="A276" s="28" t="s">
        <v>131</v>
      </c>
      <c r="B276" s="13">
        <v>167</v>
      </c>
      <c r="C276" s="13" t="s">
        <v>19</v>
      </c>
      <c r="D276" s="13" t="s">
        <v>53</v>
      </c>
      <c r="E276" s="22" t="s">
        <v>163</v>
      </c>
      <c r="F276" s="40">
        <v>200</v>
      </c>
      <c r="G276" s="41">
        <v>0</v>
      </c>
      <c r="H276" s="41">
        <v>0</v>
      </c>
      <c r="I276" s="6">
        <v>0</v>
      </c>
    </row>
    <row r="277" spans="1:9" ht="22.15" customHeight="1">
      <c r="A277" s="65" t="s">
        <v>88</v>
      </c>
      <c r="B277" s="13">
        <v>167</v>
      </c>
      <c r="C277" s="13" t="s">
        <v>19</v>
      </c>
      <c r="D277" s="13" t="s">
        <v>53</v>
      </c>
      <c r="E277" s="22" t="s">
        <v>163</v>
      </c>
      <c r="F277" s="40">
        <v>850</v>
      </c>
      <c r="G277" s="41">
        <v>0</v>
      </c>
      <c r="H277" s="41">
        <v>0</v>
      </c>
      <c r="I277" s="6">
        <v>0</v>
      </c>
    </row>
    <row r="278" spans="1:9" ht="48" customHeight="1">
      <c r="A278" s="29" t="s">
        <v>217</v>
      </c>
      <c r="B278" s="13">
        <v>167</v>
      </c>
      <c r="C278" s="13" t="s">
        <v>19</v>
      </c>
      <c r="D278" s="13">
        <v>13</v>
      </c>
      <c r="E278" s="14" t="s">
        <v>220</v>
      </c>
      <c r="F278" s="13"/>
      <c r="G278" s="17">
        <f>G279</f>
        <v>1275.3710000000001</v>
      </c>
      <c r="H278" s="17">
        <f>H279</f>
        <v>1275.3710000000001</v>
      </c>
      <c r="I278" s="6">
        <f t="shared" si="16"/>
        <v>100</v>
      </c>
    </row>
    <row r="279" spans="1:9" ht="66" customHeight="1">
      <c r="A279" s="27" t="s">
        <v>86</v>
      </c>
      <c r="B279" s="13">
        <v>167</v>
      </c>
      <c r="C279" s="13" t="s">
        <v>19</v>
      </c>
      <c r="D279" s="13">
        <v>13</v>
      </c>
      <c r="E279" s="14" t="s">
        <v>220</v>
      </c>
      <c r="F279" s="13">
        <v>100</v>
      </c>
      <c r="G279" s="17">
        <v>1275.3710000000001</v>
      </c>
      <c r="H279" s="17">
        <v>1275.3710000000001</v>
      </c>
      <c r="I279" s="6">
        <f t="shared" si="16"/>
        <v>100</v>
      </c>
    </row>
    <row r="280" spans="1:9" ht="20.25" customHeight="1">
      <c r="A280" s="28" t="s">
        <v>54</v>
      </c>
      <c r="B280" s="13">
        <v>167</v>
      </c>
      <c r="C280" s="13" t="s">
        <v>19</v>
      </c>
      <c r="D280" s="13">
        <v>13</v>
      </c>
      <c r="E280" s="14" t="s">
        <v>151</v>
      </c>
      <c r="F280" s="13"/>
      <c r="G280" s="17">
        <f>G281</f>
        <v>2985</v>
      </c>
      <c r="H280" s="17">
        <f>H281</f>
        <v>2985</v>
      </c>
      <c r="I280" s="6">
        <f t="shared" si="16"/>
        <v>100</v>
      </c>
    </row>
    <row r="281" spans="1:9" ht="31.5" customHeight="1">
      <c r="A281" s="28" t="s">
        <v>131</v>
      </c>
      <c r="B281" s="13">
        <v>167</v>
      </c>
      <c r="C281" s="13" t="s">
        <v>19</v>
      </c>
      <c r="D281" s="13">
        <v>13</v>
      </c>
      <c r="E281" s="14" t="s">
        <v>151</v>
      </c>
      <c r="F281" s="13">
        <v>200</v>
      </c>
      <c r="G281" s="17">
        <v>2985</v>
      </c>
      <c r="H281" s="17">
        <v>2985</v>
      </c>
      <c r="I281" s="6">
        <f t="shared" si="16"/>
        <v>100</v>
      </c>
    </row>
    <row r="282" spans="1:9" ht="24.75" customHeight="1">
      <c r="A282" s="28" t="s">
        <v>114</v>
      </c>
      <c r="B282" s="13">
        <v>167</v>
      </c>
      <c r="C282" s="13" t="s">
        <v>19</v>
      </c>
      <c r="D282" s="13">
        <v>13</v>
      </c>
      <c r="E282" s="46" t="s">
        <v>164</v>
      </c>
      <c r="F282" s="40"/>
      <c r="G282" s="41">
        <f>G283</f>
        <v>32.371000000000002</v>
      </c>
      <c r="H282" s="41">
        <f>H283</f>
        <v>32.371000000000002</v>
      </c>
      <c r="I282" s="6">
        <f t="shared" si="16"/>
        <v>100</v>
      </c>
    </row>
    <row r="283" spans="1:9" ht="30.75" customHeight="1">
      <c r="A283" s="28" t="s">
        <v>131</v>
      </c>
      <c r="B283" s="13">
        <v>167</v>
      </c>
      <c r="C283" s="13" t="s">
        <v>19</v>
      </c>
      <c r="D283" s="13">
        <v>13</v>
      </c>
      <c r="E283" s="46" t="s">
        <v>164</v>
      </c>
      <c r="F283" s="40">
        <v>200</v>
      </c>
      <c r="G283" s="41">
        <v>32.371000000000002</v>
      </c>
      <c r="H283" s="41">
        <v>32.371000000000002</v>
      </c>
      <c r="I283" s="6">
        <f t="shared" si="16"/>
        <v>100</v>
      </c>
    </row>
    <row r="284" spans="1:9" ht="36" customHeight="1">
      <c r="A284" s="28" t="s">
        <v>237</v>
      </c>
      <c r="B284" s="13">
        <v>167</v>
      </c>
      <c r="C284" s="13" t="s">
        <v>19</v>
      </c>
      <c r="D284" s="13">
        <v>13</v>
      </c>
      <c r="E284" s="46" t="s">
        <v>238</v>
      </c>
      <c r="F284" s="40"/>
      <c r="G284" s="41">
        <f>G285</f>
        <v>610.57500000000005</v>
      </c>
      <c r="H284" s="41">
        <f>H285</f>
        <v>610.57500000000005</v>
      </c>
      <c r="I284" s="6">
        <f t="shared" si="16"/>
        <v>100</v>
      </c>
    </row>
    <row r="285" spans="1:9" ht="32.25" customHeight="1">
      <c r="A285" s="28" t="s">
        <v>131</v>
      </c>
      <c r="B285" s="13">
        <v>167</v>
      </c>
      <c r="C285" s="13" t="s">
        <v>19</v>
      </c>
      <c r="D285" s="13">
        <v>13</v>
      </c>
      <c r="E285" s="46" t="s">
        <v>238</v>
      </c>
      <c r="F285" s="40">
        <v>200</v>
      </c>
      <c r="G285" s="41">
        <v>610.57500000000005</v>
      </c>
      <c r="H285" s="41">
        <v>610.57500000000005</v>
      </c>
      <c r="I285" s="6">
        <f t="shared" si="16"/>
        <v>100</v>
      </c>
    </row>
    <row r="286" spans="1:9" ht="42.75" customHeight="1">
      <c r="A286" s="42" t="s">
        <v>56</v>
      </c>
      <c r="B286" s="13">
        <v>167</v>
      </c>
      <c r="C286" s="43" t="s">
        <v>21</v>
      </c>
      <c r="D286" s="43" t="s">
        <v>24</v>
      </c>
      <c r="E286" s="44"/>
      <c r="F286" s="43"/>
      <c r="G286" s="45">
        <f>G287+G290+G292+G294</f>
        <v>1574.4699999999998</v>
      </c>
      <c r="H286" s="45">
        <f>H287+H290+H292+H294</f>
        <v>1573.4699999999998</v>
      </c>
      <c r="I286" s="6">
        <f t="shared" si="16"/>
        <v>99.936486563732558</v>
      </c>
    </row>
    <row r="287" spans="1:9" ht="33.75" customHeight="1">
      <c r="A287" s="16" t="s">
        <v>111</v>
      </c>
      <c r="B287" s="13">
        <v>167</v>
      </c>
      <c r="C287" s="13" t="s">
        <v>21</v>
      </c>
      <c r="D287" s="13" t="s">
        <v>24</v>
      </c>
      <c r="E287" s="14" t="s">
        <v>165</v>
      </c>
      <c r="F287" s="13"/>
      <c r="G287" s="17">
        <f>G288+G289</f>
        <v>1155.2539999999999</v>
      </c>
      <c r="H287" s="17">
        <f>H288+H289</f>
        <v>1154.2539999999999</v>
      </c>
      <c r="I287" s="6">
        <f t="shared" si="16"/>
        <v>99.913438949356589</v>
      </c>
    </row>
    <row r="288" spans="1:9" ht="63.75" customHeight="1">
      <c r="A288" s="28" t="s">
        <v>86</v>
      </c>
      <c r="B288" s="13">
        <v>167</v>
      </c>
      <c r="C288" s="13" t="s">
        <v>21</v>
      </c>
      <c r="D288" s="13" t="s">
        <v>24</v>
      </c>
      <c r="E288" s="14" t="s">
        <v>165</v>
      </c>
      <c r="F288" s="13">
        <v>100</v>
      </c>
      <c r="G288" s="17">
        <v>1155.2539999999999</v>
      </c>
      <c r="H288" s="17">
        <v>1154.2539999999999</v>
      </c>
      <c r="I288" s="6">
        <f t="shared" si="16"/>
        <v>99.913438949356589</v>
      </c>
    </row>
    <row r="289" spans="1:9" ht="36" customHeight="1">
      <c r="A289" s="28" t="s">
        <v>131</v>
      </c>
      <c r="B289" s="13">
        <v>167</v>
      </c>
      <c r="C289" s="13" t="s">
        <v>21</v>
      </c>
      <c r="D289" s="13" t="s">
        <v>24</v>
      </c>
      <c r="E289" s="14" t="s">
        <v>165</v>
      </c>
      <c r="F289" s="13">
        <v>200</v>
      </c>
      <c r="G289" s="17">
        <v>0</v>
      </c>
      <c r="H289" s="17">
        <v>0</v>
      </c>
      <c r="I289" s="6">
        <v>0</v>
      </c>
    </row>
    <row r="290" spans="1:9" ht="56.25" customHeight="1">
      <c r="A290" s="28" t="s">
        <v>197</v>
      </c>
      <c r="B290" s="13">
        <v>167</v>
      </c>
      <c r="C290" s="13" t="s">
        <v>21</v>
      </c>
      <c r="D290" s="13" t="s">
        <v>24</v>
      </c>
      <c r="E290" s="14" t="s">
        <v>198</v>
      </c>
      <c r="F290" s="13"/>
      <c r="G290" s="38">
        <f>G291</f>
        <v>407.21600000000001</v>
      </c>
      <c r="H290" s="38">
        <f>H291</f>
        <v>407.21600000000001</v>
      </c>
      <c r="I290" s="6">
        <f t="shared" si="16"/>
        <v>100</v>
      </c>
    </row>
    <row r="291" spans="1:9" ht="37.5" customHeight="1">
      <c r="A291" s="28" t="s">
        <v>131</v>
      </c>
      <c r="B291" s="13">
        <v>167</v>
      </c>
      <c r="C291" s="13" t="s">
        <v>21</v>
      </c>
      <c r="D291" s="13" t="s">
        <v>24</v>
      </c>
      <c r="E291" s="14" t="s">
        <v>198</v>
      </c>
      <c r="F291" s="13">
        <v>200</v>
      </c>
      <c r="G291" s="38">
        <v>407.21600000000001</v>
      </c>
      <c r="H291" s="38">
        <v>407.21600000000001</v>
      </c>
      <c r="I291" s="6">
        <f t="shared" si="16"/>
        <v>100</v>
      </c>
    </row>
    <row r="292" spans="1:9" ht="43.5" customHeight="1">
      <c r="A292" s="28" t="s">
        <v>199</v>
      </c>
      <c r="B292" s="13">
        <v>167</v>
      </c>
      <c r="C292" s="13" t="s">
        <v>21</v>
      </c>
      <c r="D292" s="13" t="s">
        <v>24</v>
      </c>
      <c r="E292" s="14" t="s">
        <v>200</v>
      </c>
      <c r="F292" s="13"/>
      <c r="G292" s="17">
        <f>G293</f>
        <v>5</v>
      </c>
      <c r="H292" s="17">
        <f>H293</f>
        <v>5</v>
      </c>
      <c r="I292" s="6">
        <f t="shared" si="16"/>
        <v>100</v>
      </c>
    </row>
    <row r="293" spans="1:9" ht="36" customHeight="1">
      <c r="A293" s="62" t="s">
        <v>131</v>
      </c>
      <c r="B293" s="13">
        <v>167</v>
      </c>
      <c r="C293" s="13" t="s">
        <v>21</v>
      </c>
      <c r="D293" s="13" t="s">
        <v>24</v>
      </c>
      <c r="E293" s="14" t="s">
        <v>200</v>
      </c>
      <c r="F293" s="13">
        <v>200</v>
      </c>
      <c r="G293" s="17">
        <v>5</v>
      </c>
      <c r="H293" s="17">
        <v>5</v>
      </c>
      <c r="I293" s="6">
        <f t="shared" si="16"/>
        <v>100</v>
      </c>
    </row>
    <row r="294" spans="1:9" ht="60.75" customHeight="1">
      <c r="A294" s="62" t="s">
        <v>201</v>
      </c>
      <c r="B294" s="13">
        <v>167</v>
      </c>
      <c r="C294" s="13" t="s">
        <v>21</v>
      </c>
      <c r="D294" s="13" t="s">
        <v>24</v>
      </c>
      <c r="E294" s="49" t="s">
        <v>202</v>
      </c>
      <c r="F294" s="48"/>
      <c r="G294" s="39">
        <f>G295</f>
        <v>7</v>
      </c>
      <c r="H294" s="39">
        <f>H295</f>
        <v>7</v>
      </c>
      <c r="I294" s="6">
        <f t="shared" si="16"/>
        <v>100</v>
      </c>
    </row>
    <row r="295" spans="1:9" ht="37.5" customHeight="1">
      <c r="A295" s="62" t="s">
        <v>131</v>
      </c>
      <c r="B295" s="13">
        <v>167</v>
      </c>
      <c r="C295" s="13" t="s">
        <v>21</v>
      </c>
      <c r="D295" s="13" t="s">
        <v>24</v>
      </c>
      <c r="E295" s="49" t="s">
        <v>202</v>
      </c>
      <c r="F295" s="48">
        <v>200</v>
      </c>
      <c r="G295" s="39">
        <v>7</v>
      </c>
      <c r="H295" s="39">
        <v>7</v>
      </c>
      <c r="I295" s="6">
        <f t="shared" si="16"/>
        <v>100</v>
      </c>
    </row>
    <row r="296" spans="1:9" ht="19.149999999999999" customHeight="1">
      <c r="A296" s="12" t="s">
        <v>41</v>
      </c>
      <c r="B296" s="13">
        <v>167</v>
      </c>
      <c r="C296" s="13" t="s">
        <v>22</v>
      </c>
      <c r="D296" s="13"/>
      <c r="E296" s="14"/>
      <c r="F296" s="11"/>
      <c r="G296" s="17">
        <f>G300+G297+G307</f>
        <v>4455.2730000000001</v>
      </c>
      <c r="H296" s="17">
        <f>H300+H297+H307</f>
        <v>3167.4179999999997</v>
      </c>
      <c r="I296" s="6">
        <f t="shared" si="16"/>
        <v>71.09369055498955</v>
      </c>
    </row>
    <row r="297" spans="1:9" ht="20.45" customHeight="1">
      <c r="A297" s="12" t="s">
        <v>81</v>
      </c>
      <c r="B297" s="13">
        <v>167</v>
      </c>
      <c r="C297" s="13" t="s">
        <v>22</v>
      </c>
      <c r="D297" s="13" t="s">
        <v>25</v>
      </c>
      <c r="E297" s="14"/>
      <c r="F297" s="11"/>
      <c r="G297" s="17">
        <f>G298</f>
        <v>120</v>
      </c>
      <c r="H297" s="17">
        <f>H298</f>
        <v>120</v>
      </c>
      <c r="I297" s="6">
        <f t="shared" si="16"/>
        <v>100</v>
      </c>
    </row>
    <row r="298" spans="1:9" ht="27" customHeight="1">
      <c r="A298" s="12" t="s">
        <v>166</v>
      </c>
      <c r="B298" s="13">
        <v>167</v>
      </c>
      <c r="C298" s="13" t="s">
        <v>22</v>
      </c>
      <c r="D298" s="13" t="s">
        <v>25</v>
      </c>
      <c r="E298" s="14" t="s">
        <v>167</v>
      </c>
      <c r="F298" s="11"/>
      <c r="G298" s="17">
        <f>G299</f>
        <v>120</v>
      </c>
      <c r="H298" s="17">
        <f>H299</f>
        <v>120</v>
      </c>
      <c r="I298" s="6">
        <f t="shared" si="16"/>
        <v>100</v>
      </c>
    </row>
    <row r="299" spans="1:9" ht="36" customHeight="1">
      <c r="A299" s="12" t="s">
        <v>131</v>
      </c>
      <c r="B299" s="13">
        <v>167</v>
      </c>
      <c r="C299" s="13" t="s">
        <v>22</v>
      </c>
      <c r="D299" s="13" t="s">
        <v>25</v>
      </c>
      <c r="E299" s="14" t="s">
        <v>167</v>
      </c>
      <c r="F299" s="11">
        <v>200</v>
      </c>
      <c r="G299" s="17">
        <v>120</v>
      </c>
      <c r="H299" s="17">
        <v>120</v>
      </c>
      <c r="I299" s="6">
        <f t="shared" si="16"/>
        <v>100</v>
      </c>
    </row>
    <row r="300" spans="1:9" ht="22.5" customHeight="1">
      <c r="A300" s="12" t="s">
        <v>82</v>
      </c>
      <c r="B300" s="13">
        <v>167</v>
      </c>
      <c r="C300" s="13" t="s">
        <v>22</v>
      </c>
      <c r="D300" s="13" t="s">
        <v>24</v>
      </c>
      <c r="E300" s="14"/>
      <c r="F300" s="11"/>
      <c r="G300" s="17">
        <f>G301+G303+G305</f>
        <v>3855.2</v>
      </c>
      <c r="H300" s="17">
        <f>H301+H303+H305</f>
        <v>2599.1679999999997</v>
      </c>
      <c r="I300" s="6">
        <f t="shared" si="16"/>
        <v>67.419796638306693</v>
      </c>
    </row>
    <row r="301" spans="1:9" ht="48" customHeight="1">
      <c r="A301" s="12" t="s">
        <v>102</v>
      </c>
      <c r="B301" s="13">
        <v>167</v>
      </c>
      <c r="C301" s="13" t="s">
        <v>22</v>
      </c>
      <c r="D301" s="13" t="s">
        <v>24</v>
      </c>
      <c r="E301" s="14" t="s">
        <v>168</v>
      </c>
      <c r="F301" s="11"/>
      <c r="G301" s="17">
        <f>G302</f>
        <v>3402.23</v>
      </c>
      <c r="H301" s="17">
        <f>H302</f>
        <v>2146.1979999999999</v>
      </c>
      <c r="I301" s="6">
        <f t="shared" si="16"/>
        <v>63.08209615458096</v>
      </c>
    </row>
    <row r="302" spans="1:9" ht="34.15" customHeight="1">
      <c r="A302" s="62" t="s">
        <v>131</v>
      </c>
      <c r="B302" s="48">
        <v>167</v>
      </c>
      <c r="C302" s="48" t="s">
        <v>22</v>
      </c>
      <c r="D302" s="48" t="s">
        <v>24</v>
      </c>
      <c r="E302" s="49" t="s">
        <v>168</v>
      </c>
      <c r="F302" s="51">
        <v>200</v>
      </c>
      <c r="G302" s="39">
        <v>3402.23</v>
      </c>
      <c r="H302" s="39">
        <v>2146.1979999999999</v>
      </c>
      <c r="I302" s="6">
        <f t="shared" si="16"/>
        <v>63.08209615458096</v>
      </c>
    </row>
    <row r="303" spans="1:9" ht="34.9" customHeight="1">
      <c r="A303" s="62" t="s">
        <v>239</v>
      </c>
      <c r="B303" s="13">
        <v>167</v>
      </c>
      <c r="C303" s="13" t="s">
        <v>22</v>
      </c>
      <c r="D303" s="13" t="s">
        <v>24</v>
      </c>
      <c r="E303" s="49" t="s">
        <v>203</v>
      </c>
      <c r="F303" s="11"/>
      <c r="G303" s="17">
        <f>G304</f>
        <v>400</v>
      </c>
      <c r="H303" s="17">
        <f>H304</f>
        <v>400</v>
      </c>
      <c r="I303" s="6">
        <f t="shared" si="16"/>
        <v>100</v>
      </c>
    </row>
    <row r="304" spans="1:9" ht="40.15" customHeight="1">
      <c r="A304" s="62" t="s">
        <v>131</v>
      </c>
      <c r="B304" s="48">
        <v>167</v>
      </c>
      <c r="C304" s="48" t="s">
        <v>22</v>
      </c>
      <c r="D304" s="48" t="s">
        <v>24</v>
      </c>
      <c r="E304" s="49" t="s">
        <v>203</v>
      </c>
      <c r="F304" s="51">
        <v>200</v>
      </c>
      <c r="G304" s="39">
        <v>400</v>
      </c>
      <c r="H304" s="39">
        <v>400</v>
      </c>
      <c r="I304" s="6">
        <f t="shared" si="16"/>
        <v>100</v>
      </c>
    </row>
    <row r="305" spans="1:9" ht="41.25" customHeight="1">
      <c r="A305" s="62" t="s">
        <v>204</v>
      </c>
      <c r="B305" s="13">
        <v>167</v>
      </c>
      <c r="C305" s="13" t="s">
        <v>22</v>
      </c>
      <c r="D305" s="13" t="s">
        <v>24</v>
      </c>
      <c r="E305" s="49" t="s">
        <v>203</v>
      </c>
      <c r="F305" s="11"/>
      <c r="G305" s="17">
        <f>G306</f>
        <v>52.97</v>
      </c>
      <c r="H305" s="17">
        <f>H306</f>
        <v>52.97</v>
      </c>
      <c r="I305" s="6">
        <f t="shared" si="16"/>
        <v>100</v>
      </c>
    </row>
    <row r="306" spans="1:9" ht="36" customHeight="1">
      <c r="A306" s="62" t="s">
        <v>131</v>
      </c>
      <c r="B306" s="48">
        <v>167</v>
      </c>
      <c r="C306" s="48" t="s">
        <v>22</v>
      </c>
      <c r="D306" s="48" t="s">
        <v>24</v>
      </c>
      <c r="E306" s="49" t="s">
        <v>203</v>
      </c>
      <c r="F306" s="51">
        <v>200</v>
      </c>
      <c r="G306" s="39">
        <v>52.97</v>
      </c>
      <c r="H306" s="39">
        <v>52.97</v>
      </c>
      <c r="I306" s="6">
        <f t="shared" si="16"/>
        <v>100</v>
      </c>
    </row>
    <row r="307" spans="1:9" ht="21" customHeight="1">
      <c r="A307" s="60" t="s">
        <v>69</v>
      </c>
      <c r="B307" s="24">
        <v>167</v>
      </c>
      <c r="C307" s="24" t="s">
        <v>22</v>
      </c>
      <c r="D307" s="24">
        <v>12</v>
      </c>
      <c r="E307" s="25"/>
      <c r="F307" s="66"/>
      <c r="G307" s="38">
        <f>G308</f>
        <v>480.07299999999998</v>
      </c>
      <c r="H307" s="38">
        <f>H308</f>
        <v>448.25</v>
      </c>
      <c r="I307" s="6">
        <f t="shared" si="16"/>
        <v>93.371216460829913</v>
      </c>
    </row>
    <row r="308" spans="1:9" ht="40.5" customHeight="1">
      <c r="A308" s="60" t="s">
        <v>169</v>
      </c>
      <c r="B308" s="24">
        <v>167</v>
      </c>
      <c r="C308" s="24" t="s">
        <v>22</v>
      </c>
      <c r="D308" s="24">
        <v>12</v>
      </c>
      <c r="E308" s="25" t="s">
        <v>170</v>
      </c>
      <c r="F308" s="66"/>
      <c r="G308" s="38">
        <f>G309</f>
        <v>480.07299999999998</v>
      </c>
      <c r="H308" s="38">
        <f>H309</f>
        <v>448.25</v>
      </c>
      <c r="I308" s="6">
        <f t="shared" si="16"/>
        <v>93.371216460829913</v>
      </c>
    </row>
    <row r="309" spans="1:9" ht="41.25" customHeight="1">
      <c r="A309" s="60" t="s">
        <v>131</v>
      </c>
      <c r="B309" s="24">
        <v>167</v>
      </c>
      <c r="C309" s="24" t="s">
        <v>22</v>
      </c>
      <c r="D309" s="24">
        <v>12</v>
      </c>
      <c r="E309" s="25" t="s">
        <v>170</v>
      </c>
      <c r="F309" s="66">
        <v>200</v>
      </c>
      <c r="G309" s="38">
        <v>480.07299999999998</v>
      </c>
      <c r="H309" s="38">
        <v>448.25</v>
      </c>
      <c r="I309" s="6">
        <f t="shared" si="16"/>
        <v>93.371216460829913</v>
      </c>
    </row>
    <row r="310" spans="1:9" ht="22.15" customHeight="1">
      <c r="A310" s="28" t="s">
        <v>57</v>
      </c>
      <c r="B310" s="13">
        <v>167</v>
      </c>
      <c r="C310" s="13" t="s">
        <v>25</v>
      </c>
      <c r="D310" s="13"/>
      <c r="E310" s="14"/>
      <c r="F310" s="11"/>
      <c r="G310" s="17">
        <f>G326+G311</f>
        <v>17890.796999999999</v>
      </c>
      <c r="H310" s="17">
        <f>H326+H311</f>
        <v>15138.157000000001</v>
      </c>
      <c r="I310" s="6">
        <f t="shared" si="16"/>
        <v>84.614212547378415</v>
      </c>
    </row>
    <row r="311" spans="1:9" ht="21" customHeight="1">
      <c r="A311" s="12" t="s">
        <v>58</v>
      </c>
      <c r="B311" s="13">
        <v>167</v>
      </c>
      <c r="C311" s="15" t="s">
        <v>25</v>
      </c>
      <c r="D311" s="15" t="s">
        <v>20</v>
      </c>
      <c r="E311" s="14"/>
      <c r="F311" s="11"/>
      <c r="G311" s="17">
        <f>G316+G314+G322+G312+G324+G318+G320</f>
        <v>15762.797</v>
      </c>
      <c r="H311" s="17">
        <f>H316+H314+H322+H312+H324+H318+H320</f>
        <v>15138.157000000001</v>
      </c>
      <c r="I311" s="6">
        <f t="shared" si="16"/>
        <v>96.037251510629744</v>
      </c>
    </row>
    <row r="312" spans="1:9" ht="41.25" customHeight="1">
      <c r="A312" s="28" t="s">
        <v>184</v>
      </c>
      <c r="B312" s="13">
        <v>167</v>
      </c>
      <c r="C312" s="15" t="s">
        <v>25</v>
      </c>
      <c r="D312" s="15" t="s">
        <v>20</v>
      </c>
      <c r="E312" s="14" t="s">
        <v>185</v>
      </c>
      <c r="F312" s="11"/>
      <c r="G312" s="17">
        <f>G313</f>
        <v>44.16</v>
      </c>
      <c r="H312" s="17">
        <f>H313</f>
        <v>44.16</v>
      </c>
      <c r="I312" s="6">
        <f t="shared" si="16"/>
        <v>100</v>
      </c>
    </row>
    <row r="313" spans="1:9" ht="31.5" customHeight="1">
      <c r="A313" s="28" t="s">
        <v>131</v>
      </c>
      <c r="B313" s="13">
        <v>167</v>
      </c>
      <c r="C313" s="15" t="s">
        <v>25</v>
      </c>
      <c r="D313" s="15" t="s">
        <v>20</v>
      </c>
      <c r="E313" s="14" t="s">
        <v>185</v>
      </c>
      <c r="F313" s="11">
        <v>200</v>
      </c>
      <c r="G313" s="17">
        <v>44.16</v>
      </c>
      <c r="H313" s="17">
        <v>44.16</v>
      </c>
      <c r="I313" s="6">
        <f t="shared" si="16"/>
        <v>100</v>
      </c>
    </row>
    <row r="314" spans="1:9" ht="35.450000000000003" customHeight="1">
      <c r="A314" s="12" t="s">
        <v>240</v>
      </c>
      <c r="B314" s="13">
        <v>167</v>
      </c>
      <c r="C314" s="15" t="s">
        <v>25</v>
      </c>
      <c r="D314" s="15" t="s">
        <v>20</v>
      </c>
      <c r="E314" s="14" t="s">
        <v>241</v>
      </c>
      <c r="F314" s="11"/>
      <c r="G314" s="17">
        <f>G315</f>
        <v>6694.1</v>
      </c>
      <c r="H314" s="17">
        <f>H315</f>
        <v>6384.6629999999996</v>
      </c>
      <c r="I314" s="6">
        <f t="shared" ref="I314:I340" si="19">H314/G314*100</f>
        <v>95.377466724428956</v>
      </c>
    </row>
    <row r="315" spans="1:9" ht="33.75" customHeight="1">
      <c r="A315" s="12" t="s">
        <v>242</v>
      </c>
      <c r="B315" s="13">
        <v>167</v>
      </c>
      <c r="C315" s="15" t="s">
        <v>25</v>
      </c>
      <c r="D315" s="15" t="s">
        <v>20</v>
      </c>
      <c r="E315" s="14" t="s">
        <v>241</v>
      </c>
      <c r="F315" s="11">
        <v>400</v>
      </c>
      <c r="G315" s="17">
        <v>6694.1</v>
      </c>
      <c r="H315" s="17">
        <v>6384.6629999999996</v>
      </c>
      <c r="I315" s="6">
        <f t="shared" si="19"/>
        <v>95.377466724428956</v>
      </c>
    </row>
    <row r="316" spans="1:9" ht="49.5" customHeight="1">
      <c r="A316" s="28" t="s">
        <v>243</v>
      </c>
      <c r="B316" s="13">
        <v>167</v>
      </c>
      <c r="C316" s="15" t="s">
        <v>25</v>
      </c>
      <c r="D316" s="15" t="s">
        <v>20</v>
      </c>
      <c r="E316" s="14" t="s">
        <v>241</v>
      </c>
      <c r="F316" s="11"/>
      <c r="G316" s="17">
        <f>G317</f>
        <v>2627.7860000000001</v>
      </c>
      <c r="H316" s="17">
        <f>H317</f>
        <v>2627.7860000000001</v>
      </c>
      <c r="I316" s="6">
        <f t="shared" si="19"/>
        <v>100</v>
      </c>
    </row>
    <row r="317" spans="1:9" ht="38.25" customHeight="1">
      <c r="A317" s="12" t="s">
        <v>242</v>
      </c>
      <c r="B317" s="13">
        <v>167</v>
      </c>
      <c r="C317" s="15" t="s">
        <v>25</v>
      </c>
      <c r="D317" s="15" t="s">
        <v>20</v>
      </c>
      <c r="E317" s="14" t="s">
        <v>205</v>
      </c>
      <c r="F317" s="11">
        <v>400</v>
      </c>
      <c r="G317" s="17">
        <v>2627.7860000000001</v>
      </c>
      <c r="H317" s="17">
        <v>2627.7860000000001</v>
      </c>
      <c r="I317" s="6">
        <f t="shared" si="19"/>
        <v>100</v>
      </c>
    </row>
    <row r="318" spans="1:9" ht="64.5" customHeight="1">
      <c r="A318" s="55" t="s">
        <v>206</v>
      </c>
      <c r="B318" s="13">
        <v>167</v>
      </c>
      <c r="C318" s="15" t="s">
        <v>25</v>
      </c>
      <c r="D318" s="15" t="s">
        <v>20</v>
      </c>
      <c r="E318" s="14" t="s">
        <v>207</v>
      </c>
      <c r="F318" s="11"/>
      <c r="G318" s="17">
        <f>G319</f>
        <v>1041</v>
      </c>
      <c r="H318" s="17">
        <f>H319</f>
        <v>1035.7950000000001</v>
      </c>
      <c r="I318" s="6">
        <f t="shared" si="19"/>
        <v>99.500000000000014</v>
      </c>
    </row>
    <row r="319" spans="1:9" ht="38.25" customHeight="1">
      <c r="A319" s="55" t="s">
        <v>131</v>
      </c>
      <c r="B319" s="13">
        <v>167</v>
      </c>
      <c r="C319" s="15" t="s">
        <v>25</v>
      </c>
      <c r="D319" s="15" t="s">
        <v>20</v>
      </c>
      <c r="E319" s="14" t="s">
        <v>207</v>
      </c>
      <c r="F319" s="11">
        <v>200</v>
      </c>
      <c r="G319" s="17">
        <v>1041</v>
      </c>
      <c r="H319" s="17">
        <v>1035.7950000000001</v>
      </c>
      <c r="I319" s="6">
        <f t="shared" si="19"/>
        <v>99.500000000000014</v>
      </c>
    </row>
    <row r="320" spans="1:9" ht="68.25" customHeight="1">
      <c r="A320" s="55" t="s">
        <v>244</v>
      </c>
      <c r="B320" s="13">
        <v>167</v>
      </c>
      <c r="C320" s="15" t="s">
        <v>25</v>
      </c>
      <c r="D320" s="15" t="s">
        <v>20</v>
      </c>
      <c r="E320" s="14" t="s">
        <v>207</v>
      </c>
      <c r="F320" s="11"/>
      <c r="G320" s="17">
        <f>G321</f>
        <v>10.462999999999999</v>
      </c>
      <c r="H320" s="17">
        <f>H321</f>
        <v>10.462999999999999</v>
      </c>
      <c r="I320" s="6">
        <f t="shared" si="19"/>
        <v>100</v>
      </c>
    </row>
    <row r="321" spans="1:9" ht="31.5">
      <c r="A321" s="55" t="s">
        <v>131</v>
      </c>
      <c r="B321" s="13">
        <v>167</v>
      </c>
      <c r="C321" s="15" t="s">
        <v>25</v>
      </c>
      <c r="D321" s="15" t="s">
        <v>20</v>
      </c>
      <c r="E321" s="14" t="s">
        <v>207</v>
      </c>
      <c r="F321" s="11">
        <v>200</v>
      </c>
      <c r="G321" s="17">
        <v>10.462999999999999</v>
      </c>
      <c r="H321" s="17">
        <v>10.462999999999999</v>
      </c>
      <c r="I321" s="6">
        <f t="shared" si="19"/>
        <v>100</v>
      </c>
    </row>
    <row r="322" spans="1:9" ht="48.75" customHeight="1">
      <c r="A322" s="12" t="s">
        <v>194</v>
      </c>
      <c r="B322" s="13">
        <v>167</v>
      </c>
      <c r="C322" s="15" t="s">
        <v>25</v>
      </c>
      <c r="D322" s="15" t="s">
        <v>20</v>
      </c>
      <c r="E322" s="14" t="s">
        <v>245</v>
      </c>
      <c r="F322" s="11"/>
      <c r="G322" s="17">
        <f>G323</f>
        <v>5150.8</v>
      </c>
      <c r="H322" s="17">
        <f>H323</f>
        <v>4851.4170000000004</v>
      </c>
      <c r="I322" s="6">
        <f t="shared" si="19"/>
        <v>94.187640754834206</v>
      </c>
    </row>
    <row r="323" spans="1:9" ht="33.75" customHeight="1">
      <c r="A323" s="12" t="s">
        <v>131</v>
      </c>
      <c r="B323" s="13">
        <v>167</v>
      </c>
      <c r="C323" s="15" t="s">
        <v>25</v>
      </c>
      <c r="D323" s="15" t="s">
        <v>20</v>
      </c>
      <c r="E323" s="14" t="s">
        <v>245</v>
      </c>
      <c r="F323" s="11">
        <v>200</v>
      </c>
      <c r="G323" s="17">
        <v>5150.8</v>
      </c>
      <c r="H323" s="17">
        <v>4851.4170000000004</v>
      </c>
      <c r="I323" s="6">
        <f t="shared" si="19"/>
        <v>94.187640754834206</v>
      </c>
    </row>
    <row r="324" spans="1:9" ht="49.5" customHeight="1">
      <c r="A324" s="12" t="s">
        <v>246</v>
      </c>
      <c r="B324" s="13">
        <v>167</v>
      </c>
      <c r="C324" s="15" t="s">
        <v>25</v>
      </c>
      <c r="D324" s="15" t="s">
        <v>20</v>
      </c>
      <c r="E324" s="14" t="s">
        <v>245</v>
      </c>
      <c r="F324" s="11"/>
      <c r="G324" s="17">
        <f>G325</f>
        <v>194.488</v>
      </c>
      <c r="H324" s="17">
        <f>H325</f>
        <v>183.87299999999999</v>
      </c>
      <c r="I324" s="6">
        <f t="shared" si="19"/>
        <v>94.542079717000533</v>
      </c>
    </row>
    <row r="325" spans="1:9" ht="36" customHeight="1">
      <c r="A325" s="12" t="s">
        <v>131</v>
      </c>
      <c r="B325" s="13">
        <v>167</v>
      </c>
      <c r="C325" s="15" t="s">
        <v>25</v>
      </c>
      <c r="D325" s="15" t="s">
        <v>20</v>
      </c>
      <c r="E325" s="14" t="s">
        <v>245</v>
      </c>
      <c r="F325" s="11">
        <v>200</v>
      </c>
      <c r="G325" s="17">
        <v>194.488</v>
      </c>
      <c r="H325" s="17">
        <v>183.87299999999999</v>
      </c>
      <c r="I325" s="6">
        <f t="shared" si="19"/>
        <v>94.542079717000533</v>
      </c>
    </row>
    <row r="326" spans="1:9" ht="21.75" customHeight="1">
      <c r="A326" s="28" t="s">
        <v>215</v>
      </c>
      <c r="B326" s="13">
        <v>167</v>
      </c>
      <c r="C326" s="13" t="s">
        <v>25</v>
      </c>
      <c r="D326" s="13" t="s">
        <v>21</v>
      </c>
      <c r="E326" s="14"/>
      <c r="F326" s="11"/>
      <c r="G326" s="17">
        <f>G327</f>
        <v>2128</v>
      </c>
      <c r="H326" s="17">
        <f>H327</f>
        <v>0</v>
      </c>
      <c r="I326" s="6">
        <f t="shared" ref="I326" si="20">H326/G326*100</f>
        <v>0</v>
      </c>
    </row>
    <row r="327" spans="1:9" ht="21.75" customHeight="1">
      <c r="A327" s="28" t="s">
        <v>247</v>
      </c>
      <c r="B327" s="13">
        <v>167</v>
      </c>
      <c r="C327" s="13" t="s">
        <v>25</v>
      </c>
      <c r="D327" s="13" t="s">
        <v>21</v>
      </c>
      <c r="E327" s="14" t="s">
        <v>248</v>
      </c>
      <c r="F327" s="11"/>
      <c r="G327" s="17">
        <f>G328</f>
        <v>2128</v>
      </c>
      <c r="H327" s="17">
        <f>H328</f>
        <v>0</v>
      </c>
      <c r="I327" s="6">
        <f t="shared" si="19"/>
        <v>0</v>
      </c>
    </row>
    <row r="328" spans="1:9" ht="38.25" customHeight="1">
      <c r="A328" s="28" t="s">
        <v>131</v>
      </c>
      <c r="B328" s="13">
        <v>167</v>
      </c>
      <c r="C328" s="13" t="s">
        <v>25</v>
      </c>
      <c r="D328" s="13" t="s">
        <v>21</v>
      </c>
      <c r="E328" s="14" t="s">
        <v>248</v>
      </c>
      <c r="F328" s="11">
        <v>200</v>
      </c>
      <c r="G328" s="17">
        <v>2128</v>
      </c>
      <c r="H328" s="17">
        <v>0</v>
      </c>
      <c r="I328" s="6">
        <f t="shared" si="19"/>
        <v>0</v>
      </c>
    </row>
    <row r="329" spans="1:9" ht="21.75" customHeight="1">
      <c r="A329" s="16" t="s">
        <v>44</v>
      </c>
      <c r="B329" s="11">
        <v>167</v>
      </c>
      <c r="C329" s="13">
        <v>10</v>
      </c>
      <c r="D329" s="13"/>
      <c r="E329" s="15"/>
      <c r="F329" s="11"/>
      <c r="G329" s="17">
        <f>G330+G333</f>
        <v>25082.015000000003</v>
      </c>
      <c r="H329" s="17">
        <f>H330+H333</f>
        <v>25082.015000000003</v>
      </c>
      <c r="I329" s="6">
        <f t="shared" si="19"/>
        <v>100</v>
      </c>
    </row>
    <row r="330" spans="1:9" ht="22.5" customHeight="1">
      <c r="A330" s="12" t="s">
        <v>16</v>
      </c>
      <c r="B330" s="13">
        <v>167</v>
      </c>
      <c r="C330" s="13">
        <v>10</v>
      </c>
      <c r="D330" s="13" t="s">
        <v>19</v>
      </c>
      <c r="E330" s="15"/>
      <c r="F330" s="11"/>
      <c r="G330" s="17">
        <f>G331</f>
        <v>759.82100000000003</v>
      </c>
      <c r="H330" s="17">
        <f>H331</f>
        <v>759.82100000000003</v>
      </c>
      <c r="I330" s="6">
        <f t="shared" si="19"/>
        <v>100</v>
      </c>
    </row>
    <row r="331" spans="1:9" ht="25.15" customHeight="1">
      <c r="A331" s="16" t="s">
        <v>112</v>
      </c>
      <c r="B331" s="13">
        <v>167</v>
      </c>
      <c r="C331" s="13">
        <v>10</v>
      </c>
      <c r="D331" s="13" t="s">
        <v>19</v>
      </c>
      <c r="E331" s="14" t="s">
        <v>172</v>
      </c>
      <c r="F331" s="11"/>
      <c r="G331" s="17">
        <f>G332</f>
        <v>759.82100000000003</v>
      </c>
      <c r="H331" s="17">
        <f>H332</f>
        <v>759.82100000000003</v>
      </c>
      <c r="I331" s="6">
        <f t="shared" si="19"/>
        <v>100</v>
      </c>
    </row>
    <row r="332" spans="1:9" ht="20.25" customHeight="1">
      <c r="A332" s="16" t="s">
        <v>77</v>
      </c>
      <c r="B332" s="13">
        <v>167</v>
      </c>
      <c r="C332" s="13">
        <v>10</v>
      </c>
      <c r="D332" s="13" t="s">
        <v>19</v>
      </c>
      <c r="E332" s="14" t="s">
        <v>172</v>
      </c>
      <c r="F332" s="11">
        <v>300</v>
      </c>
      <c r="G332" s="17">
        <v>759.82100000000003</v>
      </c>
      <c r="H332" s="17">
        <v>759.82100000000003</v>
      </c>
      <c r="I332" s="6">
        <f t="shared" si="19"/>
        <v>100</v>
      </c>
    </row>
    <row r="333" spans="1:9" ht="22.15" customHeight="1">
      <c r="A333" s="16" t="s">
        <v>48</v>
      </c>
      <c r="B333" s="13">
        <v>167</v>
      </c>
      <c r="C333" s="13" t="s">
        <v>68</v>
      </c>
      <c r="D333" s="13" t="s">
        <v>21</v>
      </c>
      <c r="E333" s="14"/>
      <c r="F333" s="11"/>
      <c r="G333" s="17">
        <f>G334+G336+G338</f>
        <v>24322.194000000003</v>
      </c>
      <c r="H333" s="17">
        <f>H334+H336+H338</f>
        <v>24322.194000000003</v>
      </c>
      <c r="I333" s="6">
        <f t="shared" si="19"/>
        <v>100</v>
      </c>
    </row>
    <row r="334" spans="1:9" ht="65.25" customHeight="1">
      <c r="A334" s="16" t="s">
        <v>208</v>
      </c>
      <c r="B334" s="13">
        <v>167</v>
      </c>
      <c r="C334" s="13" t="s">
        <v>68</v>
      </c>
      <c r="D334" s="13" t="s">
        <v>21</v>
      </c>
      <c r="E334" s="14" t="s">
        <v>249</v>
      </c>
      <c r="F334" s="13"/>
      <c r="G334" s="17">
        <f>G335</f>
        <v>21476.806</v>
      </c>
      <c r="H334" s="17">
        <f>H335</f>
        <v>21476.806</v>
      </c>
      <c r="I334" s="6">
        <f t="shared" si="19"/>
        <v>100</v>
      </c>
    </row>
    <row r="335" spans="1:9" ht="23.25" customHeight="1">
      <c r="A335" s="16" t="s">
        <v>77</v>
      </c>
      <c r="B335" s="13">
        <v>167</v>
      </c>
      <c r="C335" s="13" t="s">
        <v>68</v>
      </c>
      <c r="D335" s="13" t="s">
        <v>21</v>
      </c>
      <c r="E335" s="14" t="s">
        <v>249</v>
      </c>
      <c r="F335" s="13">
        <v>300</v>
      </c>
      <c r="G335" s="17">
        <v>21476.806</v>
      </c>
      <c r="H335" s="17">
        <v>21476.806</v>
      </c>
      <c r="I335" s="6">
        <f t="shared" si="19"/>
        <v>100</v>
      </c>
    </row>
    <row r="336" spans="1:9" ht="94.5">
      <c r="A336" s="16" t="s">
        <v>250</v>
      </c>
      <c r="B336" s="13">
        <v>167</v>
      </c>
      <c r="C336" s="13" t="s">
        <v>68</v>
      </c>
      <c r="D336" s="13" t="s">
        <v>21</v>
      </c>
      <c r="E336" s="14" t="s">
        <v>251</v>
      </c>
      <c r="F336" s="13"/>
      <c r="G336" s="17">
        <f>G337</f>
        <v>193.488</v>
      </c>
      <c r="H336" s="17">
        <f>H337</f>
        <v>193.488</v>
      </c>
      <c r="I336" s="6">
        <f t="shared" si="19"/>
        <v>100</v>
      </c>
    </row>
    <row r="337" spans="1:9" ht="21.75" customHeight="1">
      <c r="A337" s="16" t="s">
        <v>77</v>
      </c>
      <c r="B337" s="13">
        <v>167</v>
      </c>
      <c r="C337" s="13" t="s">
        <v>68</v>
      </c>
      <c r="D337" s="13" t="s">
        <v>21</v>
      </c>
      <c r="E337" s="14" t="s">
        <v>251</v>
      </c>
      <c r="F337" s="13">
        <v>300</v>
      </c>
      <c r="G337" s="17">
        <v>193.488</v>
      </c>
      <c r="H337" s="17">
        <v>193.488</v>
      </c>
      <c r="I337" s="6">
        <f t="shared" si="19"/>
        <v>100</v>
      </c>
    </row>
    <row r="338" spans="1:9" ht="110.25">
      <c r="A338" s="16" t="s">
        <v>252</v>
      </c>
      <c r="B338" s="13">
        <v>167</v>
      </c>
      <c r="C338" s="13">
        <v>10</v>
      </c>
      <c r="D338" s="13" t="s">
        <v>21</v>
      </c>
      <c r="E338" s="14" t="s">
        <v>253</v>
      </c>
      <c r="F338" s="11"/>
      <c r="G338" s="17">
        <f>G339</f>
        <v>2651.9</v>
      </c>
      <c r="H338" s="17">
        <f>H339</f>
        <v>2651.9</v>
      </c>
      <c r="I338" s="6">
        <f t="shared" si="19"/>
        <v>100</v>
      </c>
    </row>
    <row r="339" spans="1:9">
      <c r="A339" s="16" t="s">
        <v>77</v>
      </c>
      <c r="B339" s="13">
        <v>167</v>
      </c>
      <c r="C339" s="13" t="s">
        <v>68</v>
      </c>
      <c r="D339" s="13" t="s">
        <v>21</v>
      </c>
      <c r="E339" s="14" t="s">
        <v>253</v>
      </c>
      <c r="F339" s="13">
        <v>300</v>
      </c>
      <c r="G339" s="17">
        <v>2651.9</v>
      </c>
      <c r="H339" s="17">
        <v>2651.9</v>
      </c>
      <c r="I339" s="6">
        <f t="shared" si="19"/>
        <v>100</v>
      </c>
    </row>
    <row r="340" spans="1:9">
      <c r="A340" s="28" t="s">
        <v>125</v>
      </c>
      <c r="B340" s="13">
        <v>303</v>
      </c>
      <c r="C340" s="43"/>
      <c r="D340" s="43"/>
      <c r="E340" s="46"/>
      <c r="F340" s="43"/>
      <c r="G340" s="45">
        <f t="shared" ref="G340:H342" si="21">G341</f>
        <v>50</v>
      </c>
      <c r="H340" s="45">
        <f t="shared" si="21"/>
        <v>50</v>
      </c>
      <c r="I340" s="6">
        <f t="shared" si="19"/>
        <v>100</v>
      </c>
    </row>
    <row r="341" spans="1:9">
      <c r="A341" s="28" t="s">
        <v>9</v>
      </c>
      <c r="B341" s="13">
        <v>303</v>
      </c>
      <c r="C341" s="13" t="s">
        <v>19</v>
      </c>
      <c r="D341" s="13" t="s">
        <v>53</v>
      </c>
      <c r="E341" s="46"/>
      <c r="F341" s="43"/>
      <c r="G341" s="45">
        <f t="shared" si="21"/>
        <v>50</v>
      </c>
      <c r="H341" s="45">
        <f t="shared" si="21"/>
        <v>50</v>
      </c>
      <c r="I341" s="6">
        <f>H341/G341*100</f>
        <v>100</v>
      </c>
    </row>
    <row r="342" spans="1:9">
      <c r="A342" s="28" t="s">
        <v>114</v>
      </c>
      <c r="B342" s="13">
        <v>303</v>
      </c>
      <c r="C342" s="13" t="s">
        <v>19</v>
      </c>
      <c r="D342" s="13" t="s">
        <v>53</v>
      </c>
      <c r="E342" s="46" t="s">
        <v>164</v>
      </c>
      <c r="F342" s="43"/>
      <c r="G342" s="45">
        <f t="shared" si="21"/>
        <v>50</v>
      </c>
      <c r="H342" s="45">
        <f t="shared" si="21"/>
        <v>50</v>
      </c>
      <c r="I342" s="6">
        <f t="shared" ref="I342:I344" si="22">H342/G342*100</f>
        <v>100</v>
      </c>
    </row>
    <row r="343" spans="1:9">
      <c r="A343" s="28" t="s">
        <v>110</v>
      </c>
      <c r="B343" s="13">
        <v>303</v>
      </c>
      <c r="C343" s="13" t="s">
        <v>19</v>
      </c>
      <c r="D343" s="13" t="s">
        <v>53</v>
      </c>
      <c r="E343" s="46" t="s">
        <v>164</v>
      </c>
      <c r="F343" s="43">
        <v>830</v>
      </c>
      <c r="G343" s="45">
        <v>50</v>
      </c>
      <c r="H343" s="45">
        <v>50</v>
      </c>
      <c r="I343" s="6">
        <f t="shared" si="22"/>
        <v>100</v>
      </c>
    </row>
    <row r="344" spans="1:9">
      <c r="A344" s="16" t="s">
        <v>65</v>
      </c>
      <c r="B344" s="12"/>
      <c r="C344" s="12"/>
      <c r="D344" s="12"/>
      <c r="E344" s="12"/>
      <c r="F344" s="12"/>
      <c r="G344" s="17">
        <f>G11+G36+G81+G185+G251+G340</f>
        <v>422782.67110000004</v>
      </c>
      <c r="H344" s="17">
        <f>H11+H36+H81+H185+H251+H340</f>
        <v>412501.82299999997</v>
      </c>
      <c r="I344" s="6">
        <f t="shared" si="22"/>
        <v>97.568290092578479</v>
      </c>
    </row>
  </sheetData>
  <mergeCells count="1">
    <mergeCell ref="A7:I7"/>
  </mergeCells>
  <pageMargins left="0.78740157480314965" right="0.39370078740157483" top="0.78740157480314965" bottom="0.78740157480314965" header="0.31496062992125984" footer="0.31496062992125984"/>
  <pageSetup paperSize="9" scale="70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zoomScale="90" zoomScaleNormal="90" workbookViewId="0">
      <selection activeCell="G55" sqref="G55"/>
    </sheetView>
  </sheetViews>
  <sheetFormatPr defaultColWidth="9.140625" defaultRowHeight="15.75"/>
  <cols>
    <col min="1" max="1" width="68.5703125" style="5" customWidth="1"/>
    <col min="2" max="2" width="3.140625" style="1" customWidth="1"/>
    <col min="3" max="3" width="3.85546875" style="1" customWidth="1"/>
    <col min="4" max="4" width="17.28515625" style="1" customWidth="1"/>
    <col min="5" max="5" width="6.28515625" style="1" customWidth="1"/>
    <col min="6" max="6" width="11.5703125" style="1" customWidth="1"/>
    <col min="7" max="7" width="10.5703125" style="1" customWidth="1"/>
    <col min="8" max="8" width="9.85546875" style="1" customWidth="1"/>
    <col min="9" max="16384" width="9.140625" style="1"/>
  </cols>
  <sheetData>
    <row r="1" spans="1:8">
      <c r="B1" s="8"/>
      <c r="C1" s="8"/>
      <c r="D1" s="8"/>
      <c r="E1" s="8"/>
      <c r="F1" s="10" t="s">
        <v>120</v>
      </c>
      <c r="G1" s="8"/>
      <c r="H1" s="8"/>
    </row>
    <row r="2" spans="1:8">
      <c r="B2" s="8"/>
      <c r="C2" s="8"/>
      <c r="D2" s="8"/>
      <c r="E2" s="8"/>
      <c r="F2" s="10" t="s">
        <v>0</v>
      </c>
      <c r="G2" s="8"/>
      <c r="H2" s="8"/>
    </row>
    <row r="3" spans="1:8">
      <c r="B3" s="8"/>
      <c r="C3" s="8"/>
      <c r="D3" s="8"/>
      <c r="E3" s="8"/>
      <c r="F3" s="10" t="s">
        <v>1</v>
      </c>
      <c r="G3" s="8"/>
      <c r="H3" s="8"/>
    </row>
    <row r="4" spans="1:8">
      <c r="B4" s="8"/>
      <c r="C4" s="8"/>
      <c r="D4" s="8"/>
      <c r="E4" s="8"/>
      <c r="F4" s="10" t="s">
        <v>2</v>
      </c>
      <c r="G4" s="8"/>
      <c r="H4" s="8"/>
    </row>
    <row r="5" spans="1:8">
      <c r="B5" s="8"/>
      <c r="C5" s="8"/>
      <c r="D5" s="8"/>
      <c r="E5" s="8"/>
      <c r="F5" s="10" t="s">
        <v>38</v>
      </c>
      <c r="G5" s="8"/>
      <c r="H5" s="8"/>
    </row>
    <row r="6" spans="1:8" ht="34.5" customHeight="1">
      <c r="A6" s="4"/>
      <c r="B6" s="2"/>
      <c r="C6" s="2"/>
      <c r="D6" s="2"/>
      <c r="E6" s="2"/>
      <c r="F6" s="2"/>
      <c r="G6" s="2"/>
      <c r="H6" s="2"/>
    </row>
    <row r="7" spans="1:8" ht="48.75" customHeight="1">
      <c r="A7" s="73" t="s">
        <v>254</v>
      </c>
      <c r="B7" s="73"/>
      <c r="C7" s="73"/>
      <c r="D7" s="73"/>
      <c r="E7" s="73"/>
      <c r="F7" s="73"/>
      <c r="G7" s="73"/>
      <c r="H7" s="73"/>
    </row>
    <row r="8" spans="1:8" ht="12.75" customHeight="1">
      <c r="A8" s="4"/>
      <c r="B8" s="2"/>
      <c r="C8" s="2"/>
      <c r="D8" s="2"/>
      <c r="E8" s="2"/>
      <c r="F8" s="2"/>
      <c r="G8" s="2"/>
      <c r="H8" s="32" t="s">
        <v>80</v>
      </c>
    </row>
    <row r="9" spans="1:8" ht="47.25">
      <c r="A9" s="3" t="s">
        <v>4</v>
      </c>
      <c r="B9" s="3" t="s">
        <v>5</v>
      </c>
      <c r="C9" s="3" t="s">
        <v>6</v>
      </c>
      <c r="D9" s="3" t="s">
        <v>30</v>
      </c>
      <c r="E9" s="3" t="s">
        <v>31</v>
      </c>
      <c r="F9" s="3" t="s">
        <v>73</v>
      </c>
      <c r="G9" s="3" t="s">
        <v>74</v>
      </c>
      <c r="H9" s="3" t="s">
        <v>78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20.25" customHeight="1">
      <c r="A11" s="12" t="s">
        <v>39</v>
      </c>
      <c r="B11" s="13" t="s">
        <v>19</v>
      </c>
      <c r="C11" s="11"/>
      <c r="D11" s="11"/>
      <c r="E11" s="11"/>
      <c r="F11" s="17">
        <v>32189.989000000005</v>
      </c>
      <c r="G11" s="17">
        <f>G15+G18+G29+G35+G38+G12+G26</f>
        <v>32096.316000000003</v>
      </c>
      <c r="H11" s="50">
        <f>G11/F11*100</f>
        <v>99.708999589903542</v>
      </c>
    </row>
    <row r="12" spans="1:8" ht="37.5" customHeight="1">
      <c r="A12" s="12" t="str">
        <f>[1]Лист2!A248</f>
        <v>Функционирование высшего должностного лица муниципального образования</v>
      </c>
      <c r="B12" s="13" t="str">
        <f>[1]Лист2!C248</f>
        <v>01</v>
      </c>
      <c r="C12" s="13" t="str">
        <f>[1]Лист2!D248</f>
        <v>02</v>
      </c>
      <c r="D12" s="13"/>
      <c r="E12" s="13"/>
      <c r="F12" s="33">
        <v>1442.24</v>
      </c>
      <c r="G12" s="33">
        <v>1442.24</v>
      </c>
      <c r="H12" s="50">
        <f t="shared" ref="H12:H78" si="0">G12/F12*100</f>
        <v>100</v>
      </c>
    </row>
    <row r="13" spans="1:8" ht="17.25" customHeight="1">
      <c r="A13" s="12" t="str">
        <f>[1]Лист2!A249</f>
        <v>Глава муниципального образования</v>
      </c>
      <c r="B13" s="13" t="str">
        <f>[1]Лист2!C249</f>
        <v>01</v>
      </c>
      <c r="C13" s="13" t="str">
        <f>[1]Лист2!D249</f>
        <v>02</v>
      </c>
      <c r="D13" s="13" t="str">
        <f>[1]Лист2!E249</f>
        <v>01 2 00 10120</v>
      </c>
      <c r="E13" s="13"/>
      <c r="F13" s="33">
        <v>1442.24</v>
      </c>
      <c r="G13" s="33">
        <v>1442.24</v>
      </c>
      <c r="H13" s="50">
        <f t="shared" si="0"/>
        <v>100</v>
      </c>
    </row>
    <row r="14" spans="1:8" ht="63.75" customHeight="1">
      <c r="A14" s="12" t="str">
        <f>[1]Лист2!A250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13" t="str">
        <f>[1]Лист2!C250</f>
        <v>01</v>
      </c>
      <c r="C14" s="13" t="str">
        <f>[1]Лист2!D250</f>
        <v>02</v>
      </c>
      <c r="D14" s="13" t="str">
        <f>[1]Лист2!E250</f>
        <v>01 2 00 10120</v>
      </c>
      <c r="E14" s="13">
        <f>[1]Лист2!F250</f>
        <v>100</v>
      </c>
      <c r="F14" s="33">
        <v>1442.191</v>
      </c>
      <c r="G14" s="33">
        <v>1442.19</v>
      </c>
      <c r="H14" s="50">
        <f t="shared" si="0"/>
        <v>99.999930661056695</v>
      </c>
    </row>
    <row r="15" spans="1:8" ht="53.45" customHeight="1">
      <c r="A15" s="12" t="s">
        <v>79</v>
      </c>
      <c r="B15" s="13" t="s">
        <v>19</v>
      </c>
      <c r="C15" s="13" t="s">
        <v>21</v>
      </c>
      <c r="D15" s="11"/>
      <c r="E15" s="11"/>
      <c r="F15" s="17">
        <v>100.592</v>
      </c>
      <c r="G15" s="17">
        <v>100.592</v>
      </c>
      <c r="H15" s="50">
        <f t="shared" si="0"/>
        <v>100</v>
      </c>
    </row>
    <row r="16" spans="1:8" ht="24.75" customHeight="1">
      <c r="A16" s="16" t="s">
        <v>108</v>
      </c>
      <c r="B16" s="13" t="s">
        <v>19</v>
      </c>
      <c r="C16" s="13" t="s">
        <v>21</v>
      </c>
      <c r="D16" s="14" t="s">
        <v>160</v>
      </c>
      <c r="E16" s="11"/>
      <c r="F16" s="17">
        <v>100.592</v>
      </c>
      <c r="G16" s="17">
        <v>100.592</v>
      </c>
      <c r="H16" s="33">
        <f>Лист2!I239</f>
        <v>100</v>
      </c>
    </row>
    <row r="17" spans="1:8" ht="31.15" customHeight="1">
      <c r="A17" s="28" t="s">
        <v>131</v>
      </c>
      <c r="B17" s="13" t="s">
        <v>19</v>
      </c>
      <c r="C17" s="13" t="s">
        <v>21</v>
      </c>
      <c r="D17" s="14" t="s">
        <v>160</v>
      </c>
      <c r="E17" s="11">
        <v>200</v>
      </c>
      <c r="F17" s="17">
        <v>100.592</v>
      </c>
      <c r="G17" s="17">
        <v>100.592</v>
      </c>
      <c r="H17" s="50">
        <f t="shared" si="0"/>
        <v>100</v>
      </c>
    </row>
    <row r="18" spans="1:8" ht="54.6" customHeight="1">
      <c r="A18" s="30" t="s">
        <v>115</v>
      </c>
      <c r="B18" s="13" t="s">
        <v>19</v>
      </c>
      <c r="C18" s="13" t="s">
        <v>22</v>
      </c>
      <c r="D18" s="11"/>
      <c r="E18" s="11"/>
      <c r="F18" s="17">
        <v>14742.755999999999</v>
      </c>
      <c r="G18" s="17">
        <v>14742.755999999999</v>
      </c>
      <c r="H18" s="50">
        <f t="shared" si="0"/>
        <v>100</v>
      </c>
    </row>
    <row r="19" spans="1:8" ht="36" customHeight="1">
      <c r="A19" s="16" t="s">
        <v>89</v>
      </c>
      <c r="B19" s="13" t="s">
        <v>19</v>
      </c>
      <c r="C19" s="13" t="s">
        <v>22</v>
      </c>
      <c r="D19" s="14" t="s">
        <v>132</v>
      </c>
      <c r="E19" s="11"/>
      <c r="F19" s="17">
        <v>14699.255999999999</v>
      </c>
      <c r="G19" s="17">
        <v>14699.255999999999</v>
      </c>
      <c r="H19" s="50">
        <f t="shared" si="0"/>
        <v>100</v>
      </c>
    </row>
    <row r="20" spans="1:8" ht="27.6" customHeight="1">
      <c r="A20" s="16" t="s">
        <v>90</v>
      </c>
      <c r="B20" s="13" t="s">
        <v>19</v>
      </c>
      <c r="C20" s="13" t="s">
        <v>22</v>
      </c>
      <c r="D20" s="14" t="s">
        <v>133</v>
      </c>
      <c r="E20" s="11"/>
      <c r="F20" s="17">
        <v>14699.255999999999</v>
      </c>
      <c r="G20" s="17">
        <v>14699.255999999999</v>
      </c>
      <c r="H20" s="50">
        <f t="shared" si="0"/>
        <v>100</v>
      </c>
    </row>
    <row r="21" spans="1:8" ht="68.45" customHeight="1">
      <c r="A21" s="27" t="s">
        <v>86</v>
      </c>
      <c r="B21" s="13" t="s">
        <v>19</v>
      </c>
      <c r="C21" s="13" t="s">
        <v>22</v>
      </c>
      <c r="D21" s="14" t="s">
        <v>133</v>
      </c>
      <c r="E21" s="11">
        <v>100</v>
      </c>
      <c r="F21" s="17">
        <v>10608.811</v>
      </c>
      <c r="G21" s="17">
        <v>10608.811</v>
      </c>
      <c r="H21" s="50">
        <f t="shared" si="0"/>
        <v>100</v>
      </c>
    </row>
    <row r="22" spans="1:8" ht="45" customHeight="1">
      <c r="A22" s="28" t="s">
        <v>131</v>
      </c>
      <c r="B22" s="13" t="s">
        <v>19</v>
      </c>
      <c r="C22" s="13" t="s">
        <v>22</v>
      </c>
      <c r="D22" s="14" t="s">
        <v>133</v>
      </c>
      <c r="E22" s="11">
        <v>200</v>
      </c>
      <c r="F22" s="17">
        <v>3998.634</v>
      </c>
      <c r="G22" s="17">
        <v>3998.6329999999998</v>
      </c>
      <c r="H22" s="50">
        <f t="shared" si="0"/>
        <v>99.999974991459581</v>
      </c>
    </row>
    <row r="23" spans="1:8" ht="21" customHeight="1">
      <c r="A23" s="29" t="s">
        <v>88</v>
      </c>
      <c r="B23" s="13" t="s">
        <v>19</v>
      </c>
      <c r="C23" s="13" t="s">
        <v>22</v>
      </c>
      <c r="D23" s="14" t="s">
        <v>133</v>
      </c>
      <c r="E23" s="11">
        <v>850</v>
      </c>
      <c r="F23" s="17">
        <v>91.811000000000007</v>
      </c>
      <c r="G23" s="17">
        <v>91.805999999999997</v>
      </c>
      <c r="H23" s="50">
        <f t="shared" si="0"/>
        <v>99.994554029473576</v>
      </c>
    </row>
    <row r="24" spans="1:8" ht="26.25" customHeight="1">
      <c r="A24" s="29" t="str">
        <f>[1]Лист2!A260</f>
        <v>Резервные фонды местных администраций</v>
      </c>
      <c r="B24" s="13" t="str">
        <f>[1]Лист2!C260</f>
        <v>01</v>
      </c>
      <c r="C24" s="13" t="str">
        <f>[1]Лист2!D260</f>
        <v>04</v>
      </c>
      <c r="D24" s="13" t="str">
        <f>[1]Лист2!E260</f>
        <v>99 1 00 14100</v>
      </c>
      <c r="E24" s="13"/>
      <c r="F24" s="33">
        <v>43.5</v>
      </c>
      <c r="G24" s="33">
        <v>43.5</v>
      </c>
      <c r="H24" s="50">
        <f t="shared" si="0"/>
        <v>100</v>
      </c>
    </row>
    <row r="25" spans="1:8" ht="37.5" customHeight="1">
      <c r="A25" s="29" t="str">
        <f>[1]Лист2!A261</f>
        <v>Закупка товаров, работ и услуг для обеспечения государственных (муниципальных) нужд</v>
      </c>
      <c r="B25" s="13" t="str">
        <f>[1]Лист2!C261</f>
        <v>01</v>
      </c>
      <c r="C25" s="13" t="str">
        <f>[1]Лист2!D261</f>
        <v>04</v>
      </c>
      <c r="D25" s="13" t="str">
        <f>[1]Лист2!E261</f>
        <v>99 1 00 14100</v>
      </c>
      <c r="E25" s="13">
        <f>[1]Лист2!F261</f>
        <v>200</v>
      </c>
      <c r="F25" s="33">
        <v>43.5</v>
      </c>
      <c r="G25" s="33">
        <v>43.5</v>
      </c>
      <c r="H25" s="50">
        <v>0</v>
      </c>
    </row>
    <row r="26" spans="1:8" ht="22.9" customHeight="1">
      <c r="A26" s="29" t="str">
        <f>[1]Лист2!A262</f>
        <v>Судебная система</v>
      </c>
      <c r="B26" s="13" t="str">
        <f>[1]Лист2!C262</f>
        <v>01</v>
      </c>
      <c r="C26" s="13" t="str">
        <f>[1]Лист2!D262</f>
        <v>05</v>
      </c>
      <c r="D26" s="13"/>
      <c r="E26" s="13"/>
      <c r="F26" s="33">
        <v>5.3</v>
      </c>
      <c r="G26" s="33">
        <v>0</v>
      </c>
      <c r="H26" s="50">
        <f t="shared" si="0"/>
        <v>0</v>
      </c>
    </row>
    <row r="27" spans="1:8" ht="46.5" customHeight="1">
      <c r="A27" s="29" t="str">
        <f>[1]Лист2!A263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3" t="str">
        <f>[1]Лист2!C263</f>
        <v>01</v>
      </c>
      <c r="C27" s="13" t="str">
        <f>[1]Лист2!D263</f>
        <v>05</v>
      </c>
      <c r="D27" s="13" t="str">
        <f>[1]Лист2!E263</f>
        <v>01 4 00 51200</v>
      </c>
      <c r="E27" s="13"/>
      <c r="F27" s="33">
        <v>5.3</v>
      </c>
      <c r="G27" s="33">
        <v>0</v>
      </c>
      <c r="H27" s="50">
        <f t="shared" si="0"/>
        <v>0</v>
      </c>
    </row>
    <row r="28" spans="1:8" ht="36" customHeight="1">
      <c r="A28" s="29" t="str">
        <f>[1]Лист2!A264</f>
        <v>Закупка товаров, работ и услуг для обеспечения государственных (муниципальных) нужд</v>
      </c>
      <c r="B28" s="13" t="str">
        <f>[1]Лист2!C264</f>
        <v>01</v>
      </c>
      <c r="C28" s="13" t="str">
        <f>[1]Лист2!D264</f>
        <v>05</v>
      </c>
      <c r="D28" s="13" t="str">
        <f>[1]Лист2!E264</f>
        <v>01 4 00 51200</v>
      </c>
      <c r="E28" s="13">
        <f>[1]Лист2!F264</f>
        <v>200</v>
      </c>
      <c r="F28" s="33">
        <v>5.3</v>
      </c>
      <c r="G28" s="33">
        <v>0</v>
      </c>
      <c r="H28" s="50">
        <f t="shared" si="0"/>
        <v>0</v>
      </c>
    </row>
    <row r="29" spans="1:8" ht="40.5" customHeight="1">
      <c r="A29" s="30" t="s">
        <v>116</v>
      </c>
      <c r="B29" s="13" t="s">
        <v>19</v>
      </c>
      <c r="C29" s="13" t="s">
        <v>23</v>
      </c>
      <c r="D29" s="13"/>
      <c r="E29" s="11"/>
      <c r="F29" s="17">
        <f>F30</f>
        <v>6193.8519999999999</v>
      </c>
      <c r="G29" s="17">
        <f>G30</f>
        <v>6193.8519999999999</v>
      </c>
      <c r="H29" s="50">
        <f t="shared" si="0"/>
        <v>100</v>
      </c>
    </row>
    <row r="30" spans="1:8" ht="31.5" customHeight="1">
      <c r="A30" s="16" t="s">
        <v>89</v>
      </c>
      <c r="B30" s="13" t="s">
        <v>19</v>
      </c>
      <c r="C30" s="13" t="s">
        <v>23</v>
      </c>
      <c r="D30" s="14" t="s">
        <v>132</v>
      </c>
      <c r="E30" s="11"/>
      <c r="F30" s="17">
        <f>F31</f>
        <v>6193.8519999999999</v>
      </c>
      <c r="G30" s="17">
        <f>G31</f>
        <v>6193.8519999999999</v>
      </c>
      <c r="H30" s="50">
        <f t="shared" si="0"/>
        <v>100</v>
      </c>
    </row>
    <row r="31" spans="1:8" ht="25.5" customHeight="1">
      <c r="A31" s="16" t="s">
        <v>90</v>
      </c>
      <c r="B31" s="13" t="s">
        <v>19</v>
      </c>
      <c r="C31" s="13" t="s">
        <v>23</v>
      </c>
      <c r="D31" s="14" t="s">
        <v>133</v>
      </c>
      <c r="E31" s="11"/>
      <c r="F31" s="17">
        <f>F32+F33</f>
        <v>6193.8519999999999</v>
      </c>
      <c r="G31" s="17">
        <f>G32+G33</f>
        <v>6193.8519999999999</v>
      </c>
      <c r="H31" s="50">
        <f t="shared" si="0"/>
        <v>100</v>
      </c>
    </row>
    <row r="32" spans="1:8" ht="63" customHeight="1">
      <c r="A32" s="27" t="s">
        <v>86</v>
      </c>
      <c r="B32" s="13" t="s">
        <v>19</v>
      </c>
      <c r="C32" s="13" t="s">
        <v>23</v>
      </c>
      <c r="D32" s="14" t="s">
        <v>133</v>
      </c>
      <c r="E32" s="11">
        <v>100</v>
      </c>
      <c r="F32" s="17">
        <v>5561.7730000000001</v>
      </c>
      <c r="G32" s="17">
        <v>5561.7730000000001</v>
      </c>
      <c r="H32" s="50">
        <f t="shared" si="0"/>
        <v>100</v>
      </c>
    </row>
    <row r="33" spans="1:8" ht="40.5" customHeight="1">
      <c r="A33" s="28" t="s">
        <v>131</v>
      </c>
      <c r="B33" s="13" t="s">
        <v>19</v>
      </c>
      <c r="C33" s="13" t="s">
        <v>23</v>
      </c>
      <c r="D33" s="14" t="s">
        <v>133</v>
      </c>
      <c r="E33" s="11">
        <v>200</v>
      </c>
      <c r="F33" s="17">
        <v>632.07899999999995</v>
      </c>
      <c r="G33" s="17">
        <v>632.07899999999995</v>
      </c>
      <c r="H33" s="50">
        <f t="shared" si="0"/>
        <v>100</v>
      </c>
    </row>
    <row r="34" spans="1:8" ht="26.25" customHeight="1">
      <c r="A34" s="29" t="s">
        <v>88</v>
      </c>
      <c r="B34" s="13" t="s">
        <v>19</v>
      </c>
      <c r="C34" s="13" t="s">
        <v>23</v>
      </c>
      <c r="D34" s="14" t="s">
        <v>133</v>
      </c>
      <c r="E34" s="11">
        <v>850</v>
      </c>
      <c r="F34" s="17">
        <v>0</v>
      </c>
      <c r="G34" s="17">
        <v>0</v>
      </c>
      <c r="H34" s="50">
        <v>0</v>
      </c>
    </row>
    <row r="35" spans="1:8" ht="21" customHeight="1">
      <c r="A35" s="12" t="s">
        <v>214</v>
      </c>
      <c r="B35" s="13" t="s">
        <v>19</v>
      </c>
      <c r="C35" s="13">
        <v>11</v>
      </c>
      <c r="D35" s="14"/>
      <c r="E35" s="11"/>
      <c r="F35" s="17">
        <v>4.4000000000000004</v>
      </c>
      <c r="G35" s="17">
        <v>0</v>
      </c>
      <c r="H35" s="50">
        <f t="shared" si="0"/>
        <v>0</v>
      </c>
    </row>
    <row r="36" spans="1:8" ht="26.45" customHeight="1">
      <c r="A36" s="12" t="s">
        <v>54</v>
      </c>
      <c r="B36" s="13" t="s">
        <v>19</v>
      </c>
      <c r="C36" s="13">
        <v>11</v>
      </c>
      <c r="D36" s="14" t="s">
        <v>151</v>
      </c>
      <c r="E36" s="11"/>
      <c r="F36" s="17">
        <v>4.4000000000000004</v>
      </c>
      <c r="G36" s="17">
        <v>0</v>
      </c>
      <c r="H36" s="50">
        <f t="shared" si="0"/>
        <v>0</v>
      </c>
    </row>
    <row r="37" spans="1:8" ht="22.15" customHeight="1">
      <c r="A37" s="27" t="s">
        <v>231</v>
      </c>
      <c r="B37" s="13" t="s">
        <v>19</v>
      </c>
      <c r="C37" s="13">
        <v>11</v>
      </c>
      <c r="D37" s="14" t="s">
        <v>151</v>
      </c>
      <c r="E37" s="11">
        <v>870</v>
      </c>
      <c r="F37" s="17">
        <v>4.4000000000000004</v>
      </c>
      <c r="G37" s="17">
        <v>0</v>
      </c>
      <c r="H37" s="50">
        <f t="shared" si="0"/>
        <v>0</v>
      </c>
    </row>
    <row r="38" spans="1:8" ht="24.75" customHeight="1">
      <c r="A38" s="29" t="s">
        <v>9</v>
      </c>
      <c r="B38" s="13" t="s">
        <v>19</v>
      </c>
      <c r="C38" s="13">
        <v>13</v>
      </c>
      <c r="D38" s="14"/>
      <c r="E38" s="11"/>
      <c r="F38" s="17">
        <v>9700.8480000000018</v>
      </c>
      <c r="G38" s="17">
        <f>G39+G43+G46+G48+G50+G52+G55</f>
        <v>9616.8760000000002</v>
      </c>
      <c r="H38" s="50">
        <f t="shared" si="0"/>
        <v>99.134384952738145</v>
      </c>
    </row>
    <row r="39" spans="1:8" ht="27.75" customHeight="1">
      <c r="A39" s="16" t="s">
        <v>61</v>
      </c>
      <c r="B39" s="13" t="s">
        <v>19</v>
      </c>
      <c r="C39" s="13">
        <v>13</v>
      </c>
      <c r="D39" s="14" t="s">
        <v>161</v>
      </c>
      <c r="E39" s="11"/>
      <c r="F39" s="17">
        <v>242</v>
      </c>
      <c r="G39" s="17">
        <v>242</v>
      </c>
      <c r="H39" s="50">
        <f t="shared" si="0"/>
        <v>100</v>
      </c>
    </row>
    <row r="40" spans="1:8" ht="63.75" customHeight="1">
      <c r="A40" s="28" t="s">
        <v>86</v>
      </c>
      <c r="B40" s="13" t="s">
        <v>19</v>
      </c>
      <c r="C40" s="13">
        <v>13</v>
      </c>
      <c r="D40" s="14" t="s">
        <v>161</v>
      </c>
      <c r="E40" s="13"/>
      <c r="F40" s="17">
        <v>242</v>
      </c>
      <c r="G40" s="17">
        <v>242</v>
      </c>
      <c r="H40" s="50">
        <f t="shared" si="0"/>
        <v>100</v>
      </c>
    </row>
    <row r="41" spans="1:8" ht="36" customHeight="1">
      <c r="A41" s="28" t="s">
        <v>131</v>
      </c>
      <c r="B41" s="13" t="s">
        <v>19</v>
      </c>
      <c r="C41" s="13">
        <v>13</v>
      </c>
      <c r="D41" s="14" t="s">
        <v>161</v>
      </c>
      <c r="E41" s="13">
        <v>100</v>
      </c>
      <c r="F41" s="39">
        <v>242</v>
      </c>
      <c r="G41" s="39">
        <v>242</v>
      </c>
      <c r="H41" s="50">
        <f t="shared" si="0"/>
        <v>100</v>
      </c>
    </row>
    <row r="42" spans="1:8" ht="62.25" customHeight="1">
      <c r="A42" s="29" t="s">
        <v>96</v>
      </c>
      <c r="B42" s="13" t="s">
        <v>19</v>
      </c>
      <c r="C42" s="13">
        <v>13</v>
      </c>
      <c r="D42" s="14" t="s">
        <v>161</v>
      </c>
      <c r="E42" s="13">
        <v>200</v>
      </c>
      <c r="F42" s="39">
        <v>0</v>
      </c>
      <c r="G42" s="39">
        <v>0</v>
      </c>
      <c r="H42" s="50">
        <v>0</v>
      </c>
    </row>
    <row r="43" spans="1:8" ht="24.75" customHeight="1">
      <c r="A43" s="29" t="str">
        <f>[1]Лист2!A269</f>
        <v>Учреждения по обеспечению хозяйственного обслуживания</v>
      </c>
      <c r="B43" s="13" t="str">
        <f>[1]Лист2!C269</f>
        <v>01</v>
      </c>
      <c r="C43" s="13" t="str">
        <f>[1]Лист2!D269</f>
        <v>13</v>
      </c>
      <c r="D43" s="13" t="str">
        <f>[1]Лист2!E269</f>
        <v>02 5 00 10810</v>
      </c>
      <c r="E43" s="13"/>
      <c r="F43" s="33">
        <v>1413.885</v>
      </c>
      <c r="G43" s="33">
        <f>G44</f>
        <v>1329.913</v>
      </c>
      <c r="H43" s="50">
        <f t="shared" si="0"/>
        <v>94.060903114468303</v>
      </c>
    </row>
    <row r="44" spans="1:8" ht="61.5" customHeight="1">
      <c r="A44" s="29" t="str">
        <f>[1]Лист2!A270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13" t="str">
        <f>[1]Лист2!C270</f>
        <v>01</v>
      </c>
      <c r="C44" s="13" t="str">
        <f>[1]Лист2!D270</f>
        <v>13</v>
      </c>
      <c r="D44" s="13" t="str">
        <f>[1]Лист2!E270</f>
        <v>02 5 00 10810</v>
      </c>
      <c r="E44" s="13">
        <f>[1]Лист2!F270</f>
        <v>100</v>
      </c>
      <c r="F44" s="33">
        <v>1413.885</v>
      </c>
      <c r="G44" s="33">
        <v>1329.913</v>
      </c>
      <c r="H44" s="50">
        <f t="shared" si="0"/>
        <v>94.060903114468303</v>
      </c>
    </row>
    <row r="45" spans="1:8" ht="35.25" customHeight="1">
      <c r="A45" s="29" t="str">
        <f>[1]Лист2!A271</f>
        <v>Закупка товаров, работ и услуг для обеспечения государственных (муниципальных) нужд</v>
      </c>
      <c r="B45" s="13" t="str">
        <f>[1]Лист2!C271</f>
        <v>01</v>
      </c>
      <c r="C45" s="13" t="str">
        <f>[1]Лист2!D271</f>
        <v>13</v>
      </c>
      <c r="D45" s="13" t="str">
        <f>[1]Лист2!E271</f>
        <v>02 5 00 10810</v>
      </c>
      <c r="E45" s="13">
        <f>[1]Лист2!F271</f>
        <v>200</v>
      </c>
      <c r="F45" s="33">
        <v>0</v>
      </c>
      <c r="G45" s="33">
        <v>0</v>
      </c>
      <c r="H45" s="50">
        <v>0</v>
      </c>
    </row>
    <row r="46" spans="1:8" ht="68.45" customHeight="1">
      <c r="A46" s="29" t="str">
        <f>[1]Лист2!A193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13" t="s">
        <v>19</v>
      </c>
      <c r="C46" s="13">
        <v>13</v>
      </c>
      <c r="D46" s="14" t="s">
        <v>137</v>
      </c>
      <c r="E46" s="11"/>
      <c r="F46" s="17">
        <v>817.64599999999996</v>
      </c>
      <c r="G46" s="17">
        <v>817.64599999999996</v>
      </c>
      <c r="H46" s="50">
        <f t="shared" si="0"/>
        <v>100</v>
      </c>
    </row>
    <row r="47" spans="1:8" ht="66" customHeight="1">
      <c r="A47" s="29" t="str">
        <f>[1]Лист2!A194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13" t="s">
        <v>19</v>
      </c>
      <c r="C47" s="13">
        <v>13</v>
      </c>
      <c r="D47" s="14" t="s">
        <v>137</v>
      </c>
      <c r="E47" s="11">
        <v>100</v>
      </c>
      <c r="F47" s="17">
        <v>817.64599999999996</v>
      </c>
      <c r="G47" s="17">
        <v>817.64599999999996</v>
      </c>
      <c r="H47" s="50">
        <f t="shared" si="0"/>
        <v>100</v>
      </c>
    </row>
    <row r="48" spans="1:8" ht="34.5" customHeight="1">
      <c r="A48" s="29" t="str">
        <f>[1]Лист2!A195</f>
        <v>Субсидия на софинансирование части расходов местных бюджетов по оплате труда работников муниципальных учреждений</v>
      </c>
      <c r="B48" s="13" t="str">
        <f>[1]Лист2!C195</f>
        <v>01</v>
      </c>
      <c r="C48" s="13">
        <f>[1]Лист2!D195</f>
        <v>13</v>
      </c>
      <c r="D48" s="13" t="str">
        <f>[1]Лист2!E195</f>
        <v>02 5 00 S0430</v>
      </c>
      <c r="E48" s="13"/>
      <c r="F48" s="17">
        <v>2743.3710000000001</v>
      </c>
      <c r="G48" s="17">
        <v>2743.3710000000001</v>
      </c>
      <c r="H48" s="50">
        <f t="shared" si="0"/>
        <v>100</v>
      </c>
    </row>
    <row r="49" spans="1:8" ht="66" customHeight="1">
      <c r="A49" s="29" t="str">
        <f>[1]Лист2!A196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13" t="str">
        <f>[1]Лист2!C196</f>
        <v>01</v>
      </c>
      <c r="C49" s="13">
        <f>[1]Лист2!D196</f>
        <v>13</v>
      </c>
      <c r="D49" s="13" t="str">
        <f>[1]Лист2!E196</f>
        <v>02 5 00 S0430</v>
      </c>
      <c r="E49" s="13">
        <f>[1]Лист2!F196</f>
        <v>100</v>
      </c>
      <c r="F49" s="17">
        <v>2743.3710000000001</v>
      </c>
      <c r="G49" s="17">
        <v>2743.3710000000001</v>
      </c>
      <c r="H49" s="50">
        <f t="shared" si="0"/>
        <v>100</v>
      </c>
    </row>
    <row r="50" spans="1:8" ht="21.75" customHeight="1">
      <c r="A50" s="29" t="str">
        <f>[1]Лист2!A275</f>
        <v>Резервные фонды местных администраций</v>
      </c>
      <c r="B50" s="13" t="str">
        <f>[1]Лист2!C275</f>
        <v>01</v>
      </c>
      <c r="C50" s="13">
        <f>[1]Лист2!D275</f>
        <v>13</v>
      </c>
      <c r="D50" s="13" t="str">
        <f>[1]Лист2!E275</f>
        <v>99 1 00 14100</v>
      </c>
      <c r="E50" s="13"/>
      <c r="F50" s="33">
        <v>2985</v>
      </c>
      <c r="G50" s="33">
        <v>2985</v>
      </c>
      <c r="H50" s="50">
        <f t="shared" si="0"/>
        <v>100</v>
      </c>
    </row>
    <row r="51" spans="1:8" ht="30.6" customHeight="1">
      <c r="A51" s="29" t="str">
        <f>[1]Лист2!A276</f>
        <v>Закупка товаров, работ и услуг для обеспечения государственных (муниципальных) нужд</v>
      </c>
      <c r="B51" s="13" t="str">
        <f>[1]Лист2!C276</f>
        <v>01</v>
      </c>
      <c r="C51" s="13">
        <f>[1]Лист2!D276</f>
        <v>13</v>
      </c>
      <c r="D51" s="13" t="str">
        <f>[1]Лист2!E276</f>
        <v>99 1 00 14100</v>
      </c>
      <c r="E51" s="13">
        <f>[1]Лист2!F276</f>
        <v>200</v>
      </c>
      <c r="F51" s="33">
        <v>2985</v>
      </c>
      <c r="G51" s="33">
        <v>2985</v>
      </c>
      <c r="H51" s="50">
        <f t="shared" si="0"/>
        <v>100</v>
      </c>
    </row>
    <row r="52" spans="1:8" ht="25.5" customHeight="1">
      <c r="A52" s="29" t="str">
        <f>[1]Лист2!A197</f>
        <v>Прочие выплаты по обязательствам государства</v>
      </c>
      <c r="B52" s="13" t="str">
        <f>[1]Лист2!C197</f>
        <v>01</v>
      </c>
      <c r="C52" s="13" t="str">
        <f>[1]Лист2!D197</f>
        <v>13</v>
      </c>
      <c r="D52" s="13" t="str">
        <f>[1]Лист2!E197</f>
        <v>99 9 00 14710</v>
      </c>
      <c r="E52" s="13"/>
      <c r="F52" s="33">
        <v>888.37099999999998</v>
      </c>
      <c r="G52" s="33">
        <v>888.37099999999998</v>
      </c>
      <c r="H52" s="50">
        <f t="shared" si="0"/>
        <v>100</v>
      </c>
    </row>
    <row r="53" spans="1:8" ht="29.25" customHeight="1">
      <c r="A53" s="29" t="str">
        <f>[1]Лист2!A198</f>
        <v>Закупка товаров, работ и услуг для обеспечения государственных (муниципальных) нужд</v>
      </c>
      <c r="B53" s="13" t="str">
        <f>[1]Лист2!C198</f>
        <v>01</v>
      </c>
      <c r="C53" s="13" t="str">
        <f>[1]Лист2!D198</f>
        <v>13</v>
      </c>
      <c r="D53" s="13" t="str">
        <f>[1]Лист2!E198</f>
        <v>99 9 00 14710</v>
      </c>
      <c r="E53" s="13">
        <f>[1]Лист2!F198</f>
        <v>200</v>
      </c>
      <c r="F53" s="33">
        <v>832.3</v>
      </c>
      <c r="G53" s="33">
        <v>832.3</v>
      </c>
      <c r="H53" s="50">
        <f t="shared" si="0"/>
        <v>100</v>
      </c>
    </row>
    <row r="54" spans="1:8" ht="29.25" customHeight="1">
      <c r="A54" s="29" t="s">
        <v>110</v>
      </c>
      <c r="B54" s="13" t="s">
        <v>19</v>
      </c>
      <c r="C54" s="13" t="s">
        <v>53</v>
      </c>
      <c r="D54" s="13" t="s">
        <v>164</v>
      </c>
      <c r="E54" s="13">
        <v>830</v>
      </c>
      <c r="F54" s="33">
        <v>56.1</v>
      </c>
      <c r="G54" s="33">
        <v>56.1</v>
      </c>
      <c r="H54" s="50">
        <f t="shared" si="0"/>
        <v>100</v>
      </c>
    </row>
    <row r="55" spans="1:8" ht="36" customHeight="1">
      <c r="A55" s="29" t="str">
        <f>[1]Лист2!A279</f>
        <v>Информационные услуги в части размещения печатных материалов в газете "Наши вести"</v>
      </c>
      <c r="B55" s="13" t="str">
        <f>[1]Лист2!C279</f>
        <v>01</v>
      </c>
      <c r="C55" s="13">
        <f>[1]Лист2!D279</f>
        <v>13</v>
      </c>
      <c r="D55" s="13" t="str">
        <f>[1]Лист2!E279</f>
        <v>99 9 00 98710</v>
      </c>
      <c r="E55" s="13"/>
      <c r="F55" s="67">
        <v>610.57500000000005</v>
      </c>
      <c r="G55" s="67">
        <v>610.57500000000005</v>
      </c>
      <c r="H55" s="50">
        <f t="shared" si="0"/>
        <v>100</v>
      </c>
    </row>
    <row r="56" spans="1:8" ht="39.75" customHeight="1">
      <c r="A56" s="29" t="str">
        <f>[1]Лист2!A280</f>
        <v>Закупка товаров, работ и услуг для обеспечения государственных (муниципальных) нужд</v>
      </c>
      <c r="B56" s="13" t="str">
        <f>[1]Лист2!C280</f>
        <v>01</v>
      </c>
      <c r="C56" s="13">
        <f>[1]Лист2!D280</f>
        <v>13</v>
      </c>
      <c r="D56" s="13" t="str">
        <f>[1]Лист2!E280</f>
        <v>99 9 00 98710</v>
      </c>
      <c r="E56" s="13">
        <f>[1]Лист2!F280</f>
        <v>200</v>
      </c>
      <c r="F56" s="67">
        <v>610.57500000000005</v>
      </c>
      <c r="G56" s="67">
        <v>610.57500000000005</v>
      </c>
      <c r="H56" s="33">
        <f>Лист2!I268</f>
        <v>0</v>
      </c>
    </row>
    <row r="57" spans="1:8" ht="27" customHeight="1">
      <c r="A57" s="12" t="str">
        <f>[1]Лист1!A19</f>
        <v>Национальная оборона</v>
      </c>
      <c r="B57" s="11" t="str">
        <f>[1]Лист1!B19</f>
        <v>02</v>
      </c>
      <c r="C57" s="13"/>
      <c r="D57" s="13"/>
      <c r="E57" s="13"/>
      <c r="F57" s="33">
        <v>779.7</v>
      </c>
      <c r="G57" s="33">
        <v>779.7</v>
      </c>
      <c r="H57" s="33">
        <f>Лист2!I269</f>
        <v>0</v>
      </c>
    </row>
    <row r="58" spans="1:8" ht="21.75" customHeight="1">
      <c r="A58" s="12" t="s">
        <v>49</v>
      </c>
      <c r="B58" s="13" t="s">
        <v>20</v>
      </c>
      <c r="C58" s="13" t="s">
        <v>21</v>
      </c>
      <c r="D58" s="13"/>
      <c r="E58" s="13"/>
      <c r="F58" s="17">
        <v>779.7</v>
      </c>
      <c r="G58" s="17">
        <v>779.7</v>
      </c>
      <c r="H58" s="50">
        <f t="shared" si="0"/>
        <v>100</v>
      </c>
    </row>
    <row r="59" spans="1:8" ht="39.75" customHeight="1">
      <c r="A59" s="12" t="s">
        <v>46</v>
      </c>
      <c r="B59" s="13" t="s">
        <v>20</v>
      </c>
      <c r="C59" s="13" t="s">
        <v>21</v>
      </c>
      <c r="D59" s="14" t="s">
        <v>152</v>
      </c>
      <c r="E59" s="13"/>
      <c r="F59" s="17">
        <v>779.7</v>
      </c>
      <c r="G59" s="17">
        <v>779.7</v>
      </c>
      <c r="H59" s="50">
        <f t="shared" si="0"/>
        <v>100</v>
      </c>
    </row>
    <row r="60" spans="1:8" ht="23.25" customHeight="1">
      <c r="A60" s="12" t="s">
        <v>62</v>
      </c>
      <c r="B60" s="14" t="s">
        <v>20</v>
      </c>
      <c r="C60" s="14" t="s">
        <v>21</v>
      </c>
      <c r="D60" s="14" t="s">
        <v>152</v>
      </c>
      <c r="E60" s="11">
        <v>530</v>
      </c>
      <c r="F60" s="17">
        <v>779.7</v>
      </c>
      <c r="G60" s="17">
        <v>779.7</v>
      </c>
      <c r="H60" s="50">
        <f t="shared" si="0"/>
        <v>100</v>
      </c>
    </row>
    <row r="61" spans="1:8" ht="26.25" customHeight="1">
      <c r="A61" s="12" t="s">
        <v>40</v>
      </c>
      <c r="B61" s="13" t="s">
        <v>21</v>
      </c>
      <c r="C61" s="11"/>
      <c r="D61" s="11"/>
      <c r="E61" s="11"/>
      <c r="F61" s="17">
        <v>1624.454</v>
      </c>
      <c r="G61" s="17">
        <f>G62</f>
        <v>1623.454</v>
      </c>
      <c r="H61" s="50">
        <f t="shared" si="0"/>
        <v>99.938440854588677</v>
      </c>
    </row>
    <row r="62" spans="1:8" ht="38.25" customHeight="1">
      <c r="A62" s="12" t="s">
        <v>56</v>
      </c>
      <c r="B62" s="13" t="s">
        <v>21</v>
      </c>
      <c r="C62" s="13" t="s">
        <v>24</v>
      </c>
      <c r="D62" s="11"/>
      <c r="E62" s="13"/>
      <c r="F62" s="17">
        <v>1624.454</v>
      </c>
      <c r="G62" s="17">
        <f>G63+G66+G68+G70+G72</f>
        <v>1623.454</v>
      </c>
      <c r="H62" s="50">
        <f t="shared" si="0"/>
        <v>99.938440854588677</v>
      </c>
    </row>
    <row r="63" spans="1:8" ht="34.15" customHeight="1">
      <c r="A63" s="16" t="s">
        <v>111</v>
      </c>
      <c r="B63" s="13" t="s">
        <v>21</v>
      </c>
      <c r="C63" s="13" t="s">
        <v>24</v>
      </c>
      <c r="D63" s="14" t="s">
        <v>165</v>
      </c>
      <c r="E63" s="13"/>
      <c r="F63" s="17">
        <v>1155.2539999999999</v>
      </c>
      <c r="G63" s="17">
        <f>G64</f>
        <v>1154.2539999999999</v>
      </c>
      <c r="H63" s="50">
        <f t="shared" si="0"/>
        <v>99.913438949356589</v>
      </c>
    </row>
    <row r="64" spans="1:8" ht="69.75" customHeight="1">
      <c r="A64" s="27" t="s">
        <v>86</v>
      </c>
      <c r="B64" s="13" t="s">
        <v>21</v>
      </c>
      <c r="C64" s="13" t="s">
        <v>24</v>
      </c>
      <c r="D64" s="14" t="s">
        <v>165</v>
      </c>
      <c r="E64" s="13">
        <v>100</v>
      </c>
      <c r="F64" s="17">
        <v>1155.2539999999999</v>
      </c>
      <c r="G64" s="17">
        <f>Лист2!H287</f>
        <v>1154.2539999999999</v>
      </c>
      <c r="H64" s="50">
        <f t="shared" si="0"/>
        <v>99.913438949356589</v>
      </c>
    </row>
    <row r="65" spans="1:8" ht="39.6" customHeight="1">
      <c r="A65" s="28" t="s">
        <v>131</v>
      </c>
      <c r="B65" s="13" t="s">
        <v>21</v>
      </c>
      <c r="C65" s="13" t="s">
        <v>24</v>
      </c>
      <c r="D65" s="14" t="s">
        <v>165</v>
      </c>
      <c r="E65" s="13">
        <v>200</v>
      </c>
      <c r="F65" s="17">
        <v>0</v>
      </c>
      <c r="G65" s="17">
        <v>0</v>
      </c>
      <c r="H65" s="50">
        <v>0</v>
      </c>
    </row>
    <row r="66" spans="1:8" ht="44.45" customHeight="1">
      <c r="A66" s="28" t="str">
        <f>[1]Лист2!A285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6" s="13" t="str">
        <f>[1]Лист2!C285</f>
        <v>03</v>
      </c>
      <c r="C66" s="13" t="str">
        <f>[1]Лист2!D285</f>
        <v>09</v>
      </c>
      <c r="D66" s="13" t="str">
        <f>[1]Лист2!E285</f>
        <v>94 2 00 12010</v>
      </c>
      <c r="E66" s="13"/>
      <c r="F66" s="33">
        <v>407.2</v>
      </c>
      <c r="G66" s="17">
        <v>407.2</v>
      </c>
      <c r="H66" s="50">
        <f t="shared" si="0"/>
        <v>100</v>
      </c>
    </row>
    <row r="67" spans="1:8" ht="31.5" customHeight="1">
      <c r="A67" s="28" t="str">
        <f>[1]Лист2!A286</f>
        <v>Закупка товаров, работ и услуг для обеспечения государственных (муниципальных) нужд</v>
      </c>
      <c r="B67" s="13" t="str">
        <f>[1]Лист2!C286</f>
        <v>03</v>
      </c>
      <c r="C67" s="13" t="str">
        <f>[1]Лист2!D286</f>
        <v>09</v>
      </c>
      <c r="D67" s="13" t="str">
        <f>[1]Лист2!E286</f>
        <v>94 2 00 12010</v>
      </c>
      <c r="E67" s="13">
        <f>[1]Лист2!F286</f>
        <v>200</v>
      </c>
      <c r="F67" s="33">
        <v>407.2</v>
      </c>
      <c r="G67" s="17">
        <f>Лист2!H290</f>
        <v>407.21600000000001</v>
      </c>
      <c r="H67" s="50">
        <f t="shared" si="0"/>
        <v>100.00392927308448</v>
      </c>
    </row>
    <row r="68" spans="1:8" ht="47.25" customHeight="1">
      <c r="A68" s="28" t="str">
        <f>[1]Лист2!A287</f>
        <v>МП "Профилактика преступлений и иных правонарушений в Волчихинском районе Алтайского ркая на 2017-2020 годы"</v>
      </c>
      <c r="B68" s="13" t="str">
        <f>[1]Лист2!C287</f>
        <v>03</v>
      </c>
      <c r="C68" s="13" t="str">
        <f>[1]Лист2!D287</f>
        <v>09</v>
      </c>
      <c r="D68" s="13" t="str">
        <f>[1]Лист2!E287</f>
        <v>10 0 00 60990</v>
      </c>
      <c r="E68" s="13"/>
      <c r="F68" s="33">
        <v>5</v>
      </c>
      <c r="G68" s="17">
        <f>G69</f>
        <v>5</v>
      </c>
      <c r="H68" s="50">
        <f t="shared" si="0"/>
        <v>100</v>
      </c>
    </row>
    <row r="69" spans="1:8" ht="34.15" customHeight="1">
      <c r="A69" s="28" t="str">
        <f>[1]Лист2!A288</f>
        <v>Закупка товаров, работ и услуг для обеспечения государственных (муниципальных) нужд</v>
      </c>
      <c r="B69" s="13" t="str">
        <f>[1]Лист2!C288</f>
        <v>03</v>
      </c>
      <c r="C69" s="13" t="str">
        <f>[1]Лист2!D288</f>
        <v>09</v>
      </c>
      <c r="D69" s="13" t="str">
        <f>[1]Лист2!E288</f>
        <v>10 0 00 60990</v>
      </c>
      <c r="E69" s="13">
        <f>[1]Лист2!F288</f>
        <v>200</v>
      </c>
      <c r="F69" s="33">
        <v>5</v>
      </c>
      <c r="G69" s="17">
        <f>Лист2!H292</f>
        <v>5</v>
      </c>
      <c r="H69" s="50">
        <f t="shared" si="0"/>
        <v>100</v>
      </c>
    </row>
    <row r="70" spans="1:8" ht="60" customHeight="1">
      <c r="A70" s="28" t="str">
        <f>[1]Лист2!A289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70" s="13" t="str">
        <f>[1]Лист2!C289</f>
        <v>03</v>
      </c>
      <c r="C70" s="13" t="str">
        <f>[1]Лист2!D289</f>
        <v>09</v>
      </c>
      <c r="D70" s="13" t="str">
        <f>[1]Лист2!E289</f>
        <v>67 0 00 60990</v>
      </c>
      <c r="E70" s="13"/>
      <c r="F70" s="33">
        <v>7</v>
      </c>
      <c r="G70" s="17">
        <f>G71</f>
        <v>7</v>
      </c>
      <c r="H70" s="50">
        <f t="shared" si="0"/>
        <v>100</v>
      </c>
    </row>
    <row r="71" spans="1:8" ht="31.5" customHeight="1">
      <c r="A71" s="28" t="str">
        <f>[1]Лист2!A290</f>
        <v>Закупка товаров, работ и услуг для обеспечения государственных (муниципальных) нужд</v>
      </c>
      <c r="B71" s="13" t="str">
        <f>[1]Лист2!C290</f>
        <v>03</v>
      </c>
      <c r="C71" s="13" t="str">
        <f>[1]Лист2!D290</f>
        <v>09</v>
      </c>
      <c r="D71" s="13" t="str">
        <f>[1]Лист2!E290</f>
        <v>67 0 00 60990</v>
      </c>
      <c r="E71" s="13">
        <f>[1]Лист2!F290</f>
        <v>200</v>
      </c>
      <c r="F71" s="33">
        <v>7</v>
      </c>
      <c r="G71" s="17">
        <f>Лист2!H294</f>
        <v>7</v>
      </c>
      <c r="H71" s="33">
        <f>Лист2!I278</f>
        <v>100</v>
      </c>
    </row>
    <row r="72" spans="1:8" ht="87" customHeight="1">
      <c r="A72" s="28" t="str">
        <f>[1]Лист2!A205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2" s="13" t="str">
        <f>[1]Лист2!C205</f>
        <v>03</v>
      </c>
      <c r="C72" s="13" t="str">
        <f>[1]Лист2!D205</f>
        <v>09</v>
      </c>
      <c r="D72" s="13" t="str">
        <f>[1]Лист2!E205</f>
        <v>98 5 00 60510</v>
      </c>
      <c r="E72" s="13"/>
      <c r="F72" s="33">
        <v>50</v>
      </c>
      <c r="G72" s="33">
        <v>50</v>
      </c>
      <c r="H72" s="33">
        <f>Лист2!I279</f>
        <v>100</v>
      </c>
    </row>
    <row r="73" spans="1:8" ht="24.75" customHeight="1">
      <c r="A73" s="28" t="str">
        <f>[1]Лист2!A206</f>
        <v>Иные межбюджетные трансферты</v>
      </c>
      <c r="B73" s="13" t="str">
        <f>[1]Лист2!C206</f>
        <v>03</v>
      </c>
      <c r="C73" s="13" t="str">
        <f>[1]Лист2!D206</f>
        <v>09</v>
      </c>
      <c r="D73" s="13" t="str">
        <f>[1]Лист2!E206</f>
        <v>98 5 00 60510</v>
      </c>
      <c r="E73" s="13">
        <f>[1]Лист2!F206</f>
        <v>540</v>
      </c>
      <c r="F73" s="33">
        <v>50</v>
      </c>
      <c r="G73" s="33">
        <v>50</v>
      </c>
      <c r="H73" s="33">
        <f>Лист2!I280</f>
        <v>100</v>
      </c>
    </row>
    <row r="74" spans="1:8" ht="23.45" customHeight="1">
      <c r="A74" s="12" t="s">
        <v>41</v>
      </c>
      <c r="B74" s="13" t="s">
        <v>22</v>
      </c>
      <c r="C74" s="13"/>
      <c r="D74" s="11"/>
      <c r="E74" s="13"/>
      <c r="F74" s="17">
        <f>F75+F78+F81+F90</f>
        <v>6887.0380000000005</v>
      </c>
      <c r="G74" s="17">
        <f>G75+G78+G81+G90</f>
        <v>5599.2129999999997</v>
      </c>
      <c r="H74" s="33">
        <f>Лист2!I281</f>
        <v>100</v>
      </c>
    </row>
    <row r="75" spans="1:8" ht="22.15" customHeight="1">
      <c r="A75" s="12" t="str">
        <f>[1]Лист2!A80</f>
        <v>Общеэкономические вопросы</v>
      </c>
      <c r="B75" s="13" t="str">
        <f>[1]Лист2!C80</f>
        <v>04</v>
      </c>
      <c r="C75" s="13" t="str">
        <f>[1]Лист2!D80</f>
        <v>01</v>
      </c>
      <c r="D75" s="11"/>
      <c r="E75" s="13"/>
      <c r="F75" s="17">
        <v>149.995</v>
      </c>
      <c r="G75" s="17">
        <v>149.995</v>
      </c>
      <c r="H75" s="50">
        <f t="shared" si="0"/>
        <v>100</v>
      </c>
    </row>
    <row r="76" spans="1:8" ht="20.45" customHeight="1">
      <c r="A76" s="12" t="str">
        <f>[1]Лист2!A81</f>
        <v>Содействие занятости населения</v>
      </c>
      <c r="B76" s="13" t="str">
        <f>[1]Лист2!C81</f>
        <v>04</v>
      </c>
      <c r="C76" s="13" t="str">
        <f>[1]Лист2!D81</f>
        <v>01</v>
      </c>
      <c r="D76" s="13" t="str">
        <f>[1]Лист2!E81</f>
        <v>90 4 00 16820</v>
      </c>
      <c r="E76" s="13"/>
      <c r="F76" s="33">
        <v>149.995</v>
      </c>
      <c r="G76" s="33">
        <v>149.995</v>
      </c>
      <c r="H76" s="50">
        <f t="shared" si="0"/>
        <v>100</v>
      </c>
    </row>
    <row r="77" spans="1:8" ht="34.15" customHeight="1">
      <c r="A77" s="12" t="str">
        <f>[1]Лист2!A82</f>
        <v>Закупка товаров, работ и услуг для государственных (муниципальных) нужд</v>
      </c>
      <c r="B77" s="13" t="str">
        <f>[1]Лист2!C82</f>
        <v>04</v>
      </c>
      <c r="C77" s="13" t="str">
        <f>[1]Лист2!D82</f>
        <v>01</v>
      </c>
      <c r="D77" s="13" t="str">
        <f>[1]Лист2!E82</f>
        <v>90 4 00 16820</v>
      </c>
      <c r="E77" s="13">
        <f>[1]Лист2!F82</f>
        <v>200</v>
      </c>
      <c r="F77" s="33">
        <v>149.995</v>
      </c>
      <c r="G77" s="33">
        <v>149.995</v>
      </c>
      <c r="H77" s="50">
        <f t="shared" si="0"/>
        <v>100</v>
      </c>
    </row>
    <row r="78" spans="1:8" ht="25.9" customHeight="1">
      <c r="A78" s="12" t="s">
        <v>81</v>
      </c>
      <c r="B78" s="13" t="s">
        <v>22</v>
      </c>
      <c r="C78" s="13" t="s">
        <v>25</v>
      </c>
      <c r="D78" s="14"/>
      <c r="E78" s="11"/>
      <c r="F78" s="17">
        <v>120</v>
      </c>
      <c r="G78" s="17">
        <v>120</v>
      </c>
      <c r="H78" s="50">
        <f t="shared" si="0"/>
        <v>100</v>
      </c>
    </row>
    <row r="79" spans="1:8" ht="23.45" customHeight="1">
      <c r="A79" s="12" t="s">
        <v>166</v>
      </c>
      <c r="B79" s="13" t="s">
        <v>22</v>
      </c>
      <c r="C79" s="13" t="s">
        <v>25</v>
      </c>
      <c r="D79" s="14" t="s">
        <v>167</v>
      </c>
      <c r="E79" s="11"/>
      <c r="F79" s="17">
        <v>120</v>
      </c>
      <c r="G79" s="17">
        <v>120</v>
      </c>
      <c r="H79" s="50">
        <f t="shared" ref="H79:H144" si="1">G79/F79*100</f>
        <v>100</v>
      </c>
    </row>
    <row r="80" spans="1:8" ht="34.9" customHeight="1">
      <c r="A80" s="12" t="s">
        <v>131</v>
      </c>
      <c r="B80" s="13" t="s">
        <v>22</v>
      </c>
      <c r="C80" s="13" t="s">
        <v>25</v>
      </c>
      <c r="D80" s="14" t="s">
        <v>167</v>
      </c>
      <c r="E80" s="11">
        <v>200</v>
      </c>
      <c r="F80" s="17">
        <v>120</v>
      </c>
      <c r="G80" s="17">
        <v>120</v>
      </c>
      <c r="H80" s="50">
        <f t="shared" si="1"/>
        <v>100</v>
      </c>
    </row>
    <row r="81" spans="1:8" ht="27" customHeight="1">
      <c r="A81" s="12" t="s">
        <v>82</v>
      </c>
      <c r="B81" s="13" t="s">
        <v>22</v>
      </c>
      <c r="C81" s="13" t="s">
        <v>24</v>
      </c>
      <c r="D81" s="14"/>
      <c r="E81" s="13"/>
      <c r="F81" s="17">
        <f>F82+F84+F86+F88</f>
        <v>6136.97</v>
      </c>
      <c r="G81" s="17">
        <f>G82+G84+G86+G88</f>
        <v>4880.9679999999998</v>
      </c>
      <c r="H81" s="50">
        <f t="shared" si="1"/>
        <v>79.533841618909648</v>
      </c>
    </row>
    <row r="82" spans="1:8" ht="38.25" customHeight="1">
      <c r="A82" s="12" t="s">
        <v>102</v>
      </c>
      <c r="B82" s="13" t="s">
        <v>22</v>
      </c>
      <c r="C82" s="13" t="s">
        <v>24</v>
      </c>
      <c r="D82" s="14" t="s">
        <v>168</v>
      </c>
      <c r="E82" s="11"/>
      <c r="F82" s="17">
        <v>3402.2</v>
      </c>
      <c r="G82" s="17">
        <f>G83</f>
        <v>2146.1979999999999</v>
      </c>
      <c r="H82" s="50">
        <f t="shared" si="1"/>
        <v>63.082652401387342</v>
      </c>
    </row>
    <row r="83" spans="1:8" ht="39.75" customHeight="1">
      <c r="A83" s="12" t="s">
        <v>131</v>
      </c>
      <c r="B83" s="13" t="s">
        <v>22</v>
      </c>
      <c r="C83" s="13" t="s">
        <v>24</v>
      </c>
      <c r="D83" s="14" t="s">
        <v>168</v>
      </c>
      <c r="E83" s="11">
        <v>200</v>
      </c>
      <c r="F83" s="17">
        <v>3402.2</v>
      </c>
      <c r="G83" s="17">
        <v>2146.1979999999999</v>
      </c>
      <c r="H83" s="50">
        <f t="shared" si="1"/>
        <v>63.082652401387342</v>
      </c>
    </row>
    <row r="84" spans="1:8" ht="83.25" customHeight="1">
      <c r="A84" s="12" t="str">
        <f>[1]Лист2!A209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4" s="13" t="str">
        <f>[1]Лист2!C209</f>
        <v>04</v>
      </c>
      <c r="C84" s="13" t="str">
        <f>[1]Лист2!D209</f>
        <v>09</v>
      </c>
      <c r="D84" s="13" t="str">
        <f>[1]Лист2!E209</f>
        <v>98 5 00 60510</v>
      </c>
      <c r="E84" s="13"/>
      <c r="F84" s="33">
        <v>2281.8000000000002</v>
      </c>
      <c r="G84" s="33">
        <v>2281.8000000000002</v>
      </c>
      <c r="H84" s="50">
        <f t="shared" si="1"/>
        <v>100</v>
      </c>
    </row>
    <row r="85" spans="1:8" ht="26.25" customHeight="1">
      <c r="A85" s="12" t="str">
        <f>[1]Лист2!A210</f>
        <v>Иные межбюджетные трансферты</v>
      </c>
      <c r="B85" s="13" t="str">
        <f>[1]Лист2!C210</f>
        <v>04</v>
      </c>
      <c r="C85" s="13" t="str">
        <f>[1]Лист2!D210</f>
        <v>09</v>
      </c>
      <c r="D85" s="13" t="str">
        <f>[1]Лист2!E210</f>
        <v>98 5 00 60510</v>
      </c>
      <c r="E85" s="13">
        <f>[1]Лист2!F210</f>
        <v>540</v>
      </c>
      <c r="F85" s="33">
        <v>2281.8000000000002</v>
      </c>
      <c r="G85" s="33">
        <v>2281.8000000000002</v>
      </c>
      <c r="H85" s="50">
        <f t="shared" si="1"/>
        <v>100</v>
      </c>
    </row>
    <row r="86" spans="1:8" ht="45.75" customHeight="1">
      <c r="A86" s="12" t="str">
        <f>[1]Лист2!A300</f>
        <v>Софинансирование субсидии на капитальный ремонт и ремонт автомобильных дорог общего пользования местного значения</v>
      </c>
      <c r="B86" s="13" t="str">
        <f>[1]Лист2!C300</f>
        <v>04</v>
      </c>
      <c r="C86" s="13" t="str">
        <f>[1]Лист2!D300</f>
        <v>09</v>
      </c>
      <c r="D86" s="13" t="str">
        <f>[1]Лист2!E300</f>
        <v>91 2 00 S1030</v>
      </c>
      <c r="E86" s="13"/>
      <c r="F86" s="33">
        <v>52.97</v>
      </c>
      <c r="G86" s="33">
        <v>52.97</v>
      </c>
      <c r="H86" s="50">
        <f t="shared" si="1"/>
        <v>100</v>
      </c>
    </row>
    <row r="87" spans="1:8" ht="36.75" customHeight="1">
      <c r="A87" s="12" t="str">
        <f>[1]Лист2!A301</f>
        <v>Закупка товаров, работ и услуг для обеспечения государственных (муниципальных) нужд</v>
      </c>
      <c r="B87" s="13" t="str">
        <f>[1]Лист2!C301</f>
        <v>04</v>
      </c>
      <c r="C87" s="13" t="str">
        <f>[1]Лист2!D301</f>
        <v>09</v>
      </c>
      <c r="D87" s="13" t="str">
        <f>[1]Лист2!E301</f>
        <v>91 2 00 S1030</v>
      </c>
      <c r="E87" s="13">
        <f>[1]Лист2!F301</f>
        <v>200</v>
      </c>
      <c r="F87" s="33">
        <v>52.97</v>
      </c>
      <c r="G87" s="33">
        <v>52.97</v>
      </c>
      <c r="H87" s="50">
        <f t="shared" si="1"/>
        <v>100</v>
      </c>
    </row>
    <row r="88" spans="1:8" ht="34.5" customHeight="1">
      <c r="A88" s="12" t="str">
        <f>[1]Лист2!A298</f>
        <v>Субсидии на капитальный ремонт и ремонт автомобильных дорог общего пользования местного значения</v>
      </c>
      <c r="B88" s="13" t="str">
        <f>[1]Лист2!C298</f>
        <v>04</v>
      </c>
      <c r="C88" s="13" t="str">
        <f>[1]Лист2!D298</f>
        <v>09</v>
      </c>
      <c r="D88" s="13" t="str">
        <f>[1]Лист2!E298</f>
        <v>91 2 00 S1030</v>
      </c>
      <c r="E88" s="13"/>
      <c r="F88" s="33">
        <v>400</v>
      </c>
      <c r="G88" s="33">
        <v>400</v>
      </c>
      <c r="H88" s="50">
        <f t="shared" si="1"/>
        <v>100</v>
      </c>
    </row>
    <row r="89" spans="1:8" ht="39" customHeight="1">
      <c r="A89" s="12" t="str">
        <f>[1]Лист2!A299</f>
        <v>Закупка товаров, работ и услуг для обеспечения государственных (муниципальных) нужд</v>
      </c>
      <c r="B89" s="13" t="str">
        <f>[1]Лист2!C299</f>
        <v>04</v>
      </c>
      <c r="C89" s="13" t="str">
        <f>[1]Лист2!D299</f>
        <v>09</v>
      </c>
      <c r="D89" s="13" t="str">
        <f>[1]Лист2!E299</f>
        <v>91 2 00 S1030</v>
      </c>
      <c r="E89" s="13">
        <f>[1]Лист2!F299</f>
        <v>200</v>
      </c>
      <c r="F89" s="33">
        <v>400</v>
      </c>
      <c r="G89" s="33">
        <v>400</v>
      </c>
      <c r="H89" s="50">
        <f t="shared" si="1"/>
        <v>100</v>
      </c>
    </row>
    <row r="90" spans="1:8" ht="30" customHeight="1">
      <c r="A90" s="68" t="str">
        <f>[1]Лист2!A302</f>
        <v>Другие вопросы в области национальной экономики</v>
      </c>
      <c r="B90" s="24" t="str">
        <f>[1]Лист2!C302</f>
        <v>04</v>
      </c>
      <c r="C90" s="24">
        <f>[1]Лист2!D302</f>
        <v>12</v>
      </c>
      <c r="D90" s="24"/>
      <c r="E90" s="24"/>
      <c r="F90" s="69">
        <f>F91</f>
        <v>480.07299999999998</v>
      </c>
      <c r="G90" s="69">
        <f>G91</f>
        <v>448.25</v>
      </c>
      <c r="H90" s="50">
        <f t="shared" si="1"/>
        <v>93.371216460829913</v>
      </c>
    </row>
    <row r="91" spans="1:8" ht="37.9" customHeight="1">
      <c r="A91" s="68" t="str">
        <f>[1]Лист2!A303</f>
        <v>Оценка недвижимости, признание прав и регулирование отношений по государственной собственности</v>
      </c>
      <c r="B91" s="24" t="str">
        <f>[1]Лист2!C303</f>
        <v>04</v>
      </c>
      <c r="C91" s="24">
        <f>[1]Лист2!D303</f>
        <v>12</v>
      </c>
      <c r="D91" s="24" t="str">
        <f>[1]Лист2!E303</f>
        <v>91 1 00 17380</v>
      </c>
      <c r="E91" s="24"/>
      <c r="F91" s="69">
        <v>480.07299999999998</v>
      </c>
      <c r="G91" s="69">
        <f>G92</f>
        <v>448.25</v>
      </c>
      <c r="H91" s="50">
        <f t="shared" si="1"/>
        <v>93.371216460829913</v>
      </c>
    </row>
    <row r="92" spans="1:8" ht="36" customHeight="1">
      <c r="A92" s="68" t="str">
        <f>[1]Лист2!A304</f>
        <v>Закупка товаров, работ и услуг для обеспечения государственных (муниципальных) нужд</v>
      </c>
      <c r="B92" s="24" t="str">
        <f>[1]Лист2!C304</f>
        <v>04</v>
      </c>
      <c r="C92" s="24">
        <f>[1]Лист2!D304</f>
        <v>12</v>
      </c>
      <c r="D92" s="24" t="str">
        <f>[1]Лист2!E304</f>
        <v>91 1 00 17380</v>
      </c>
      <c r="E92" s="24">
        <f>[1]Лист2!F304</f>
        <v>200</v>
      </c>
      <c r="F92" s="69">
        <v>480.07299999999998</v>
      </c>
      <c r="G92" s="69">
        <v>448.25</v>
      </c>
      <c r="H92" s="50">
        <f t="shared" si="1"/>
        <v>93.371216460829913</v>
      </c>
    </row>
    <row r="93" spans="1:8" ht="24" customHeight="1">
      <c r="A93" s="12" t="str">
        <f>[1]Лист2!A305</f>
        <v>Жилищно-коммунальное хозяйство</v>
      </c>
      <c r="B93" s="13" t="str">
        <f>[1]Лист2!C305</f>
        <v>05</v>
      </c>
      <c r="C93" s="13"/>
      <c r="D93" s="13"/>
      <c r="E93" s="13"/>
      <c r="F93" s="33">
        <f>F94+F111</f>
        <v>23016.796999999999</v>
      </c>
      <c r="G93" s="33">
        <f>G94+G111</f>
        <v>20264.156999999999</v>
      </c>
      <c r="H93" s="33">
        <f>Лист2!I310</f>
        <v>84.614212547378415</v>
      </c>
    </row>
    <row r="94" spans="1:8" ht="27" customHeight="1">
      <c r="A94" s="12" t="str">
        <f>[1]Лист2!A212</f>
        <v>Коммунальное хозяйство</v>
      </c>
      <c r="B94" s="13" t="str">
        <f>[1]Лист2!C215</f>
        <v>05</v>
      </c>
      <c r="C94" s="13" t="str">
        <f>[1]Лист2!D212</f>
        <v>02</v>
      </c>
      <c r="D94" s="13"/>
      <c r="E94" s="13"/>
      <c r="F94" s="33">
        <f>Лист2!G311+F109</f>
        <v>16462.796999999999</v>
      </c>
      <c r="G94" s="33">
        <f>Лист2!H311+G109</f>
        <v>15838.157000000001</v>
      </c>
      <c r="H94" s="33">
        <f>Лист2!I311</f>
        <v>96.037251510629744</v>
      </c>
    </row>
    <row r="95" spans="1:8" ht="41.25" customHeight="1">
      <c r="A95" s="12" t="str">
        <f>[1]Лист2!A307</f>
        <v>МП "Комплексное развитие системы коммунальной инфраструктуры Волчихинского района " на 2017-2025 годы</v>
      </c>
      <c r="B95" s="15" t="str">
        <f>[1]Лист2!C307</f>
        <v>05</v>
      </c>
      <c r="C95" s="15" t="str">
        <f>[1]Лист2!D307</f>
        <v>02</v>
      </c>
      <c r="D95" s="15" t="str">
        <f>[1]Лист2!E307</f>
        <v>43 0 00 60010</v>
      </c>
      <c r="E95" s="15"/>
      <c r="F95" s="33">
        <f>Лист2!G312</f>
        <v>44.16</v>
      </c>
      <c r="G95" s="33">
        <f>Лист2!H312</f>
        <v>44.16</v>
      </c>
      <c r="H95" s="33">
        <f>Лист2!I312</f>
        <v>100</v>
      </c>
    </row>
    <row r="96" spans="1:8" ht="38.25" customHeight="1">
      <c r="A96" s="12" t="str">
        <f>[1]Лист2!A308</f>
        <v>Закупка товаров, работ и услуг для обеспечения государственных (муниципальных) нужд</v>
      </c>
      <c r="B96" s="15" t="str">
        <f>[1]Лист2!C308</f>
        <v>05</v>
      </c>
      <c r="C96" s="15" t="str">
        <f>[1]Лист2!D308</f>
        <v>02</v>
      </c>
      <c r="D96" s="15" t="str">
        <f>[1]Лист2!E308</f>
        <v>43 0 00 60010</v>
      </c>
      <c r="E96" s="15">
        <f>[1]Лист2!F308</f>
        <v>200</v>
      </c>
      <c r="F96" s="33">
        <f>Лист2!G313</f>
        <v>44.16</v>
      </c>
      <c r="G96" s="33">
        <f>Лист2!H313</f>
        <v>44.16</v>
      </c>
      <c r="H96" s="33">
        <f>Лист2!I313</f>
        <v>100</v>
      </c>
    </row>
    <row r="97" spans="1:8" ht="40.5" customHeight="1">
      <c r="A97" s="12" t="str">
        <f>[1]Лист2!A309</f>
        <v>Реализация мероприятий краевой адресной инвестиционной программы по реконструкции водопроводных сетей</v>
      </c>
      <c r="B97" s="15" t="str">
        <f>[1]Лист2!C309</f>
        <v>05</v>
      </c>
      <c r="C97" s="15" t="str">
        <f>[1]Лист2!D309</f>
        <v>02</v>
      </c>
      <c r="D97" s="15" t="str">
        <f>[1]Лист2!E309</f>
        <v>43 1 00 S0990</v>
      </c>
      <c r="E97" s="15"/>
      <c r="F97" s="33">
        <f>Лист2!G314</f>
        <v>6694.1</v>
      </c>
      <c r="G97" s="33">
        <f>Лист2!H314</f>
        <v>6384.6629999999996</v>
      </c>
      <c r="H97" s="33">
        <f>Лист2!I314</f>
        <v>95.377466724428956</v>
      </c>
    </row>
    <row r="98" spans="1:8" ht="37.5" customHeight="1">
      <c r="A98" s="12" t="str">
        <f>[1]Лист2!A310</f>
        <v>Капитальные вложения в объекты государственной (муниципальной) собственности</v>
      </c>
      <c r="B98" s="15" t="str">
        <f>[1]Лист2!C310</f>
        <v>05</v>
      </c>
      <c r="C98" s="15" t="str">
        <f>[1]Лист2!D310</f>
        <v>02</v>
      </c>
      <c r="D98" s="15" t="str">
        <f>[1]Лист2!E310</f>
        <v>43 1 00 S0990</v>
      </c>
      <c r="E98" s="15">
        <f>[1]Лист2!F310</f>
        <v>400</v>
      </c>
      <c r="F98" s="33">
        <f>Лист2!G315</f>
        <v>6694.1</v>
      </c>
      <c r="G98" s="33">
        <f>Лист2!H315</f>
        <v>6384.6629999999996</v>
      </c>
      <c r="H98" s="33">
        <f>Лист2!I315</f>
        <v>95.377466724428956</v>
      </c>
    </row>
    <row r="99" spans="1:8" ht="44.25" customHeight="1">
      <c r="A99" s="12" t="str">
        <f>[1]Лист2!A311</f>
        <v>Реализация мероприятий краевой адресной инвестиционной программы по реконструкции водопроводных сетей (местный бюджет)</v>
      </c>
      <c r="B99" s="15" t="str">
        <f>[1]Лист2!C311</f>
        <v>05</v>
      </c>
      <c r="C99" s="15" t="str">
        <f>[1]Лист2!D311</f>
        <v>02</v>
      </c>
      <c r="D99" s="15" t="str">
        <f>[1]Лист2!E311</f>
        <v>43 1 00 S0990</v>
      </c>
      <c r="E99" s="15"/>
      <c r="F99" s="33">
        <f>Лист2!G316</f>
        <v>2627.7860000000001</v>
      </c>
      <c r="G99" s="33">
        <f>Лист2!H316</f>
        <v>2627.7860000000001</v>
      </c>
      <c r="H99" s="33">
        <f>Лист2!I316</f>
        <v>100</v>
      </c>
    </row>
    <row r="100" spans="1:8" ht="34.5" customHeight="1">
      <c r="A100" s="12" t="str">
        <f>[1]Лист2!A312</f>
        <v>Капитальные вложения в объекты государственной (муниципальной) собственности</v>
      </c>
      <c r="B100" s="15" t="str">
        <f>[1]Лист2!C312</f>
        <v>05</v>
      </c>
      <c r="C100" s="15" t="str">
        <f>[1]Лист2!D312</f>
        <v>02</v>
      </c>
      <c r="D100" s="15" t="str">
        <f>[1]Лист2!E312</f>
        <v>43 1 00 S0992</v>
      </c>
      <c r="E100" s="15">
        <f>[1]Лист2!F312</f>
        <v>400</v>
      </c>
      <c r="F100" s="33">
        <f>Лист2!G317</f>
        <v>2627.7860000000001</v>
      </c>
      <c r="G100" s="33">
        <f>Лист2!H317</f>
        <v>2627.7860000000001</v>
      </c>
      <c r="H100" s="33">
        <f>Лист2!I317</f>
        <v>100</v>
      </c>
    </row>
    <row r="101" spans="1:8" ht="57" customHeight="1">
      <c r="A101" s="12" t="str">
        <f>[1]Лист2!A313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1" s="15" t="s">
        <v>25</v>
      </c>
      <c r="C101" s="15" t="s">
        <v>20</v>
      </c>
      <c r="D101" s="14" t="s">
        <v>207</v>
      </c>
      <c r="E101" s="11"/>
      <c r="F101" s="33">
        <f>Лист2!G318</f>
        <v>1041</v>
      </c>
      <c r="G101" s="33">
        <f>Лист2!H318</f>
        <v>1035.7950000000001</v>
      </c>
      <c r="H101" s="33">
        <f>Лист2!I318</f>
        <v>99.500000000000014</v>
      </c>
    </row>
    <row r="102" spans="1:8" ht="42.6" customHeight="1">
      <c r="A102" s="12" t="str">
        <f>[1]Лист2!A314</f>
        <v>Закупка товаров, работ и услуг для обеспечения государственных (муниципальных) нужд</v>
      </c>
      <c r="B102" s="15" t="s">
        <v>25</v>
      </c>
      <c r="C102" s="15" t="s">
        <v>20</v>
      </c>
      <c r="D102" s="14" t="s">
        <v>207</v>
      </c>
      <c r="E102" s="11">
        <v>200</v>
      </c>
      <c r="F102" s="33">
        <f>Лист2!G319</f>
        <v>1041</v>
      </c>
      <c r="G102" s="33">
        <f>Лист2!H319</f>
        <v>1035.7950000000001</v>
      </c>
      <c r="H102" s="33">
        <f>Лист2!I319</f>
        <v>99.500000000000014</v>
      </c>
    </row>
    <row r="103" spans="1:8" ht="58.5" customHeight="1">
      <c r="A103" s="12" t="str">
        <f>[1]Лист2!A315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03" s="15" t="s">
        <v>25</v>
      </c>
      <c r="C103" s="15" t="s">
        <v>20</v>
      </c>
      <c r="D103" s="14" t="s">
        <v>207</v>
      </c>
      <c r="E103" s="11"/>
      <c r="F103" s="33">
        <f>Лист2!G320</f>
        <v>10.462999999999999</v>
      </c>
      <c r="G103" s="33">
        <f>Лист2!H320</f>
        <v>10.462999999999999</v>
      </c>
      <c r="H103" s="33">
        <f>Лист2!I320</f>
        <v>100</v>
      </c>
    </row>
    <row r="104" spans="1:8" ht="41.25" customHeight="1">
      <c r="A104" s="12" t="str">
        <f>[1]Лист2!A316</f>
        <v>Закупка товаров, работ и услуг для обеспечения государственных (муниципальных) нужд</v>
      </c>
      <c r="B104" s="15" t="s">
        <v>25</v>
      </c>
      <c r="C104" s="15" t="s">
        <v>20</v>
      </c>
      <c r="D104" s="14" t="s">
        <v>207</v>
      </c>
      <c r="E104" s="11">
        <v>200</v>
      </c>
      <c r="F104" s="33">
        <f>Лист2!G321</f>
        <v>10.462999999999999</v>
      </c>
      <c r="G104" s="33">
        <f>Лист2!H321</f>
        <v>10.462999999999999</v>
      </c>
      <c r="H104" s="33">
        <f>Лист2!I321</f>
        <v>100</v>
      </c>
    </row>
    <row r="105" spans="1:8" ht="35.25" customHeight="1">
      <c r="A105" s="12" t="str">
        <f>[1]Лист2!A317</f>
        <v>Субсидии на реализацию мероприятий, направленных на обеспечение стабильного водоснабжения населения Алтайского края</v>
      </c>
      <c r="B105" s="15" t="str">
        <f>[1]Лист2!C317</f>
        <v>05</v>
      </c>
      <c r="C105" s="15" t="str">
        <f>[1]Лист2!D317</f>
        <v>02</v>
      </c>
      <c r="D105" s="15" t="str">
        <f>[1]Лист2!E317</f>
        <v>92 9 00 S3020</v>
      </c>
      <c r="E105" s="15"/>
      <c r="F105" s="33">
        <f>Лист2!G322</f>
        <v>5150.8</v>
      </c>
      <c r="G105" s="33">
        <f>Лист2!H322</f>
        <v>4851.4170000000004</v>
      </c>
      <c r="H105" s="33">
        <f>Лист2!I322</f>
        <v>94.187640754834206</v>
      </c>
    </row>
    <row r="106" spans="1:8" ht="45" customHeight="1">
      <c r="A106" s="12" t="str">
        <f>[1]Лист2!A318</f>
        <v>Закупка товаров, работ и услуг для обеспечения государственных (муниципальных) нужд</v>
      </c>
      <c r="B106" s="15" t="str">
        <f>[1]Лист2!C318</f>
        <v>05</v>
      </c>
      <c r="C106" s="15" t="str">
        <f>[1]Лист2!D318</f>
        <v>02</v>
      </c>
      <c r="D106" s="15" t="str">
        <f>[1]Лист2!E318</f>
        <v>92 9 00 S3020</v>
      </c>
      <c r="E106" s="15">
        <f>[1]Лист2!F318</f>
        <v>200</v>
      </c>
      <c r="F106" s="33">
        <f>Лист2!G323</f>
        <v>5150.8</v>
      </c>
      <c r="G106" s="33">
        <f>Лист2!H323</f>
        <v>4851.4170000000004</v>
      </c>
      <c r="H106" s="33">
        <f>Лист2!I323</f>
        <v>94.187640754834206</v>
      </c>
    </row>
    <row r="107" spans="1:8" ht="50.45" customHeight="1">
      <c r="A107" s="12" t="str">
        <f>Лист2!A324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7" s="33" t="str">
        <f>Лист2!C324</f>
        <v>05</v>
      </c>
      <c r="C107" s="33" t="str">
        <f>Лист2!D324</f>
        <v>02</v>
      </c>
      <c r="D107" s="33" t="str">
        <f>Лист2!E324</f>
        <v>92 9 00 S3020</v>
      </c>
      <c r="E107" s="33"/>
      <c r="F107" s="33">
        <f>Лист2!G324</f>
        <v>194.488</v>
      </c>
      <c r="G107" s="33">
        <f>Лист2!H324</f>
        <v>183.87299999999999</v>
      </c>
      <c r="H107" s="33">
        <f>Лист2!I324</f>
        <v>94.542079717000533</v>
      </c>
    </row>
    <row r="108" spans="1:8" ht="37.15" customHeight="1">
      <c r="A108" s="12" t="str">
        <f>Лист2!A325</f>
        <v>Закупка товаров, работ и услуг для обеспечения государственных (муниципальных) нужд</v>
      </c>
      <c r="B108" s="33" t="str">
        <f>Лист2!C325</f>
        <v>05</v>
      </c>
      <c r="C108" s="33" t="str">
        <f>Лист2!D325</f>
        <v>02</v>
      </c>
      <c r="D108" s="33" t="str">
        <f>Лист2!E325</f>
        <v>92 9 00 S3020</v>
      </c>
      <c r="E108" s="15">
        <f>Лист2!F325</f>
        <v>200</v>
      </c>
      <c r="F108" s="33">
        <f>Лист2!G325</f>
        <v>194.488</v>
      </c>
      <c r="G108" s="33">
        <f>Лист2!H325</f>
        <v>183.87299999999999</v>
      </c>
      <c r="H108" s="33">
        <f>Лист2!I325</f>
        <v>94.542079717000533</v>
      </c>
    </row>
    <row r="109" spans="1:8" ht="84.75" customHeight="1">
      <c r="A109" s="12" t="str">
        <f>[1]Лист2!A213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9" s="13" t="str">
        <f>[1]Лист2!C218</f>
        <v>05</v>
      </c>
      <c r="C109" s="13" t="str">
        <f>[1]Лист2!D213</f>
        <v>02</v>
      </c>
      <c r="D109" s="13" t="str">
        <f>[1]Лист2!E213</f>
        <v>98 5 00 60510</v>
      </c>
      <c r="E109" s="13"/>
      <c r="F109" s="33">
        <v>700</v>
      </c>
      <c r="G109" s="33">
        <v>700</v>
      </c>
      <c r="H109" s="50">
        <f t="shared" si="1"/>
        <v>100</v>
      </c>
    </row>
    <row r="110" spans="1:8" ht="24" customHeight="1">
      <c r="A110" s="12" t="str">
        <f>[1]Лист2!A214</f>
        <v>Иные межбюджетные трансферты</v>
      </c>
      <c r="B110" s="13" t="str">
        <f>[1]Лист2!C219</f>
        <v>05</v>
      </c>
      <c r="C110" s="13" t="str">
        <f>[1]Лист2!D214</f>
        <v>02</v>
      </c>
      <c r="D110" s="13" t="str">
        <f>[1]Лист2!E214</f>
        <v>98 5 00 60510</v>
      </c>
      <c r="E110" s="13">
        <f>[1]Лист2!F214</f>
        <v>540</v>
      </c>
      <c r="F110" s="33">
        <v>700</v>
      </c>
      <c r="G110" s="33">
        <v>700</v>
      </c>
      <c r="H110" s="50">
        <f t="shared" si="1"/>
        <v>100</v>
      </c>
    </row>
    <row r="111" spans="1:8" ht="25.5" customHeight="1">
      <c r="A111" s="12" t="str">
        <f>[1]Лист2!A321</f>
        <v>Благоустройство</v>
      </c>
      <c r="B111" s="13" t="str">
        <f>[1]Лист2!C321</f>
        <v>05</v>
      </c>
      <c r="C111" s="13" t="str">
        <f>[1]Лист2!D321</f>
        <v>03</v>
      </c>
      <c r="D111" s="13"/>
      <c r="E111" s="13"/>
      <c r="F111" s="33">
        <f>F112+F114+F116</f>
        <v>6554</v>
      </c>
      <c r="G111" s="33">
        <f>G112+G114+G116</f>
        <v>4426</v>
      </c>
      <c r="H111" s="50">
        <f t="shared" si="1"/>
        <v>67.531278608483376</v>
      </c>
    </row>
    <row r="112" spans="1:8" ht="26.25" customHeight="1">
      <c r="A112" s="12" t="str">
        <f>[1]Лист2!A322</f>
        <v>Сбор и удаление твердых отходов</v>
      </c>
      <c r="B112" s="13" t="str">
        <f>[1]Лист2!C322</f>
        <v>05</v>
      </c>
      <c r="C112" s="13" t="str">
        <f>[1]Лист2!D322</f>
        <v>03</v>
      </c>
      <c r="D112" s="13" t="str">
        <f>[1]Лист2!E322</f>
        <v>92 9 00 18090</v>
      </c>
      <c r="E112" s="13"/>
      <c r="F112" s="33">
        <v>2128</v>
      </c>
      <c r="G112" s="33">
        <f>G113</f>
        <v>0</v>
      </c>
      <c r="H112" s="50">
        <f t="shared" si="1"/>
        <v>0</v>
      </c>
    </row>
    <row r="113" spans="1:8" ht="38.25" customHeight="1">
      <c r="A113" s="12" t="str">
        <f>[1]Лист2!A323</f>
        <v>Закупка товаров, работ и услуг для обеспечения государственных (муниципальных) нужд</v>
      </c>
      <c r="B113" s="13" t="str">
        <f>[1]Лист2!C323</f>
        <v>05</v>
      </c>
      <c r="C113" s="13" t="str">
        <f>[1]Лист2!D323</f>
        <v>03</v>
      </c>
      <c r="D113" s="13" t="str">
        <f>[1]Лист2!E323</f>
        <v>92 9 00 18090</v>
      </c>
      <c r="E113" s="13">
        <f>[1]Лист2!F323</f>
        <v>200</v>
      </c>
      <c r="F113" s="33">
        <v>2128</v>
      </c>
      <c r="G113" s="33">
        <v>0</v>
      </c>
      <c r="H113" s="50">
        <f t="shared" si="1"/>
        <v>0</v>
      </c>
    </row>
    <row r="114" spans="1:8" ht="31.5" customHeight="1">
      <c r="A114" s="12" t="str">
        <f>[1]Лист2!A216</f>
        <v>Поддержка формирования современной среды</v>
      </c>
      <c r="B114" s="13" t="str">
        <f>[1]Лист2!C216</f>
        <v>05</v>
      </c>
      <c r="C114" s="13" t="str">
        <f>[1]Лист2!D216</f>
        <v>03</v>
      </c>
      <c r="D114" s="13" t="str">
        <f>[1]Лист2!E216</f>
        <v>92 9 F2 55550</v>
      </c>
      <c r="E114" s="13"/>
      <c r="F114" s="33">
        <v>3500</v>
      </c>
      <c r="G114" s="33">
        <v>3500</v>
      </c>
      <c r="H114" s="50">
        <f t="shared" si="1"/>
        <v>100</v>
      </c>
    </row>
    <row r="115" spans="1:8" ht="24.75" customHeight="1">
      <c r="A115" s="12" t="str">
        <f>[1]Лист2!A217</f>
        <v>Иные межбюджетные трансферты</v>
      </c>
      <c r="B115" s="13" t="str">
        <f>[1]Лист2!C217</f>
        <v>05</v>
      </c>
      <c r="C115" s="13" t="str">
        <f>[1]Лист2!D217</f>
        <v>03</v>
      </c>
      <c r="D115" s="13" t="str">
        <f>[1]Лист2!E217</f>
        <v>92 9 F2 55550</v>
      </c>
      <c r="E115" s="13">
        <f>[1]Лист2!F217</f>
        <v>540</v>
      </c>
      <c r="F115" s="33">
        <v>3500</v>
      </c>
      <c r="G115" s="33">
        <v>3500</v>
      </c>
      <c r="H115" s="50">
        <f t="shared" si="1"/>
        <v>100</v>
      </c>
    </row>
    <row r="116" spans="1:8" ht="84.75" customHeight="1">
      <c r="A116" s="12" t="str">
        <f>[1]Лист2!A218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6" s="13" t="str">
        <f>[1]Лист2!C218</f>
        <v>05</v>
      </c>
      <c r="C116" s="13" t="str">
        <f>[1]Лист2!D218</f>
        <v>03</v>
      </c>
      <c r="D116" s="13" t="str">
        <f>[1]Лист2!E218</f>
        <v>98 5 00 60510</v>
      </c>
      <c r="E116" s="13"/>
      <c r="F116" s="33">
        <v>926</v>
      </c>
      <c r="G116" s="33">
        <v>926</v>
      </c>
      <c r="H116" s="50">
        <f t="shared" si="1"/>
        <v>100</v>
      </c>
    </row>
    <row r="117" spans="1:8" ht="25.5" customHeight="1">
      <c r="A117" s="12" t="str">
        <f>[1]Лист2!A219</f>
        <v>Иные межбюджетные трансферты</v>
      </c>
      <c r="B117" s="13" t="str">
        <f>[1]Лист2!C219</f>
        <v>05</v>
      </c>
      <c r="C117" s="13" t="str">
        <f>[1]Лист2!D219</f>
        <v>03</v>
      </c>
      <c r="D117" s="13" t="str">
        <f>[1]Лист2!E219</f>
        <v>98 5 00 60510</v>
      </c>
      <c r="E117" s="13">
        <f>[1]Лист2!F219</f>
        <v>540</v>
      </c>
      <c r="F117" s="33">
        <v>926</v>
      </c>
      <c r="G117" s="33">
        <v>926</v>
      </c>
      <c r="H117" s="50">
        <f t="shared" si="1"/>
        <v>100</v>
      </c>
    </row>
    <row r="118" spans="1:8" ht="25.5" customHeight="1">
      <c r="A118" s="12" t="s">
        <v>43</v>
      </c>
      <c r="B118" s="13" t="s">
        <v>27</v>
      </c>
      <c r="C118" s="13"/>
      <c r="D118" s="11"/>
      <c r="E118" s="13"/>
      <c r="F118" s="17">
        <f>F119+F134+F158+F167+F180</f>
        <v>285615.68300000002</v>
      </c>
      <c r="G118" s="17">
        <f>G119+G134+G158+G167+G180</f>
        <v>281239.033</v>
      </c>
      <c r="H118" s="50">
        <f t="shared" si="1"/>
        <v>98.467643669272874</v>
      </c>
    </row>
    <row r="119" spans="1:8" ht="30" customHeight="1">
      <c r="A119" s="12" t="s">
        <v>10</v>
      </c>
      <c r="B119" s="13" t="s">
        <v>27</v>
      </c>
      <c r="C119" s="13" t="s">
        <v>19</v>
      </c>
      <c r="D119" s="11"/>
      <c r="E119" s="13"/>
      <c r="F119" s="17">
        <f>Лист2!G87</f>
        <v>47628.822</v>
      </c>
      <c r="G119" s="17">
        <f>Лист2!H87</f>
        <v>47106.203000000001</v>
      </c>
      <c r="H119" s="50">
        <f t="shared" si="1"/>
        <v>98.902725328793565</v>
      </c>
    </row>
    <row r="120" spans="1:8" ht="44.25" customHeight="1">
      <c r="A120" s="16" t="s">
        <v>85</v>
      </c>
      <c r="B120" s="13" t="s">
        <v>27</v>
      </c>
      <c r="C120" s="13" t="s">
        <v>19</v>
      </c>
      <c r="D120" s="14" t="s">
        <v>128</v>
      </c>
      <c r="E120" s="13"/>
      <c r="F120" s="17">
        <f>Лист2!G88</f>
        <v>26091.823</v>
      </c>
      <c r="G120" s="17">
        <f>Лист2!H88</f>
        <v>26091.823</v>
      </c>
      <c r="H120" s="50">
        <f t="shared" si="1"/>
        <v>100</v>
      </c>
    </row>
    <row r="121" spans="1:8" ht="37.15" customHeight="1">
      <c r="A121" s="16" t="s">
        <v>210</v>
      </c>
      <c r="B121" s="13" t="s">
        <v>27</v>
      </c>
      <c r="C121" s="13" t="s">
        <v>19</v>
      </c>
      <c r="D121" s="14" t="s">
        <v>141</v>
      </c>
      <c r="E121" s="13"/>
      <c r="F121" s="17">
        <f>Лист2!G89</f>
        <v>19826.734</v>
      </c>
      <c r="G121" s="17">
        <f>Лист2!H89</f>
        <v>19826.734</v>
      </c>
      <c r="H121" s="50">
        <f t="shared" si="1"/>
        <v>100</v>
      </c>
    </row>
    <row r="122" spans="1:8" ht="64.5" customHeight="1">
      <c r="A122" s="27" t="s">
        <v>86</v>
      </c>
      <c r="B122" s="13" t="s">
        <v>27</v>
      </c>
      <c r="C122" s="13" t="s">
        <v>19</v>
      </c>
      <c r="D122" s="14" t="s">
        <v>141</v>
      </c>
      <c r="E122" s="13">
        <v>100</v>
      </c>
      <c r="F122" s="17">
        <f>Лист2!G90</f>
        <v>10083.873</v>
      </c>
      <c r="G122" s="17">
        <f>Лист2!H90</f>
        <v>10083.873</v>
      </c>
      <c r="H122" s="50">
        <f t="shared" si="1"/>
        <v>100</v>
      </c>
    </row>
    <row r="123" spans="1:8" ht="41.25" customHeight="1">
      <c r="A123" s="28" t="s">
        <v>131</v>
      </c>
      <c r="B123" s="13" t="s">
        <v>27</v>
      </c>
      <c r="C123" s="13" t="s">
        <v>19</v>
      </c>
      <c r="D123" s="14" t="s">
        <v>141</v>
      </c>
      <c r="E123" s="13">
        <v>200</v>
      </c>
      <c r="F123" s="17">
        <f>Лист2!G91</f>
        <v>8685.982</v>
      </c>
      <c r="G123" s="17">
        <f>Лист2!H91</f>
        <v>8685.982</v>
      </c>
      <c r="H123" s="50">
        <f t="shared" si="1"/>
        <v>100</v>
      </c>
    </row>
    <row r="124" spans="1:8" ht="24" customHeight="1">
      <c r="A124" s="28" t="s">
        <v>110</v>
      </c>
      <c r="B124" s="17" t="str">
        <f>Лист2!C92</f>
        <v>07</v>
      </c>
      <c r="C124" s="17" t="str">
        <f>Лист2!D92</f>
        <v>01</v>
      </c>
      <c r="D124" s="17" t="str">
        <f>Лист2!E92</f>
        <v>02 1 00 10390</v>
      </c>
      <c r="E124" s="14" t="s">
        <v>255</v>
      </c>
      <c r="F124" s="17">
        <f>Лист2!G92</f>
        <v>4</v>
      </c>
      <c r="G124" s="17">
        <f>Лист2!H92</f>
        <v>4</v>
      </c>
      <c r="H124" s="50">
        <f t="shared" si="1"/>
        <v>100</v>
      </c>
    </row>
    <row r="125" spans="1:8" ht="24.75" customHeight="1">
      <c r="A125" s="29" t="s">
        <v>88</v>
      </c>
      <c r="B125" s="13" t="s">
        <v>27</v>
      </c>
      <c r="C125" s="13" t="s">
        <v>19</v>
      </c>
      <c r="D125" s="14" t="s">
        <v>141</v>
      </c>
      <c r="E125" s="13">
        <v>850</v>
      </c>
      <c r="F125" s="17">
        <f>Лист2!G93</f>
        <v>1052.8789999999999</v>
      </c>
      <c r="G125" s="17">
        <f>Лист2!H93</f>
        <v>1052.8789999999999</v>
      </c>
      <c r="H125" s="50">
        <f t="shared" si="1"/>
        <v>100</v>
      </c>
    </row>
    <row r="126" spans="1:8" ht="39.75" customHeight="1">
      <c r="A126" s="29" t="str">
        <f>[1]Лист2!A90</f>
        <v>Субсидия на софинансирование части расходов местных бюджетов по оплате труда работников муниципальных учреждений</v>
      </c>
      <c r="B126" s="13" t="str">
        <f>[1]Лист2!C90</f>
        <v>07</v>
      </c>
      <c r="C126" s="13" t="str">
        <f>[1]Лист2!D90</f>
        <v>01</v>
      </c>
      <c r="D126" s="13" t="str">
        <f>[1]Лист2!E90</f>
        <v>02 1 00 S0430</v>
      </c>
      <c r="E126" s="13"/>
      <c r="F126" s="17">
        <f>Лист2!G94</f>
        <v>5652.0889999999999</v>
      </c>
      <c r="G126" s="17">
        <f>Лист2!H94</f>
        <v>5652.0889999999999</v>
      </c>
      <c r="H126" s="50">
        <f t="shared" si="1"/>
        <v>100</v>
      </c>
    </row>
    <row r="127" spans="1:8" ht="75.75" customHeight="1">
      <c r="A127" s="29" t="str">
        <f>[1]Лист2!A91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7" s="13" t="str">
        <f>[1]Лист2!C91</f>
        <v>07</v>
      </c>
      <c r="C127" s="13" t="str">
        <f>[1]Лист2!D91</f>
        <v>01</v>
      </c>
      <c r="D127" s="13" t="str">
        <f>[1]Лист2!E91</f>
        <v>02 1 00 S0430</v>
      </c>
      <c r="E127" s="13">
        <f>[1]Лист2!F91</f>
        <v>100</v>
      </c>
      <c r="F127" s="17">
        <f>Лист2!G95</f>
        <v>5652.0889999999999</v>
      </c>
      <c r="G127" s="17">
        <f>Лист2!H95</f>
        <v>5652.0889999999999</v>
      </c>
      <c r="H127" s="50">
        <f t="shared" si="1"/>
        <v>100</v>
      </c>
    </row>
    <row r="128" spans="1:8" ht="50.25" customHeight="1">
      <c r="A128" s="29" t="str">
        <f>[1]Лист2!A92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8" s="13" t="str">
        <f>[1]Лист2!C92</f>
        <v>07</v>
      </c>
      <c r="C128" s="13" t="str">
        <f>[1]Лист2!D92</f>
        <v>01</v>
      </c>
      <c r="D128" s="13" t="str">
        <f>[1]Лист2!E92</f>
        <v>02 1 00 S0430</v>
      </c>
      <c r="E128" s="13"/>
      <c r="F128" s="17">
        <f>Лист2!G96</f>
        <v>613</v>
      </c>
      <c r="G128" s="17">
        <f>Лист2!H96</f>
        <v>613</v>
      </c>
      <c r="H128" s="50">
        <f t="shared" si="1"/>
        <v>100</v>
      </c>
    </row>
    <row r="129" spans="1:8" ht="65.25" customHeight="1">
      <c r="A129" s="29" t="str">
        <f>[1]Лист2!A93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9" s="13" t="str">
        <f>[1]Лист2!C93</f>
        <v>07</v>
      </c>
      <c r="C129" s="13" t="str">
        <f>[1]Лист2!D93</f>
        <v>01</v>
      </c>
      <c r="D129" s="13" t="str">
        <f>[1]Лист2!E93</f>
        <v>02 1 00 S0430</v>
      </c>
      <c r="E129" s="13">
        <f>[1]Лист2!F93</f>
        <v>100</v>
      </c>
      <c r="F129" s="17">
        <f>Лист2!G97</f>
        <v>613</v>
      </c>
      <c r="G129" s="17">
        <f>Лист2!H97</f>
        <v>613</v>
      </c>
      <c r="H129" s="50">
        <f t="shared" si="1"/>
        <v>100</v>
      </c>
    </row>
    <row r="130" spans="1:8" ht="61.5" customHeight="1">
      <c r="A130" s="16" t="s">
        <v>98</v>
      </c>
      <c r="B130" s="13" t="s">
        <v>27</v>
      </c>
      <c r="C130" s="13" t="s">
        <v>19</v>
      </c>
      <c r="D130" s="14" t="s">
        <v>142</v>
      </c>
      <c r="E130" s="13"/>
      <c r="F130" s="17">
        <f>Лист2!G98</f>
        <v>21536.999</v>
      </c>
      <c r="G130" s="17">
        <f>Лист2!H98</f>
        <v>21014.38</v>
      </c>
      <c r="H130" s="50">
        <f t="shared" si="1"/>
        <v>97.573389867362678</v>
      </c>
    </row>
    <row r="131" spans="1:8" ht="61.5" customHeight="1">
      <c r="A131" s="27" t="s">
        <v>86</v>
      </c>
      <c r="B131" s="13" t="s">
        <v>27</v>
      </c>
      <c r="C131" s="13" t="s">
        <v>19</v>
      </c>
      <c r="D131" s="14" t="s">
        <v>142</v>
      </c>
      <c r="E131" s="13">
        <v>100</v>
      </c>
      <c r="F131" s="17">
        <f>Лист2!G99</f>
        <v>20890.999</v>
      </c>
      <c r="G131" s="17">
        <f>Лист2!H99</f>
        <v>20392</v>
      </c>
      <c r="H131" s="50">
        <f t="shared" si="1"/>
        <v>97.611416285070902</v>
      </c>
    </row>
    <row r="132" spans="1:8" ht="37.5" customHeight="1">
      <c r="A132" s="28" t="s">
        <v>131</v>
      </c>
      <c r="B132" s="13" t="s">
        <v>27</v>
      </c>
      <c r="C132" s="13" t="s">
        <v>19</v>
      </c>
      <c r="D132" s="14" t="s">
        <v>142</v>
      </c>
      <c r="E132" s="13">
        <v>200</v>
      </c>
      <c r="F132" s="17">
        <f>Лист2!G100</f>
        <v>561</v>
      </c>
      <c r="G132" s="17">
        <f>Лист2!H100</f>
        <v>561</v>
      </c>
      <c r="H132" s="50">
        <f t="shared" si="1"/>
        <v>100</v>
      </c>
    </row>
    <row r="133" spans="1:8" ht="26.25" customHeight="1">
      <c r="A133" s="16" t="s">
        <v>77</v>
      </c>
      <c r="B133" s="13" t="s">
        <v>27</v>
      </c>
      <c r="C133" s="13" t="s">
        <v>19</v>
      </c>
      <c r="D133" s="14" t="s">
        <v>142</v>
      </c>
      <c r="E133" s="13">
        <v>300</v>
      </c>
      <c r="F133" s="17">
        <f>Лист2!G101</f>
        <v>85</v>
      </c>
      <c r="G133" s="17">
        <f>Лист2!H101</f>
        <v>61.38</v>
      </c>
      <c r="H133" s="50">
        <f t="shared" si="1"/>
        <v>72.211764705882359</v>
      </c>
    </row>
    <row r="134" spans="1:8" ht="25.5" customHeight="1">
      <c r="A134" s="12" t="s">
        <v>11</v>
      </c>
      <c r="B134" s="13" t="s">
        <v>27</v>
      </c>
      <c r="C134" s="13" t="s">
        <v>20</v>
      </c>
      <c r="D134" s="11"/>
      <c r="E134" s="13"/>
      <c r="F134" s="17">
        <f>Лист2!G102</f>
        <v>208096.51199999999</v>
      </c>
      <c r="G134" s="17">
        <f>Лист2!H102</f>
        <v>204254.40699999998</v>
      </c>
      <c r="H134" s="50">
        <f t="shared" si="1"/>
        <v>98.153690822073941</v>
      </c>
    </row>
    <row r="135" spans="1:8" ht="37.5" customHeight="1">
      <c r="A135" s="16" t="s">
        <v>85</v>
      </c>
      <c r="B135" s="13" t="s">
        <v>27</v>
      </c>
      <c r="C135" s="13" t="s">
        <v>20</v>
      </c>
      <c r="D135" s="14" t="s">
        <v>128</v>
      </c>
      <c r="E135" s="13"/>
      <c r="F135" s="17">
        <f>Лист2!G103</f>
        <v>26667.663</v>
      </c>
      <c r="G135" s="17">
        <f>Лист2!H103</f>
        <v>26667.663</v>
      </c>
      <c r="H135" s="50">
        <f t="shared" si="1"/>
        <v>100</v>
      </c>
    </row>
    <row r="136" spans="1:8" ht="42.75" customHeight="1">
      <c r="A136" s="16" t="s">
        <v>211</v>
      </c>
      <c r="B136" s="13" t="s">
        <v>27</v>
      </c>
      <c r="C136" s="13" t="s">
        <v>20</v>
      </c>
      <c r="D136" s="14" t="s">
        <v>143</v>
      </c>
      <c r="E136" s="13"/>
      <c r="F136" s="17">
        <f>Лист2!G104</f>
        <v>26544.231</v>
      </c>
      <c r="G136" s="17">
        <f>Лист2!H104</f>
        <v>26544.231</v>
      </c>
      <c r="H136" s="50">
        <f t="shared" si="1"/>
        <v>100</v>
      </c>
    </row>
    <row r="137" spans="1:8" ht="68.25" customHeight="1">
      <c r="A137" s="27" t="s">
        <v>86</v>
      </c>
      <c r="B137" s="13" t="s">
        <v>27</v>
      </c>
      <c r="C137" s="13" t="s">
        <v>20</v>
      </c>
      <c r="D137" s="14" t="s">
        <v>143</v>
      </c>
      <c r="E137" s="13">
        <v>100</v>
      </c>
      <c r="F137" s="17">
        <f>Лист2!G105</f>
        <v>1893.422</v>
      </c>
      <c r="G137" s="17">
        <f>Лист2!H105</f>
        <v>1893.422</v>
      </c>
      <c r="H137" s="50">
        <f t="shared" si="1"/>
        <v>100</v>
      </c>
    </row>
    <row r="138" spans="1:8" ht="32.25" customHeight="1">
      <c r="A138" s="28" t="s">
        <v>131</v>
      </c>
      <c r="B138" s="13" t="s">
        <v>27</v>
      </c>
      <c r="C138" s="13" t="s">
        <v>20</v>
      </c>
      <c r="D138" s="14" t="s">
        <v>143</v>
      </c>
      <c r="E138" s="13">
        <v>200</v>
      </c>
      <c r="F138" s="17">
        <f>Лист2!G106</f>
        <v>22927.981</v>
      </c>
      <c r="G138" s="17">
        <f>Лист2!H106</f>
        <v>22927.981</v>
      </c>
      <c r="H138" s="50">
        <f t="shared" si="1"/>
        <v>100</v>
      </c>
    </row>
    <row r="139" spans="1:8" ht="25.5" customHeight="1">
      <c r="A139" s="29" t="s">
        <v>88</v>
      </c>
      <c r="B139" s="13" t="s">
        <v>27</v>
      </c>
      <c r="C139" s="13" t="s">
        <v>20</v>
      </c>
      <c r="D139" s="14" t="s">
        <v>143</v>
      </c>
      <c r="E139" s="13">
        <v>850</v>
      </c>
      <c r="F139" s="17">
        <f>Лист2!G107</f>
        <v>1722.828</v>
      </c>
      <c r="G139" s="17">
        <f>Лист2!H107</f>
        <v>1722.828</v>
      </c>
      <c r="H139" s="50">
        <f t="shared" si="1"/>
        <v>100</v>
      </c>
    </row>
    <row r="140" spans="1:8" ht="38.25" customHeight="1">
      <c r="A140" s="29" t="str">
        <f>[1]Лист2!A104</f>
        <v>Субсидия на софинансирование части расходов местных бюджетов по оплате труда работников муниципальных учреждений</v>
      </c>
      <c r="B140" s="13" t="str">
        <f>[1]Лист2!C104</f>
        <v>07</v>
      </c>
      <c r="C140" s="13" t="str">
        <f>[1]Лист2!D104</f>
        <v>02</v>
      </c>
      <c r="D140" s="13" t="str">
        <f>[1]Лист2!E104</f>
        <v>02 1 00 S0430</v>
      </c>
      <c r="E140" s="13"/>
      <c r="F140" s="17">
        <f>Лист2!G108</f>
        <v>123.432</v>
      </c>
      <c r="G140" s="17">
        <f>Лист2!H108</f>
        <v>123.432</v>
      </c>
      <c r="H140" s="50">
        <f t="shared" si="1"/>
        <v>100</v>
      </c>
    </row>
    <row r="141" spans="1:8" ht="66" customHeight="1">
      <c r="A141" s="29" t="str">
        <f>[1]Лист2!A105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1" s="13" t="str">
        <f>[1]Лист2!C105</f>
        <v>07</v>
      </c>
      <c r="C141" s="13" t="str">
        <f>[1]Лист2!D105</f>
        <v>02</v>
      </c>
      <c r="D141" s="13" t="str">
        <f>[1]Лист2!E105</f>
        <v>02 1 00 S0430</v>
      </c>
      <c r="E141" s="13">
        <f>[1]Лист2!F105</f>
        <v>100</v>
      </c>
      <c r="F141" s="17">
        <f>Лист2!G109</f>
        <v>123.432</v>
      </c>
      <c r="G141" s="17">
        <f>Лист2!H109</f>
        <v>123.432</v>
      </c>
      <c r="H141" s="50">
        <f t="shared" si="1"/>
        <v>100</v>
      </c>
    </row>
    <row r="142" spans="1:8" ht="92.25" customHeight="1">
      <c r="A142" s="16" t="s">
        <v>99</v>
      </c>
      <c r="B142" s="13" t="s">
        <v>27</v>
      </c>
      <c r="C142" s="13" t="s">
        <v>20</v>
      </c>
      <c r="D142" s="14" t="s">
        <v>144</v>
      </c>
      <c r="E142" s="11"/>
      <c r="F142" s="17">
        <f>Лист2!G110</f>
        <v>143289</v>
      </c>
      <c r="G142" s="17">
        <f>Лист2!H110</f>
        <v>140965.883</v>
      </c>
      <c r="H142" s="50">
        <f t="shared" si="1"/>
        <v>98.378719231762375</v>
      </c>
    </row>
    <row r="143" spans="1:8" ht="69" customHeight="1">
      <c r="A143" s="27" t="s">
        <v>86</v>
      </c>
      <c r="B143" s="13" t="s">
        <v>27</v>
      </c>
      <c r="C143" s="13" t="s">
        <v>20</v>
      </c>
      <c r="D143" s="14" t="s">
        <v>144</v>
      </c>
      <c r="E143" s="11">
        <v>100</v>
      </c>
      <c r="F143" s="17">
        <f>Лист2!G111</f>
        <v>139935</v>
      </c>
      <c r="G143" s="17">
        <f>Лист2!H111</f>
        <v>137624</v>
      </c>
      <c r="H143" s="50">
        <f t="shared" si="1"/>
        <v>98.34851895522921</v>
      </c>
    </row>
    <row r="144" spans="1:8" ht="38.450000000000003" customHeight="1">
      <c r="A144" s="28" t="s">
        <v>131</v>
      </c>
      <c r="B144" s="13" t="s">
        <v>27</v>
      </c>
      <c r="C144" s="13" t="s">
        <v>20</v>
      </c>
      <c r="D144" s="14" t="s">
        <v>144</v>
      </c>
      <c r="E144" s="13">
        <v>200</v>
      </c>
      <c r="F144" s="17">
        <f>Лист2!G112</f>
        <v>3252</v>
      </c>
      <c r="G144" s="17">
        <f>Лист2!H112</f>
        <v>3252</v>
      </c>
      <c r="H144" s="50">
        <f t="shared" si="1"/>
        <v>100</v>
      </c>
    </row>
    <row r="145" spans="1:8" ht="20.25" customHeight="1">
      <c r="A145" s="28" t="str">
        <f>[1]Лист2!A109</f>
        <v>Социальное обеспечение и иные выплаты населению</v>
      </c>
      <c r="B145" s="13" t="str">
        <f>[1]Лист2!C109</f>
        <v>07</v>
      </c>
      <c r="C145" s="13" t="str">
        <f>[1]Лист2!D109</f>
        <v>02</v>
      </c>
      <c r="D145" s="13" t="str">
        <f>[1]Лист2!E109</f>
        <v>90 1 00 70910</v>
      </c>
      <c r="E145" s="13">
        <f>[1]Лист2!F109</f>
        <v>850</v>
      </c>
      <c r="F145" s="17">
        <f>Лист2!G113</f>
        <v>102</v>
      </c>
      <c r="G145" s="17">
        <f>Лист2!H113</f>
        <v>89.882999999999996</v>
      </c>
      <c r="H145" s="50">
        <f t="shared" ref="H145:H208" si="2">G145/F145*100</f>
        <v>88.120588235294122</v>
      </c>
    </row>
    <row r="146" spans="1:8" ht="45" customHeight="1">
      <c r="A146" s="16" t="s">
        <v>63</v>
      </c>
      <c r="B146" s="13" t="s">
        <v>27</v>
      </c>
      <c r="C146" s="13" t="s">
        <v>20</v>
      </c>
      <c r="D146" s="14" t="s">
        <v>145</v>
      </c>
      <c r="E146" s="13"/>
      <c r="F146" s="17">
        <f>Лист2!G114</f>
        <v>1088</v>
      </c>
      <c r="G146" s="17">
        <f>Лист2!H114</f>
        <v>786</v>
      </c>
      <c r="H146" s="50">
        <f t="shared" si="2"/>
        <v>72.242647058823522</v>
      </c>
    </row>
    <row r="147" spans="1:8" ht="39" customHeight="1">
      <c r="A147" s="28" t="s">
        <v>131</v>
      </c>
      <c r="B147" s="13" t="s">
        <v>27</v>
      </c>
      <c r="C147" s="13" t="s">
        <v>20</v>
      </c>
      <c r="D147" s="14" t="s">
        <v>145</v>
      </c>
      <c r="E147" s="13">
        <v>200</v>
      </c>
      <c r="F147" s="17">
        <f>Лист2!G115</f>
        <v>1088</v>
      </c>
      <c r="G147" s="17">
        <f>Лист2!H115</f>
        <v>786</v>
      </c>
      <c r="H147" s="50">
        <f t="shared" si="2"/>
        <v>72.242647058823522</v>
      </c>
    </row>
    <row r="148" spans="1:8" ht="84.75" customHeight="1">
      <c r="A148" s="28" t="str">
        <f>[1]Лист2!A112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8" s="13" t="str">
        <f>[1]Лист2!C112</f>
        <v>07</v>
      </c>
      <c r="C148" s="13" t="str">
        <f>[1]Лист2!D112</f>
        <v>02</v>
      </c>
      <c r="D148" s="13" t="str">
        <f>[1]Лист2!E112</f>
        <v>90 1 00 S0990</v>
      </c>
      <c r="E148" s="13"/>
      <c r="F148" s="17">
        <f>Лист2!G116</f>
        <v>25882.799999999999</v>
      </c>
      <c r="G148" s="17">
        <f>Лист2!H116</f>
        <v>24814.620999999999</v>
      </c>
      <c r="H148" s="50">
        <f t="shared" si="2"/>
        <v>95.873016056995368</v>
      </c>
    </row>
    <row r="149" spans="1:8" ht="36" customHeight="1">
      <c r="A149" s="28" t="str">
        <f>[1]Лист2!A113</f>
        <v>Закупка товаров, работ и услуг для обеспечения государственных (муниципальных) нужд</v>
      </c>
      <c r="B149" s="13" t="str">
        <f>[1]Лист2!C113</f>
        <v>07</v>
      </c>
      <c r="C149" s="13" t="str">
        <f>[1]Лист2!D113</f>
        <v>02</v>
      </c>
      <c r="D149" s="13" t="str">
        <f>[1]Лист2!E113</f>
        <v>90 1 00 S0990</v>
      </c>
      <c r="E149" s="13">
        <f>[1]Лист2!F113</f>
        <v>200</v>
      </c>
      <c r="F149" s="17">
        <f>Лист2!G117</f>
        <v>25882.799999999999</v>
      </c>
      <c r="G149" s="17">
        <f>Лист2!H117</f>
        <v>24814.620999999999</v>
      </c>
      <c r="H149" s="50">
        <f t="shared" si="2"/>
        <v>95.873016056995368</v>
      </c>
    </row>
    <row r="150" spans="1:8" ht="94.5" customHeight="1">
      <c r="A150" s="28" t="str">
        <f>[1]Лист2!A114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50" s="13" t="str">
        <f>[1]Лист2!C114</f>
        <v>07</v>
      </c>
      <c r="C150" s="13" t="str">
        <f>[1]Лист2!D114</f>
        <v>02</v>
      </c>
      <c r="D150" s="13" t="str">
        <f>[1]Лист2!E114</f>
        <v>90 1 00 S0990</v>
      </c>
      <c r="E150" s="13"/>
      <c r="F150" s="17">
        <f>Лист2!G118</f>
        <v>2427</v>
      </c>
      <c r="G150" s="17">
        <f>Лист2!H118</f>
        <v>2278.1909999999998</v>
      </c>
      <c r="H150" s="50">
        <f t="shared" si="2"/>
        <v>93.868603213844253</v>
      </c>
    </row>
    <row r="151" spans="1:8" ht="37.5" customHeight="1">
      <c r="A151" s="28" t="str">
        <f>[1]Лист2!A115</f>
        <v>Закупка товаров, работ и услуг для обеспечения государственных (муниципальных) нужд</v>
      </c>
      <c r="B151" s="13" t="str">
        <f>[1]Лист2!C115</f>
        <v>07</v>
      </c>
      <c r="C151" s="13" t="str">
        <f>[1]Лист2!D115</f>
        <v>02</v>
      </c>
      <c r="D151" s="13" t="str">
        <f>[1]Лист2!E115</f>
        <v>90 1 00 S0990</v>
      </c>
      <c r="E151" s="13">
        <f>[1]Лист2!F115</f>
        <v>200</v>
      </c>
      <c r="F151" s="17">
        <f>Лист2!G119</f>
        <v>2427</v>
      </c>
      <c r="G151" s="17">
        <f>Лист2!H119</f>
        <v>2427</v>
      </c>
      <c r="H151" s="50">
        <f t="shared" si="2"/>
        <v>100</v>
      </c>
    </row>
    <row r="152" spans="1:8" ht="36" customHeight="1">
      <c r="A152" s="28" t="str">
        <f>[1]Лист2!A116</f>
        <v>Обеспечение расчетов за топлив-но-энергетические ресурсы, потребляемые муниципальными учреждениями</v>
      </c>
      <c r="B152" s="13" t="str">
        <f>[1]Лист2!C116</f>
        <v>07</v>
      </c>
      <c r="C152" s="13" t="str">
        <f>[1]Лист2!D116</f>
        <v>02</v>
      </c>
      <c r="D152" s="13" t="str">
        <f>[1]Лист2!E116</f>
        <v>92 9 00 S1190</v>
      </c>
      <c r="E152" s="13"/>
      <c r="F152" s="17">
        <f>Лист2!G120</f>
        <v>7950.22</v>
      </c>
      <c r="G152" s="17">
        <f>Лист2!H120</f>
        <v>7950.22</v>
      </c>
      <c r="H152" s="50">
        <f t="shared" si="2"/>
        <v>100</v>
      </c>
    </row>
    <row r="153" spans="1:8" ht="36" customHeight="1">
      <c r="A153" s="28" t="str">
        <f>[1]Лист2!A117</f>
        <v>Закупка товаров, работ и услуг для обеспечения государственных (муниципальных) нужд</v>
      </c>
      <c r="B153" s="13" t="str">
        <f>[1]Лист2!C117</f>
        <v>07</v>
      </c>
      <c r="C153" s="13" t="str">
        <f>[1]Лист2!D117</f>
        <v>02</v>
      </c>
      <c r="D153" s="13" t="str">
        <f>[1]Лист2!E117</f>
        <v>92 9 00 S1190</v>
      </c>
      <c r="E153" s="13">
        <f>[1]Лист2!F117</f>
        <v>200</v>
      </c>
      <c r="F153" s="17">
        <f>Лист2!G121</f>
        <v>7950.22</v>
      </c>
      <c r="G153" s="17">
        <f>Лист2!H121</f>
        <v>7950.22</v>
      </c>
      <c r="H153" s="50">
        <f t="shared" si="2"/>
        <v>100</v>
      </c>
    </row>
    <row r="154" spans="1:8" ht="51" customHeight="1">
      <c r="A154" s="28" t="str">
        <f>[1]Лист2!A118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4" s="13" t="str">
        <f>[1]Лист2!C118</f>
        <v>07</v>
      </c>
      <c r="C154" s="13" t="str">
        <f>[1]Лист2!D118</f>
        <v>02</v>
      </c>
      <c r="D154" s="13" t="str">
        <f>[1]Лист2!E118</f>
        <v>92 9 00 S1190</v>
      </c>
      <c r="E154" s="13"/>
      <c r="F154" s="17">
        <f>Лист2!G122</f>
        <v>774.62900000000002</v>
      </c>
      <c r="G154" s="17">
        <f>Лист2!H122</f>
        <v>774.62900000000002</v>
      </c>
      <c r="H154" s="50">
        <f t="shared" si="2"/>
        <v>100</v>
      </c>
    </row>
    <row r="155" spans="1:8" ht="41.25" customHeight="1">
      <c r="A155" s="28" t="str">
        <f>[1]Лист2!A119</f>
        <v>Закупка товаров, работ и услуг для обеспечения государственных (муниципальных) нужд</v>
      </c>
      <c r="B155" s="13" t="str">
        <f>[1]Лист2!C119</f>
        <v>07</v>
      </c>
      <c r="C155" s="13" t="str">
        <f>[1]Лист2!D119</f>
        <v>02</v>
      </c>
      <c r="D155" s="13" t="str">
        <f>[1]Лист2!E119</f>
        <v>92 9 00 S1190</v>
      </c>
      <c r="E155" s="13">
        <f>[1]Лист2!F119</f>
        <v>200</v>
      </c>
      <c r="F155" s="17">
        <f>Лист2!G123</f>
        <v>774.62900000000002</v>
      </c>
      <c r="G155" s="17">
        <f>Лист2!H123</f>
        <v>774.62900000000002</v>
      </c>
      <c r="H155" s="50">
        <f t="shared" si="2"/>
        <v>100</v>
      </c>
    </row>
    <row r="156" spans="1:8" ht="23.25" customHeight="1">
      <c r="A156" s="28" t="str">
        <f>[1]Лист2!A120</f>
        <v>Резервные фонды местных администраций</v>
      </c>
      <c r="B156" s="13" t="str">
        <f>[1]Лист2!C120</f>
        <v>07</v>
      </c>
      <c r="C156" s="13" t="str">
        <f>[1]Лист2!D120</f>
        <v>02</v>
      </c>
      <c r="D156" s="13" t="str">
        <f>[1]Лист2!E120</f>
        <v>99 1 00 14100</v>
      </c>
      <c r="E156" s="13"/>
      <c r="F156" s="17">
        <f>Лист2!G124</f>
        <v>17.2</v>
      </c>
      <c r="G156" s="17">
        <f>Лист2!H124</f>
        <v>17.2</v>
      </c>
      <c r="H156" s="50">
        <f t="shared" si="2"/>
        <v>100</v>
      </c>
    </row>
    <row r="157" spans="1:8" ht="35.25" customHeight="1">
      <c r="A157" s="28" t="str">
        <f>[1]Лист2!A121</f>
        <v>Закупка товаров, работ и услуг для обеспечения государственных (муниципальных) нужд</v>
      </c>
      <c r="B157" s="13" t="str">
        <f>[1]Лист2!C121</f>
        <v>07</v>
      </c>
      <c r="C157" s="13" t="str">
        <f>[1]Лист2!D121</f>
        <v>02</v>
      </c>
      <c r="D157" s="13" t="str">
        <f>[1]Лист2!E121</f>
        <v>99 1 00 14100</v>
      </c>
      <c r="E157" s="13">
        <f>[1]Лист2!F121</f>
        <v>200</v>
      </c>
      <c r="F157" s="17">
        <f>Лист2!G125</f>
        <v>17.2</v>
      </c>
      <c r="G157" s="17">
        <f>Лист2!H125</f>
        <v>17.2</v>
      </c>
      <c r="H157" s="50">
        <f t="shared" si="2"/>
        <v>100</v>
      </c>
    </row>
    <row r="158" spans="1:8" ht="24" customHeight="1">
      <c r="A158" s="28" t="str">
        <f>[1]Лист2!A122</f>
        <v>Дополнительное образование детей</v>
      </c>
      <c r="B158" s="13" t="str">
        <f>[1]Лист2!C122</f>
        <v>07</v>
      </c>
      <c r="C158" s="13" t="str">
        <f>[1]Лист2!D122</f>
        <v>03</v>
      </c>
      <c r="D158" s="14"/>
      <c r="E158" s="13"/>
      <c r="F158" s="17">
        <f>F159+F163+F165</f>
        <v>13616.905000000002</v>
      </c>
      <c r="G158" s="17">
        <f>G159+G163+G165</f>
        <v>13615.059000000001</v>
      </c>
      <c r="H158" s="50">
        <f t="shared" si="2"/>
        <v>99.986443321738676</v>
      </c>
    </row>
    <row r="159" spans="1:8" ht="33.75" customHeight="1">
      <c r="A159" s="28" t="str">
        <f>[1]Лист2!A123</f>
        <v>Обеспечение деятельности организаций (учреждений) дополнительного образования детей</v>
      </c>
      <c r="B159" s="13" t="str">
        <f>[1]Лист2!C123</f>
        <v>07</v>
      </c>
      <c r="C159" s="13" t="str">
        <f>[1]Лист2!D123</f>
        <v>03</v>
      </c>
      <c r="D159" s="14" t="s">
        <v>130</v>
      </c>
      <c r="E159" s="13"/>
      <c r="F159" s="17">
        <f>F160+F161+F162</f>
        <v>10594.910000000002</v>
      </c>
      <c r="G159" s="17">
        <f>G160+G161+G162</f>
        <v>10593.064</v>
      </c>
      <c r="H159" s="50">
        <f t="shared" si="2"/>
        <v>99.98257653911169</v>
      </c>
    </row>
    <row r="160" spans="1:8" ht="64.5" customHeight="1">
      <c r="A160" s="28" t="str">
        <f>[1]Лист2!A124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13" t="str">
        <f>[1]Лист2!C124</f>
        <v>07</v>
      </c>
      <c r="C160" s="13" t="str">
        <f>[1]Лист2!D124</f>
        <v>03</v>
      </c>
      <c r="D160" s="14" t="s">
        <v>130</v>
      </c>
      <c r="E160" s="13">
        <f>[1]Лист2!F41</f>
        <v>100</v>
      </c>
      <c r="F160" s="17">
        <v>8102.0209999999997</v>
      </c>
      <c r="G160" s="17">
        <v>8100.2359999999999</v>
      </c>
      <c r="H160" s="50">
        <f t="shared" si="2"/>
        <v>99.977968459968196</v>
      </c>
    </row>
    <row r="161" spans="1:8" ht="39.75" customHeight="1">
      <c r="A161" s="28" t="str">
        <f>[1]Лист2!A125</f>
        <v>Закупка товаров, работ и услуг для обеспечения государственных (муниципальных) нужд</v>
      </c>
      <c r="B161" s="13" t="str">
        <f>[1]Лист2!C125</f>
        <v>07</v>
      </c>
      <c r="C161" s="13" t="str">
        <f>[1]Лист2!D125</f>
        <v>03</v>
      </c>
      <c r="D161" s="14" t="s">
        <v>130</v>
      </c>
      <c r="E161" s="13">
        <f>[1]Лист2!F42</f>
        <v>200</v>
      </c>
      <c r="F161" s="17">
        <v>2447.59</v>
      </c>
      <c r="G161" s="17">
        <v>2447.59</v>
      </c>
      <c r="H161" s="50">
        <f t="shared" si="2"/>
        <v>100</v>
      </c>
    </row>
    <row r="162" spans="1:8" ht="24.75" customHeight="1">
      <c r="A162" s="28" t="str">
        <f>[1]Лист2!A126</f>
        <v>Уплата налогов, сборов и иных платежей</v>
      </c>
      <c r="B162" s="13" t="str">
        <f>[1]Лист2!C126</f>
        <v>07</v>
      </c>
      <c r="C162" s="13" t="str">
        <f>[1]Лист2!D126</f>
        <v>03</v>
      </c>
      <c r="D162" s="14" t="s">
        <v>130</v>
      </c>
      <c r="E162" s="13">
        <f>[1]Лист2!F43</f>
        <v>850</v>
      </c>
      <c r="F162" s="17">
        <v>45.298999999999999</v>
      </c>
      <c r="G162" s="17">
        <v>45.238</v>
      </c>
      <c r="H162" s="50">
        <f t="shared" si="2"/>
        <v>99.865339190710614</v>
      </c>
    </row>
    <row r="163" spans="1:8" ht="45.75" customHeight="1">
      <c r="A163" s="28" t="str">
        <f>[1]Лист2!A19</f>
        <v>Субсидия на софинансирование части расходов местных бюджетов по оплате труда работников муниципальных учреждений</v>
      </c>
      <c r="B163" s="13" t="str">
        <f>[1]Лист2!C19</f>
        <v>07</v>
      </c>
      <c r="C163" s="13" t="str">
        <f>[1]Лист2!D19</f>
        <v>03</v>
      </c>
      <c r="D163" s="13" t="str">
        <f>[1]Лист2!E19</f>
        <v>02 1 00 S0430</v>
      </c>
      <c r="E163" s="13"/>
      <c r="F163" s="17">
        <v>2984.9949999999999</v>
      </c>
      <c r="G163" s="17">
        <v>2984.9949999999999</v>
      </c>
      <c r="H163" s="50">
        <f t="shared" si="2"/>
        <v>100</v>
      </c>
    </row>
    <row r="164" spans="1:8" ht="66.75" customHeight="1">
      <c r="A164" s="28" t="str">
        <f>[1]Лист2!A20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4" s="13" t="str">
        <f>[1]Лист2!C20</f>
        <v>07</v>
      </c>
      <c r="C164" s="13" t="str">
        <f>[1]Лист2!D20</f>
        <v>03</v>
      </c>
      <c r="D164" s="13" t="str">
        <f>[1]Лист2!E20</f>
        <v>02 1 00 S0430</v>
      </c>
      <c r="E164" s="13">
        <f>[1]Лист2!F20</f>
        <v>100</v>
      </c>
      <c r="F164" s="17">
        <v>2984.9949999999999</v>
      </c>
      <c r="G164" s="17">
        <v>2984.9949999999999</v>
      </c>
      <c r="H164" s="50">
        <f t="shared" si="2"/>
        <v>100</v>
      </c>
    </row>
    <row r="165" spans="1:8" ht="56.25" customHeight="1">
      <c r="A165" s="28" t="str">
        <f>[1]Лист2!A46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165" s="13" t="str">
        <f>[1]Лист2!C46</f>
        <v>07</v>
      </c>
      <c r="C165" s="13" t="str">
        <f>[1]Лист2!D46</f>
        <v>03</v>
      </c>
      <c r="D165" s="13" t="str">
        <f>[1]Лист2!E46</f>
        <v>44 4 00 S0200</v>
      </c>
      <c r="E165" s="13"/>
      <c r="F165" s="33">
        <v>37</v>
      </c>
      <c r="G165" s="33">
        <v>37</v>
      </c>
      <c r="H165" s="50">
        <f t="shared" si="2"/>
        <v>100</v>
      </c>
    </row>
    <row r="166" spans="1:8" ht="41.25" customHeight="1">
      <c r="A166" s="28" t="str">
        <f>[1]Лист2!A47</f>
        <v>Закупка товаров, работ и услуг для обеспечения государственных (муниципальных) нужд</v>
      </c>
      <c r="B166" s="13" t="str">
        <f>[1]Лист2!C47</f>
        <v>07</v>
      </c>
      <c r="C166" s="13" t="str">
        <f>[1]Лист2!D47</f>
        <v>03</v>
      </c>
      <c r="D166" s="13" t="str">
        <f>[1]Лист2!E47</f>
        <v>44 4 00 S0200</v>
      </c>
      <c r="E166" s="13">
        <f>[1]Лист2!F47</f>
        <v>200</v>
      </c>
      <c r="F166" s="33">
        <v>37</v>
      </c>
      <c r="G166" s="33">
        <v>37</v>
      </c>
      <c r="H166" s="50">
        <f t="shared" si="2"/>
        <v>100</v>
      </c>
    </row>
    <row r="167" spans="1:8" ht="27" customHeight="1">
      <c r="A167" s="16" t="s">
        <v>64</v>
      </c>
      <c r="B167" s="13" t="s">
        <v>27</v>
      </c>
      <c r="C167" s="13" t="s">
        <v>27</v>
      </c>
      <c r="D167" s="14"/>
      <c r="E167" s="11"/>
      <c r="F167" s="17">
        <f>Лист2!G133</f>
        <v>2145.7179999999998</v>
      </c>
      <c r="G167" s="17">
        <f>Лист2!H133</f>
        <v>2145.7179999999998</v>
      </c>
      <c r="H167" s="50">
        <f t="shared" si="2"/>
        <v>100</v>
      </c>
    </row>
    <row r="168" spans="1:8" ht="35.25" customHeight="1">
      <c r="A168" s="16" t="s">
        <v>85</v>
      </c>
      <c r="B168" s="14" t="s">
        <v>27</v>
      </c>
      <c r="C168" s="14" t="s">
        <v>27</v>
      </c>
      <c r="D168" s="14" t="s">
        <v>128</v>
      </c>
      <c r="E168" s="11"/>
      <c r="F168" s="17">
        <f>Лист2!G134</f>
        <v>887.73</v>
      </c>
      <c r="G168" s="17">
        <f>Лист2!H134</f>
        <v>887.73</v>
      </c>
      <c r="H168" s="50">
        <f t="shared" si="2"/>
        <v>100</v>
      </c>
    </row>
    <row r="169" spans="1:8" ht="27.75" customHeight="1">
      <c r="A169" s="16" t="s">
        <v>212</v>
      </c>
      <c r="B169" s="13" t="s">
        <v>27</v>
      </c>
      <c r="C169" s="13" t="s">
        <v>27</v>
      </c>
      <c r="D169" s="14" t="s">
        <v>147</v>
      </c>
      <c r="E169" s="11"/>
      <c r="F169" s="17">
        <f>Лист2!G135</f>
        <v>887.73</v>
      </c>
      <c r="G169" s="17">
        <f>Лист2!H135</f>
        <v>887.73</v>
      </c>
      <c r="H169" s="50">
        <f t="shared" si="2"/>
        <v>100</v>
      </c>
    </row>
    <row r="170" spans="1:8" ht="66.75" customHeight="1">
      <c r="A170" s="27" t="s">
        <v>86</v>
      </c>
      <c r="B170" s="13" t="s">
        <v>27</v>
      </c>
      <c r="C170" s="13" t="s">
        <v>27</v>
      </c>
      <c r="D170" s="14" t="s">
        <v>147</v>
      </c>
      <c r="E170" s="11">
        <v>100</v>
      </c>
      <c r="F170" s="17">
        <f>Лист2!G136</f>
        <v>652.89499999999998</v>
      </c>
      <c r="G170" s="17">
        <f>Лист2!H136</f>
        <v>652.89499999999998</v>
      </c>
      <c r="H170" s="50">
        <f t="shared" si="2"/>
        <v>100</v>
      </c>
    </row>
    <row r="171" spans="1:8" ht="37.5" customHeight="1">
      <c r="A171" s="28" t="s">
        <v>131</v>
      </c>
      <c r="B171" s="13" t="s">
        <v>27</v>
      </c>
      <c r="C171" s="13" t="s">
        <v>27</v>
      </c>
      <c r="D171" s="14" t="s">
        <v>147</v>
      </c>
      <c r="E171" s="11">
        <v>200</v>
      </c>
      <c r="F171" s="17">
        <f>Лист2!G137</f>
        <v>234.83500000000001</v>
      </c>
      <c r="G171" s="17">
        <f>Лист2!H137</f>
        <v>234.83500000000001</v>
      </c>
      <c r="H171" s="50">
        <v>0</v>
      </c>
    </row>
    <row r="172" spans="1:8" ht="25.15" customHeight="1">
      <c r="A172" s="29" t="s">
        <v>88</v>
      </c>
      <c r="B172" s="13" t="s">
        <v>27</v>
      </c>
      <c r="C172" s="13" t="s">
        <v>27</v>
      </c>
      <c r="D172" s="14" t="s">
        <v>147</v>
      </c>
      <c r="E172" s="11">
        <v>850</v>
      </c>
      <c r="F172" s="17">
        <f>Лист2!G138</f>
        <v>0</v>
      </c>
      <c r="G172" s="17">
        <f>Лист2!H138</f>
        <v>0</v>
      </c>
      <c r="H172" s="50">
        <v>0</v>
      </c>
    </row>
    <row r="173" spans="1:8" ht="39.75" customHeight="1">
      <c r="A173" s="29" t="str">
        <f>[1]Лист2!A135</f>
        <v>Субсидия на софинансирование части расходов местных бюджетов по оплате труда работников муниципальных учреждений</v>
      </c>
      <c r="B173" s="13" t="str">
        <f>[1]Лист2!C135</f>
        <v>07</v>
      </c>
      <c r="C173" s="13" t="str">
        <f>[1]Лист2!D135</f>
        <v>07</v>
      </c>
      <c r="D173" s="13" t="str">
        <f>[1]Лист2!E135</f>
        <v>02 1 00 S0430</v>
      </c>
      <c r="E173" s="13"/>
      <c r="F173" s="17">
        <f>Лист2!G139</f>
        <v>150.99</v>
      </c>
      <c r="G173" s="17">
        <f>Лист2!H139</f>
        <v>150.99</v>
      </c>
      <c r="H173" s="50">
        <f t="shared" si="2"/>
        <v>100</v>
      </c>
    </row>
    <row r="174" spans="1:8" ht="64.5" customHeight="1">
      <c r="A174" s="29" t="str">
        <f>[1]Лист2!A136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4" s="13" t="str">
        <f>[1]Лист2!C136</f>
        <v>07</v>
      </c>
      <c r="C174" s="13" t="str">
        <f>[1]Лист2!D136</f>
        <v>07</v>
      </c>
      <c r="D174" s="13" t="str">
        <f>[1]Лист2!E136</f>
        <v>02 1 00 S0430</v>
      </c>
      <c r="E174" s="13">
        <f>[1]Лист2!F136</f>
        <v>100</v>
      </c>
      <c r="F174" s="17">
        <f>Лист2!G140</f>
        <v>150.99</v>
      </c>
      <c r="G174" s="17">
        <f>Лист2!H140</f>
        <v>150.99</v>
      </c>
      <c r="H174" s="50">
        <f t="shared" si="2"/>
        <v>100</v>
      </c>
    </row>
    <row r="175" spans="1:8" ht="22.5" customHeight="1">
      <c r="A175" s="29" t="str">
        <f>[1]Лист2!A137</f>
        <v>Субсидии на проведение детской оздоровительной кампании</v>
      </c>
      <c r="B175" s="13" t="str">
        <f>[1]Лист2!C137</f>
        <v>07</v>
      </c>
      <c r="C175" s="13" t="str">
        <f>[1]Лист2!D137</f>
        <v>07</v>
      </c>
      <c r="D175" s="13" t="str">
        <f>[1]Лист2!E137</f>
        <v>90 1 00 13210</v>
      </c>
      <c r="E175" s="13"/>
      <c r="F175" s="17">
        <f>Лист2!G141</f>
        <v>681</v>
      </c>
      <c r="G175" s="17">
        <f>Лист2!H141</f>
        <v>681</v>
      </c>
      <c r="H175" s="50">
        <f t="shared" si="2"/>
        <v>100</v>
      </c>
    </row>
    <row r="176" spans="1:8" ht="39" customHeight="1">
      <c r="A176" s="29" t="str">
        <f>[1]Лист2!A138</f>
        <v>Закупка товаров, работ и услуг для обеспечения государственных (муниципальных) нужд</v>
      </c>
      <c r="B176" s="13" t="str">
        <f>[1]Лист2!C138</f>
        <v>07</v>
      </c>
      <c r="C176" s="13" t="str">
        <f>[1]Лист2!D138</f>
        <v>07</v>
      </c>
      <c r="D176" s="13" t="str">
        <f>[1]Лист2!E138</f>
        <v>90 1 00 13210</v>
      </c>
      <c r="E176" s="13">
        <f>[1]Лист2!F138</f>
        <v>200</v>
      </c>
      <c r="F176" s="17">
        <f>Лист2!G142</f>
        <v>681</v>
      </c>
      <c r="G176" s="17">
        <f>Лист2!H142</f>
        <v>681</v>
      </c>
      <c r="H176" s="50">
        <f t="shared" si="2"/>
        <v>100</v>
      </c>
    </row>
    <row r="177" spans="1:8" ht="31.5" customHeight="1">
      <c r="A177" s="29" t="str">
        <f>[1]Лист2!A139</f>
        <v>Софинансирование субсидии на проведение детской оздоровительной кампании</v>
      </c>
      <c r="B177" s="13" t="str">
        <f>[1]Лист2!C139</f>
        <v>07</v>
      </c>
      <c r="C177" s="13" t="str">
        <f>[1]Лист2!D139</f>
        <v>07</v>
      </c>
      <c r="D177" s="13" t="str">
        <f>[1]Лист2!E139</f>
        <v>90 1 00 S3210</v>
      </c>
      <c r="E177" s="13"/>
      <c r="F177" s="17">
        <f>Лист2!G143</f>
        <v>425.99799999999999</v>
      </c>
      <c r="G177" s="17">
        <f>Лист2!H143</f>
        <v>425.99799999999999</v>
      </c>
      <c r="H177" s="50">
        <f t="shared" si="2"/>
        <v>100</v>
      </c>
    </row>
    <row r="178" spans="1:8" ht="65.45" customHeight="1">
      <c r="A178" s="29" t="str">
        <f>[1]Лист2!A140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13" t="str">
        <f>[1]Лист2!C140</f>
        <v>07</v>
      </c>
      <c r="C178" s="13" t="str">
        <f>[1]Лист2!D140</f>
        <v>07</v>
      </c>
      <c r="D178" s="13" t="str">
        <f>[1]Лист2!E140</f>
        <v>90 1 00 S3210</v>
      </c>
      <c r="E178" s="13">
        <f>[1]Лист2!F140</f>
        <v>100</v>
      </c>
      <c r="F178" s="17">
        <f>Лист2!G144</f>
        <v>396.86399999999998</v>
      </c>
      <c r="G178" s="17">
        <f>Лист2!H144</f>
        <v>396.86399999999998</v>
      </c>
      <c r="H178" s="50">
        <f t="shared" si="2"/>
        <v>100</v>
      </c>
    </row>
    <row r="179" spans="1:8" ht="30" customHeight="1">
      <c r="A179" s="29" t="str">
        <f>[1]Лист2!A141</f>
        <v>Закупка товаров, работ и услуг для обеспечения государственных (муниципальных) нужд</v>
      </c>
      <c r="B179" s="13" t="str">
        <f>[1]Лист2!C141</f>
        <v>07</v>
      </c>
      <c r="C179" s="13" t="str">
        <f>[1]Лист2!D141</f>
        <v>07</v>
      </c>
      <c r="D179" s="13" t="str">
        <f>[1]Лист2!E141</f>
        <v>90 1 00 S3210</v>
      </c>
      <c r="E179" s="13">
        <f>[1]Лист2!F141</f>
        <v>200</v>
      </c>
      <c r="F179" s="17">
        <f>Лист2!G145</f>
        <v>29.134</v>
      </c>
      <c r="G179" s="17">
        <f>Лист2!H145</f>
        <v>29.134</v>
      </c>
      <c r="H179" s="50">
        <f t="shared" si="2"/>
        <v>100</v>
      </c>
    </row>
    <row r="180" spans="1:8" ht="24" customHeight="1">
      <c r="A180" s="52" t="str">
        <f>Лист2!A146</f>
        <v>Другие вопросы в области образования</v>
      </c>
      <c r="B180" s="14" t="str">
        <f>Лист2!C146</f>
        <v>07</v>
      </c>
      <c r="C180" s="14" t="str">
        <f>Лист2!D146</f>
        <v>09</v>
      </c>
      <c r="D180" s="14"/>
      <c r="E180" s="14"/>
      <c r="F180" s="17">
        <f>Лист2!G146</f>
        <v>14127.726000000001</v>
      </c>
      <c r="G180" s="17">
        <f>Лист2!H146</f>
        <v>14117.646000000001</v>
      </c>
      <c r="H180" s="50">
        <f t="shared" si="2"/>
        <v>99.928650937879169</v>
      </c>
    </row>
    <row r="181" spans="1:8" ht="32.25" customHeight="1">
      <c r="A181" s="52" t="str">
        <f>Лист2!A147</f>
        <v>Расходы на обеспечение деятельности органов местного самоуправления</v>
      </c>
      <c r="B181" s="14" t="str">
        <f>Лист2!C147</f>
        <v>07</v>
      </c>
      <c r="C181" s="14" t="str">
        <f>Лист2!D147</f>
        <v>09</v>
      </c>
      <c r="D181" s="14" t="str">
        <f>Лист2!E147</f>
        <v>01 2 00 00000</v>
      </c>
      <c r="E181" s="14"/>
      <c r="F181" s="17">
        <f>Лист2!G147</f>
        <v>2339.4910000000004</v>
      </c>
      <c r="G181" s="17">
        <f>Лист2!H147</f>
        <v>2339.4910000000004</v>
      </c>
      <c r="H181" s="50">
        <f t="shared" si="2"/>
        <v>100</v>
      </c>
    </row>
    <row r="182" spans="1:8" ht="27" customHeight="1">
      <c r="A182" s="52" t="str">
        <f>Лист2!A148</f>
        <v>Центральный аппарат органов местного самоуправления</v>
      </c>
      <c r="B182" s="14" t="str">
        <f>Лист2!C148</f>
        <v>07</v>
      </c>
      <c r="C182" s="14" t="str">
        <f>Лист2!D148</f>
        <v>09</v>
      </c>
      <c r="D182" s="14" t="str">
        <f>Лист2!E148</f>
        <v>01 2 00 10110</v>
      </c>
      <c r="E182" s="14"/>
      <c r="F182" s="17">
        <f>Лист2!G148</f>
        <v>2091.9170000000004</v>
      </c>
      <c r="G182" s="17">
        <f>Лист2!H148</f>
        <v>2091.9170000000004</v>
      </c>
      <c r="H182" s="50">
        <f t="shared" si="2"/>
        <v>100</v>
      </c>
    </row>
    <row r="183" spans="1:8" ht="66.75" customHeight="1">
      <c r="A183" s="52" t="str">
        <f>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3" s="14" t="str">
        <f>Лист2!C149</f>
        <v>07</v>
      </c>
      <c r="C183" s="14" t="str">
        <f>Лист2!D149</f>
        <v>09</v>
      </c>
      <c r="D183" s="14" t="str">
        <f>Лист2!E149</f>
        <v>01 2 00 10110</v>
      </c>
      <c r="E183" s="14">
        <f>Лист2!F149</f>
        <v>100</v>
      </c>
      <c r="F183" s="17">
        <f>Лист2!G149</f>
        <v>1797.1610000000001</v>
      </c>
      <c r="G183" s="17">
        <f>Лист2!H149</f>
        <v>1797.1610000000001</v>
      </c>
      <c r="H183" s="50">
        <f t="shared" si="2"/>
        <v>100</v>
      </c>
    </row>
    <row r="184" spans="1:8" ht="35.25" customHeight="1">
      <c r="A184" s="52" t="str">
        <f>Лист2!A150</f>
        <v>Закупка товаров, работ и услуг для обеспечения государственных (муниципальных) нужд</v>
      </c>
      <c r="B184" s="14" t="str">
        <f>Лист2!C150</f>
        <v>07</v>
      </c>
      <c r="C184" s="14" t="str">
        <f>Лист2!D150</f>
        <v>09</v>
      </c>
      <c r="D184" s="14" t="str">
        <f>Лист2!E150</f>
        <v>01 2 00 10110</v>
      </c>
      <c r="E184" s="14">
        <f>Лист2!F150</f>
        <v>200</v>
      </c>
      <c r="F184" s="17">
        <f>Лист2!G150</f>
        <v>293.95600000000002</v>
      </c>
      <c r="G184" s="17">
        <f>Лист2!H150</f>
        <v>293.95600000000002</v>
      </c>
      <c r="H184" s="50">
        <f t="shared" si="2"/>
        <v>100</v>
      </c>
    </row>
    <row r="185" spans="1:8" ht="24.75" customHeight="1">
      <c r="A185" s="52" t="str">
        <f>Лист2!A151</f>
        <v>Уплата налогов, сборов и иных платежей</v>
      </c>
      <c r="B185" s="14" t="str">
        <f>Лист2!C151</f>
        <v>07</v>
      </c>
      <c r="C185" s="14" t="str">
        <f>Лист2!D151</f>
        <v>09</v>
      </c>
      <c r="D185" s="14" t="str">
        <f>Лист2!E151</f>
        <v>01 2 00 10110</v>
      </c>
      <c r="E185" s="14">
        <f>Лист2!F151</f>
        <v>850</v>
      </c>
      <c r="F185" s="17">
        <f>Лист2!G151</f>
        <v>0.8</v>
      </c>
      <c r="G185" s="17">
        <f>Лист2!H151</f>
        <v>0.8</v>
      </c>
      <c r="H185" s="50">
        <f t="shared" si="2"/>
        <v>100</v>
      </c>
    </row>
    <row r="186" spans="1:8" ht="43.5" customHeight="1">
      <c r="A186" s="52" t="str">
        <f>Лист2!A152</f>
        <v>Субсидия на софинансирование части расходов местных бюджетов по оплате труда работников муниципальных учреждений</v>
      </c>
      <c r="B186" s="14" t="str">
        <f>Лист2!C152</f>
        <v>07</v>
      </c>
      <c r="C186" s="14" t="str">
        <f>Лист2!D152</f>
        <v>09</v>
      </c>
      <c r="D186" s="14" t="str">
        <f>Лист2!E152</f>
        <v>01 2 00 S0430</v>
      </c>
      <c r="E186" s="14"/>
      <c r="F186" s="17">
        <f>Лист2!G152</f>
        <v>247.57400000000001</v>
      </c>
      <c r="G186" s="17">
        <f>Лист2!H152</f>
        <v>247.57400000000001</v>
      </c>
      <c r="H186" s="50">
        <f t="shared" si="2"/>
        <v>100</v>
      </c>
    </row>
    <row r="187" spans="1:8" ht="45.6" customHeight="1">
      <c r="A187" s="52" t="str">
        <f>Лист2!A153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14" t="str">
        <f>Лист2!C153</f>
        <v>07</v>
      </c>
      <c r="C187" s="14" t="str">
        <f>Лист2!D153</f>
        <v>09</v>
      </c>
      <c r="D187" s="14" t="str">
        <f>Лист2!E153</f>
        <v>01 2 00 S0430</v>
      </c>
      <c r="E187" s="14">
        <f>Лист2!F153</f>
        <v>100</v>
      </c>
      <c r="F187" s="17">
        <f>Лист2!G153</f>
        <v>247.57400000000001</v>
      </c>
      <c r="G187" s="17">
        <f>Лист2!H153</f>
        <v>247.57400000000001</v>
      </c>
      <c r="H187" s="50">
        <f t="shared" si="2"/>
        <v>100</v>
      </c>
    </row>
    <row r="188" spans="1:8" ht="40.15" customHeight="1">
      <c r="A188" s="52" t="str">
        <f>Лист2!A154</f>
        <v>Функционирование комиссий по делам несовершеннолетних и защите их прав и органов опеки и попечительства</v>
      </c>
      <c r="B188" s="14" t="str">
        <f>Лист2!C154</f>
        <v>07</v>
      </c>
      <c r="C188" s="14" t="str">
        <f>Лист2!D154</f>
        <v>09</v>
      </c>
      <c r="D188" s="14" t="str">
        <f>Лист2!E154</f>
        <v>01 4 00 70090</v>
      </c>
      <c r="E188" s="14"/>
      <c r="F188" s="17">
        <f>Лист2!G154</f>
        <v>577.99699999999996</v>
      </c>
      <c r="G188" s="17">
        <f>Лист2!H154</f>
        <v>577.99699999999996</v>
      </c>
      <c r="H188" s="50">
        <f t="shared" si="2"/>
        <v>100</v>
      </c>
    </row>
    <row r="189" spans="1:8" ht="68.45" customHeight="1">
      <c r="A189" s="52" t="str">
        <f>Лист2!A155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9" s="14" t="str">
        <f>Лист2!C155</f>
        <v>07</v>
      </c>
      <c r="C189" s="14" t="str">
        <f>Лист2!D155</f>
        <v>09</v>
      </c>
      <c r="D189" s="14" t="str">
        <f>Лист2!E155</f>
        <v>01 4 00 70090</v>
      </c>
      <c r="E189" s="14">
        <f>Лист2!F155</f>
        <v>100</v>
      </c>
      <c r="F189" s="17">
        <f>Лист2!G155</f>
        <v>532.5</v>
      </c>
      <c r="G189" s="17">
        <f>Лист2!H155</f>
        <v>532.5</v>
      </c>
      <c r="H189" s="50">
        <f t="shared" si="2"/>
        <v>100</v>
      </c>
    </row>
    <row r="190" spans="1:8" ht="39" customHeight="1">
      <c r="A190" s="52" t="str">
        <f>Лист2!A156</f>
        <v>Закупка товаров, работ и услуг для обеспечения государственных (муниципальных) нужд</v>
      </c>
      <c r="B190" s="14" t="str">
        <f>Лист2!C156</f>
        <v>07</v>
      </c>
      <c r="C190" s="14" t="str">
        <f>Лист2!D156</f>
        <v>09</v>
      </c>
      <c r="D190" s="14" t="str">
        <f>Лист2!E156</f>
        <v>01 4 00 70090</v>
      </c>
      <c r="E190" s="14">
        <f>Лист2!F156</f>
        <v>200</v>
      </c>
      <c r="F190" s="17">
        <f>Лист2!G156</f>
        <v>45.497</v>
      </c>
      <c r="G190" s="17">
        <f>Лист2!H156</f>
        <v>45.497</v>
      </c>
      <c r="H190" s="50">
        <f t="shared" si="2"/>
        <v>100</v>
      </c>
    </row>
    <row r="191" spans="1:8" ht="36" customHeight="1">
      <c r="A191" s="52" t="str">
        <f>Лист2!A157</f>
        <v>Расходы на обеспечение деятельности (оказание услуг) иных подведомственных учреждений</v>
      </c>
      <c r="B191" s="14" t="str">
        <f>Лист2!C157</f>
        <v>07</v>
      </c>
      <c r="C191" s="14" t="str">
        <f>Лист2!D157</f>
        <v>09</v>
      </c>
      <c r="D191" s="14" t="str">
        <f>Лист2!E157</f>
        <v>02 5 00 00000</v>
      </c>
      <c r="E191" s="14"/>
      <c r="F191" s="17">
        <f>Лист2!G157</f>
        <v>2606.683</v>
      </c>
      <c r="G191" s="17">
        <f>Лист2!H157</f>
        <v>2606.683</v>
      </c>
      <c r="H191" s="50">
        <f t="shared" si="2"/>
        <v>100</v>
      </c>
    </row>
    <row r="192" spans="1:8" ht="68.25" customHeight="1">
      <c r="A192" s="52" t="str">
        <f>Лист2!A158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192" s="14" t="str">
        <f>Лист2!C158</f>
        <v>07</v>
      </c>
      <c r="C192" s="14" t="str">
        <f>Лист2!D158</f>
        <v>09</v>
      </c>
      <c r="D192" s="14" t="str">
        <f>Лист2!E158</f>
        <v>02 5 00 10820</v>
      </c>
      <c r="E192" s="14"/>
      <c r="F192" s="17">
        <f>Лист2!G158</f>
        <v>2606.683</v>
      </c>
      <c r="G192" s="17">
        <f>Лист2!H158</f>
        <v>2606.683</v>
      </c>
      <c r="H192" s="50">
        <v>0</v>
      </c>
    </row>
    <row r="193" spans="1:8" ht="69.75" customHeight="1">
      <c r="A193" s="52" t="str">
        <f>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14" t="str">
        <f>Лист2!C159</f>
        <v>07</v>
      </c>
      <c r="C193" s="14" t="str">
        <f>Лист2!D159</f>
        <v>09</v>
      </c>
      <c r="D193" s="14" t="str">
        <f>Лист2!E159</f>
        <v>02 5 00 10820</v>
      </c>
      <c r="E193" s="14">
        <f>Лист2!F159</f>
        <v>100</v>
      </c>
      <c r="F193" s="17">
        <f>Лист2!G159</f>
        <v>2391.444</v>
      </c>
      <c r="G193" s="17">
        <f>Лист2!H159</f>
        <v>2391.444</v>
      </c>
      <c r="H193" s="50">
        <f t="shared" si="2"/>
        <v>100</v>
      </c>
    </row>
    <row r="194" spans="1:8" ht="36.75" customHeight="1">
      <c r="A194" s="52" t="str">
        <f>Лист2!A160</f>
        <v>Закупка товаров, работ и услуг для обеспечения государственных (муниципальных) нужд</v>
      </c>
      <c r="B194" s="14" t="str">
        <f>Лист2!C160</f>
        <v>07</v>
      </c>
      <c r="C194" s="14" t="str">
        <f>Лист2!D160</f>
        <v>09</v>
      </c>
      <c r="D194" s="14" t="str">
        <f>Лист2!E160</f>
        <v>02 5 00 10820</v>
      </c>
      <c r="E194" s="14">
        <f>Лист2!F160</f>
        <v>200</v>
      </c>
      <c r="F194" s="17">
        <f>Лист2!G160</f>
        <v>215.239</v>
      </c>
      <c r="G194" s="17">
        <f>Лист2!H160</f>
        <v>215.239</v>
      </c>
      <c r="H194" s="50">
        <f t="shared" si="2"/>
        <v>100</v>
      </c>
    </row>
    <row r="195" spans="1:8" ht="25.5" customHeight="1">
      <c r="A195" s="52" t="str">
        <f>Лист2!A161</f>
        <v>Уплата налогов, сборов и иных платежей</v>
      </c>
      <c r="B195" s="14" t="str">
        <f>Лист2!C161</f>
        <v>07</v>
      </c>
      <c r="C195" s="14" t="str">
        <f>Лист2!D161</f>
        <v>09</v>
      </c>
      <c r="D195" s="14" t="str">
        <f>Лист2!E161</f>
        <v>02 5 00 10820</v>
      </c>
      <c r="E195" s="14">
        <f>Лист2!F161</f>
        <v>850</v>
      </c>
      <c r="F195" s="17">
        <f>Лист2!G161</f>
        <v>0</v>
      </c>
      <c r="G195" s="17">
        <f>Лист2!H161</f>
        <v>0</v>
      </c>
      <c r="H195" s="50">
        <v>0</v>
      </c>
    </row>
    <row r="196" spans="1:8" ht="33.75" customHeight="1">
      <c r="A196" s="52" t="str">
        <f>Лист2!A162</f>
        <v>Субсидия на софинансирование части расходов местных бюджетов по оплате труда работников муниципальных учреждений</v>
      </c>
      <c r="B196" s="14" t="str">
        <f>Лист2!C162</f>
        <v>07</v>
      </c>
      <c r="C196" s="14" t="str">
        <f>Лист2!D162</f>
        <v>09</v>
      </c>
      <c r="D196" s="14" t="str">
        <f>Лист2!E162</f>
        <v>02 5 00 S0430</v>
      </c>
      <c r="E196" s="14"/>
      <c r="F196" s="17">
        <f>Лист2!G162</f>
        <v>244.31200000000001</v>
      </c>
      <c r="G196" s="17">
        <f>Лист2!H162</f>
        <v>244.31200000000001</v>
      </c>
      <c r="H196" s="50">
        <f t="shared" si="2"/>
        <v>100</v>
      </c>
    </row>
    <row r="197" spans="1:8" ht="68.25" customHeight="1">
      <c r="A197" s="52" t="str">
        <f>Лист2!A163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14" t="str">
        <f>Лист2!C163</f>
        <v>07</v>
      </c>
      <c r="C197" s="14" t="str">
        <f>Лист2!D163</f>
        <v>09</v>
      </c>
      <c r="D197" s="14" t="str">
        <f>Лист2!E163</f>
        <v>02 5 00 S0430</v>
      </c>
      <c r="E197" s="14">
        <f>Лист2!F163</f>
        <v>100</v>
      </c>
      <c r="F197" s="17">
        <f>Лист2!G163</f>
        <v>244.31200000000001</v>
      </c>
      <c r="G197" s="17">
        <f>Лист2!H163</f>
        <v>244.31200000000001</v>
      </c>
      <c r="H197" s="50">
        <f t="shared" si="2"/>
        <v>100</v>
      </c>
    </row>
    <row r="198" spans="1:8" ht="61.9" customHeight="1">
      <c r="A198" s="52" t="str">
        <f>Лист2!A164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8" s="14" t="str">
        <f>Лист2!C164</f>
        <v>07</v>
      </c>
      <c r="C198" s="14" t="str">
        <f>Лист2!D164</f>
        <v>09</v>
      </c>
      <c r="D198" s="14" t="str">
        <f>Лист2!E164</f>
        <v>92 9 00 S1190</v>
      </c>
      <c r="E198" s="14"/>
      <c r="F198" s="17">
        <f>Лист2!G164</f>
        <v>4258.3429999999998</v>
      </c>
      <c r="G198" s="17">
        <f>Лист2!H164</f>
        <v>4258.3429999999998</v>
      </c>
      <c r="H198" s="50">
        <f t="shared" si="2"/>
        <v>100</v>
      </c>
    </row>
    <row r="199" spans="1:8" ht="42" customHeight="1">
      <c r="A199" s="52" t="str">
        <f>Лист2!A165</f>
        <v>Закупка товаров, работ и услуг для обеспечения государственных (муниципальных) нужд</v>
      </c>
      <c r="B199" s="14" t="str">
        <f>Лист2!C165</f>
        <v>07</v>
      </c>
      <c r="C199" s="14" t="str">
        <f>Лист2!D165</f>
        <v>09</v>
      </c>
      <c r="D199" s="14" t="str">
        <f>Лист2!E165</f>
        <v>92 9 00 S1190</v>
      </c>
      <c r="E199" s="14">
        <f>Лист2!F165</f>
        <v>200</v>
      </c>
      <c r="F199" s="17">
        <f>Лист2!G165</f>
        <v>4258.3429999999998</v>
      </c>
      <c r="G199" s="17">
        <f>Лист2!H165</f>
        <v>4258.3429999999998</v>
      </c>
      <c r="H199" s="50">
        <f t="shared" si="2"/>
        <v>100</v>
      </c>
    </row>
    <row r="200" spans="1:8" ht="28.15" customHeight="1">
      <c r="A200" s="52" t="str">
        <f>Лист2!A166</f>
        <v>Резервные фонды местных администраций</v>
      </c>
      <c r="B200" s="14" t="str">
        <f>Лист2!C166</f>
        <v>07</v>
      </c>
      <c r="C200" s="14" t="str">
        <f>Лист2!D166</f>
        <v>09</v>
      </c>
      <c r="D200" s="14" t="str">
        <f>Лист2!E166</f>
        <v>99 1 00 14100</v>
      </c>
      <c r="E200" s="14"/>
      <c r="F200" s="17">
        <f>Лист2!G166</f>
        <v>16.5</v>
      </c>
      <c r="G200" s="17">
        <f>Лист2!H166</f>
        <v>16.5</v>
      </c>
      <c r="H200" s="50">
        <f t="shared" si="2"/>
        <v>100</v>
      </c>
    </row>
    <row r="201" spans="1:8" ht="41.25" customHeight="1">
      <c r="A201" s="52" t="str">
        <f>Лист2!A167</f>
        <v>Закупка товаров, работ и услуг для обеспечения государственных (муниципальных) нужд</v>
      </c>
      <c r="B201" s="14" t="str">
        <f>Лист2!C167</f>
        <v>07</v>
      </c>
      <c r="C201" s="14" t="str">
        <f>Лист2!D167</f>
        <v>09</v>
      </c>
      <c r="D201" s="14" t="str">
        <f>Лист2!E167</f>
        <v>99 1 00 14100</v>
      </c>
      <c r="E201" s="14">
        <f>Лист2!F167</f>
        <v>200</v>
      </c>
      <c r="F201" s="17">
        <f>Лист2!G167</f>
        <v>16.5</v>
      </c>
      <c r="G201" s="17">
        <f>Лист2!H167</f>
        <v>16.5</v>
      </c>
      <c r="H201" s="50">
        <f t="shared" si="2"/>
        <v>100</v>
      </c>
    </row>
    <row r="202" spans="1:8" ht="21.75" customHeight="1">
      <c r="A202" s="52" t="str">
        <f>Лист2!A168</f>
        <v>Прочие выплаты по обязательствам государства</v>
      </c>
      <c r="B202" s="14" t="str">
        <f>Лист2!C168</f>
        <v>07</v>
      </c>
      <c r="C202" s="14" t="str">
        <f>Лист2!D168</f>
        <v>09</v>
      </c>
      <c r="D202" s="14" t="str">
        <f>Лист2!E168</f>
        <v>99 9 00 14710</v>
      </c>
      <c r="E202" s="14"/>
      <c r="F202" s="17">
        <f>Лист2!G168</f>
        <v>3997.5</v>
      </c>
      <c r="G202" s="17">
        <f>Лист2!H168</f>
        <v>3987.42</v>
      </c>
      <c r="H202" s="50">
        <f t="shared" si="2"/>
        <v>99.747842401500947</v>
      </c>
    </row>
    <row r="203" spans="1:8" ht="37.5" customHeight="1">
      <c r="A203" s="52" t="str">
        <f>Лист2!A169</f>
        <v>Закупка товаров, работ и услуг для обеспечения государственных (муниципальных) нужд</v>
      </c>
      <c r="B203" s="14" t="str">
        <f>Лист2!C169</f>
        <v>07</v>
      </c>
      <c r="C203" s="14" t="str">
        <f>Лист2!D169</f>
        <v>09</v>
      </c>
      <c r="D203" s="14" t="str">
        <f>Лист2!E169</f>
        <v>99 9 00 14710</v>
      </c>
      <c r="E203" s="14">
        <f>Лист2!F169</f>
        <v>200</v>
      </c>
      <c r="F203" s="17">
        <f>Лист2!G169</f>
        <v>3997.5</v>
      </c>
      <c r="G203" s="17">
        <f>Лист2!H169</f>
        <v>3987.42</v>
      </c>
      <c r="H203" s="50">
        <f t="shared" si="2"/>
        <v>99.747842401500947</v>
      </c>
    </row>
    <row r="204" spans="1:8" ht="100.9" customHeight="1">
      <c r="A204" s="52" t="str">
        <f>Лист2!A170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204" s="14" t="str">
        <f>Лист2!C170</f>
        <v>07</v>
      </c>
      <c r="C204" s="14" t="str">
        <f>Лист2!D170</f>
        <v>09</v>
      </c>
      <c r="D204" s="14" t="str">
        <f>Лист2!E170</f>
        <v>90 1 01 S0990</v>
      </c>
      <c r="E204" s="14"/>
      <c r="F204" s="17">
        <f>Лист2!G170</f>
        <v>86.9</v>
      </c>
      <c r="G204" s="17">
        <f>Лист2!H170</f>
        <v>86.9</v>
      </c>
      <c r="H204" s="50">
        <f t="shared" si="2"/>
        <v>100</v>
      </c>
    </row>
    <row r="205" spans="1:8" ht="27" customHeight="1">
      <c r="A205" s="52" t="str">
        <f>Лист2!A171</f>
        <v>Социальное обеспечение и иные выплаты населению</v>
      </c>
      <c r="B205" s="14" t="str">
        <f>Лист2!C171</f>
        <v>07</v>
      </c>
      <c r="C205" s="14" t="str">
        <f>Лист2!D171</f>
        <v>09</v>
      </c>
      <c r="D205" s="14" t="str">
        <f>Лист2!E171</f>
        <v>90 1 01 S0990</v>
      </c>
      <c r="E205" s="14">
        <f>Лист2!F171</f>
        <v>300</v>
      </c>
      <c r="F205" s="17">
        <f>Лист2!G171</f>
        <v>86.9</v>
      </c>
      <c r="G205" s="17">
        <f>Лист2!H171</f>
        <v>86.9</v>
      </c>
      <c r="H205" s="50">
        <f t="shared" si="2"/>
        <v>100</v>
      </c>
    </row>
    <row r="206" spans="1:8" ht="18.75" customHeight="1">
      <c r="A206" s="12" t="s">
        <v>91</v>
      </c>
      <c r="B206" s="13" t="s">
        <v>26</v>
      </c>
      <c r="C206" s="13"/>
      <c r="D206" s="11"/>
      <c r="E206" s="13"/>
      <c r="F206" s="17">
        <v>26503.866999999998</v>
      </c>
      <c r="G206" s="17">
        <v>26503.866999999998</v>
      </c>
      <c r="H206" s="50">
        <f t="shared" si="2"/>
        <v>100</v>
      </c>
    </row>
    <row r="207" spans="1:8" ht="21.75" customHeight="1">
      <c r="A207" s="12" t="s">
        <v>59</v>
      </c>
      <c r="B207" s="13" t="s">
        <v>26</v>
      </c>
      <c r="C207" s="13" t="s">
        <v>19</v>
      </c>
      <c r="D207" s="11"/>
      <c r="E207" s="13"/>
      <c r="F207" s="17">
        <f>Лист2!G49+F219+F221</f>
        <v>19952.969000000001</v>
      </c>
      <c r="G207" s="17">
        <f>Лист2!H49+G219+G221</f>
        <v>19952.969000000001</v>
      </c>
      <c r="H207" s="50">
        <f t="shared" si="2"/>
        <v>100</v>
      </c>
    </row>
    <row r="208" spans="1:8" ht="36.75" customHeight="1">
      <c r="A208" s="16" t="s">
        <v>92</v>
      </c>
      <c r="B208" s="13" t="s">
        <v>26</v>
      </c>
      <c r="C208" s="13" t="s">
        <v>19</v>
      </c>
      <c r="D208" s="14" t="s">
        <v>134</v>
      </c>
      <c r="E208" s="11"/>
      <c r="F208" s="17">
        <f>Лист2!G50</f>
        <v>11503.178</v>
      </c>
      <c r="G208" s="17">
        <f>Лист2!H50</f>
        <v>11503.178</v>
      </c>
      <c r="H208" s="50">
        <f t="shared" si="2"/>
        <v>100</v>
      </c>
    </row>
    <row r="209" spans="1:8" ht="21.75" customHeight="1">
      <c r="A209" s="16" t="s">
        <v>93</v>
      </c>
      <c r="B209" s="13" t="s">
        <v>26</v>
      </c>
      <c r="C209" s="13" t="s">
        <v>19</v>
      </c>
      <c r="D209" s="14" t="s">
        <v>135</v>
      </c>
      <c r="E209" s="11"/>
      <c r="F209" s="17">
        <f>Лист2!G51</f>
        <v>11503.178</v>
      </c>
      <c r="G209" s="17">
        <f>Лист2!H51</f>
        <v>11503.178</v>
      </c>
      <c r="H209" s="50">
        <f t="shared" ref="H209:H229" si="3">G209/F209*100</f>
        <v>100</v>
      </c>
    </row>
    <row r="210" spans="1:8" ht="67.5" customHeight="1">
      <c r="A210" s="28" t="s">
        <v>86</v>
      </c>
      <c r="B210" s="13" t="s">
        <v>26</v>
      </c>
      <c r="C210" s="13" t="s">
        <v>19</v>
      </c>
      <c r="D210" s="14" t="s">
        <v>135</v>
      </c>
      <c r="E210" s="11">
        <v>100</v>
      </c>
      <c r="F210" s="17">
        <f>Лист2!G52</f>
        <v>9402.1880000000001</v>
      </c>
      <c r="G210" s="17">
        <f>Лист2!H52</f>
        <v>9402.1880000000001</v>
      </c>
      <c r="H210" s="50">
        <f t="shared" si="3"/>
        <v>100</v>
      </c>
    </row>
    <row r="211" spans="1:8" ht="38.25" customHeight="1">
      <c r="A211" s="28" t="s">
        <v>131</v>
      </c>
      <c r="B211" s="13" t="s">
        <v>26</v>
      </c>
      <c r="C211" s="13" t="s">
        <v>19</v>
      </c>
      <c r="D211" s="14" t="s">
        <v>135</v>
      </c>
      <c r="E211" s="11">
        <v>200</v>
      </c>
      <c r="F211" s="17">
        <f>Лист2!G53</f>
        <v>2019.721</v>
      </c>
      <c r="G211" s="17">
        <f>Лист2!H53</f>
        <v>2019.721</v>
      </c>
      <c r="H211" s="50">
        <f t="shared" si="3"/>
        <v>100</v>
      </c>
    </row>
    <row r="212" spans="1:8" ht="22.15" customHeight="1">
      <c r="A212" s="28" t="s">
        <v>256</v>
      </c>
      <c r="B212" s="17" t="str">
        <f>Лист2!C54</f>
        <v>08</v>
      </c>
      <c r="C212" s="17" t="str">
        <f>Лист2!D54</f>
        <v>01</v>
      </c>
      <c r="D212" s="17" t="str">
        <f>Лист2!E54</f>
        <v>02 2 00 10530</v>
      </c>
      <c r="E212" s="14">
        <f>Лист2!F54</f>
        <v>350</v>
      </c>
      <c r="F212" s="17">
        <f>Лист2!G54</f>
        <v>15</v>
      </c>
      <c r="G212" s="17">
        <f>Лист2!H54</f>
        <v>15</v>
      </c>
      <c r="H212" s="50">
        <f t="shared" si="3"/>
        <v>100</v>
      </c>
    </row>
    <row r="213" spans="1:8" ht="21" customHeight="1">
      <c r="A213" s="28" t="s">
        <v>110</v>
      </c>
      <c r="B213" s="17" t="str">
        <f>Лист2!C55</f>
        <v>08</v>
      </c>
      <c r="C213" s="17" t="str">
        <f>Лист2!D55</f>
        <v>01</v>
      </c>
      <c r="D213" s="17" t="str">
        <f>Лист2!E55</f>
        <v>02 2 00 10530</v>
      </c>
      <c r="E213" s="14" t="s">
        <v>255</v>
      </c>
      <c r="F213" s="17">
        <f>Лист2!G55</f>
        <v>32.404000000000003</v>
      </c>
      <c r="G213" s="17">
        <f>Лист2!H55</f>
        <v>32.404000000000003</v>
      </c>
      <c r="H213" s="50">
        <f t="shared" si="3"/>
        <v>100</v>
      </c>
    </row>
    <row r="214" spans="1:8" ht="22.5" customHeight="1">
      <c r="A214" s="29" t="s">
        <v>88</v>
      </c>
      <c r="B214" s="13" t="s">
        <v>26</v>
      </c>
      <c r="C214" s="13" t="s">
        <v>19</v>
      </c>
      <c r="D214" s="14" t="s">
        <v>135</v>
      </c>
      <c r="E214" s="11">
        <v>850</v>
      </c>
      <c r="F214" s="17">
        <f>Лист2!G56</f>
        <v>33.865000000000002</v>
      </c>
      <c r="G214" s="17">
        <f>Лист2!H56</f>
        <v>33.865000000000002</v>
      </c>
      <c r="H214" s="50">
        <f t="shared" si="3"/>
        <v>100</v>
      </c>
    </row>
    <row r="215" spans="1:8" ht="36" customHeight="1">
      <c r="A215" s="29" t="str">
        <f>[1]Лист2!A55</f>
        <v>Субсидия на софинансирование части расходов местных бюджетов по оплате труда работников муниципальных учреждений</v>
      </c>
      <c r="B215" s="13" t="str">
        <f>[1]Лист2!C55</f>
        <v>08</v>
      </c>
      <c r="C215" s="13" t="str">
        <f>[1]Лист2!D55</f>
        <v>01</v>
      </c>
      <c r="D215" s="13" t="str">
        <f>[1]Лист2!E55</f>
        <v>02 2 00 S0430</v>
      </c>
      <c r="E215" s="13"/>
      <c r="F215" s="17">
        <f>Лист2!G57</f>
        <v>2459.8910000000001</v>
      </c>
      <c r="G215" s="17">
        <f>Лист2!H57</f>
        <v>2459.8910000000001</v>
      </c>
      <c r="H215" s="33">
        <f>Лист2!I214</f>
        <v>100</v>
      </c>
    </row>
    <row r="216" spans="1:8" ht="76.150000000000006" customHeight="1">
      <c r="A216" s="29" t="str">
        <f>[1]Лист2!A56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13" t="str">
        <f>[1]Лист2!C56</f>
        <v>08</v>
      </c>
      <c r="C216" s="13" t="str">
        <f>[1]Лист2!D56</f>
        <v>01</v>
      </c>
      <c r="D216" s="13" t="str">
        <f>[1]Лист2!E56</f>
        <v>02 2 00 S0430</v>
      </c>
      <c r="E216" s="13">
        <f>[1]Лист2!F56</f>
        <v>100</v>
      </c>
      <c r="F216" s="17">
        <f>Лист2!G58</f>
        <v>2459.8910000000001</v>
      </c>
      <c r="G216" s="17">
        <f>Лист2!H58</f>
        <v>2459.8910000000001</v>
      </c>
      <c r="H216" s="33">
        <f>Лист2!I215</f>
        <v>100</v>
      </c>
    </row>
    <row r="217" spans="1:8" ht="51.75" customHeight="1">
      <c r="A217" s="29" t="str">
        <f>[1]Лист2!A57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217" s="13" t="str">
        <f>[1]Лист2!C57</f>
        <v>08</v>
      </c>
      <c r="C217" s="13" t="str">
        <f>[1]Лист2!D57</f>
        <v>01</v>
      </c>
      <c r="D217" s="13" t="str">
        <f>[1]Лист2!E57</f>
        <v>44 4 00 S0200</v>
      </c>
      <c r="E217" s="13"/>
      <c r="F217" s="17">
        <f>Лист2!G59</f>
        <v>140.12</v>
      </c>
      <c r="G217" s="17">
        <f>Лист2!H59</f>
        <v>140.12</v>
      </c>
      <c r="H217" s="50">
        <f t="shared" si="3"/>
        <v>100</v>
      </c>
    </row>
    <row r="218" spans="1:8" ht="33.75" customHeight="1">
      <c r="A218" s="29" t="str">
        <f>[1]Лист2!A58</f>
        <v>Закупка товаров, работ и услуг для обеспечения государственных (муниципальных) нужд</v>
      </c>
      <c r="B218" s="13" t="str">
        <f>[1]Лист2!C58</f>
        <v>08</v>
      </c>
      <c r="C218" s="13" t="str">
        <f>[1]Лист2!D58</f>
        <v>01</v>
      </c>
      <c r="D218" s="13" t="str">
        <f>[1]Лист2!E58</f>
        <v>44 4 00 S0200</v>
      </c>
      <c r="E218" s="13">
        <f>[1]Лист2!F58</f>
        <v>200</v>
      </c>
      <c r="F218" s="17">
        <f>Лист2!G60</f>
        <v>140.12</v>
      </c>
      <c r="G218" s="17">
        <f>Лист2!H60</f>
        <v>140.12</v>
      </c>
      <c r="H218" s="50">
        <f t="shared" si="3"/>
        <v>100</v>
      </c>
    </row>
    <row r="219" spans="1:8" ht="32.25" customHeight="1">
      <c r="A219" s="29" t="str">
        <f>[1]Лист2!A222</f>
        <v>Субсидии на обеспечение расчетов муниципальными учреждениями за потребленные топливно-энергетические ресурсы</v>
      </c>
      <c r="B219" s="13" t="str">
        <f>[1]Лист2!C222</f>
        <v>08</v>
      </c>
      <c r="C219" s="13" t="str">
        <f>[1]Лист2!D222</f>
        <v>01</v>
      </c>
      <c r="D219" s="13" t="str">
        <f>[1]Лист2!E222</f>
        <v>92 9 00 S1190</v>
      </c>
      <c r="E219" s="13"/>
      <c r="F219" s="33">
        <v>1726.78</v>
      </c>
      <c r="G219" s="33">
        <v>1726.78</v>
      </c>
      <c r="H219" s="50">
        <f t="shared" si="3"/>
        <v>100</v>
      </c>
    </row>
    <row r="220" spans="1:8" ht="20.25" customHeight="1">
      <c r="A220" s="29" t="str">
        <f>[1]Лист2!A223</f>
        <v>Иные межбюджетные трансферты</v>
      </c>
      <c r="B220" s="13" t="str">
        <f>[1]Лист2!C223</f>
        <v>08</v>
      </c>
      <c r="C220" s="13" t="str">
        <f>[1]Лист2!D223</f>
        <v>01</v>
      </c>
      <c r="D220" s="13" t="str">
        <f>[1]Лист2!E223</f>
        <v>92 9 00 S1190</v>
      </c>
      <c r="E220" s="13">
        <f>[1]Лист2!F223</f>
        <v>540</v>
      </c>
      <c r="F220" s="33">
        <v>1726.78</v>
      </c>
      <c r="G220" s="33">
        <v>1726.78</v>
      </c>
      <c r="H220" s="50">
        <f t="shared" si="3"/>
        <v>100</v>
      </c>
    </row>
    <row r="221" spans="1:8" ht="82.5" customHeight="1">
      <c r="A221" s="16" t="s">
        <v>122</v>
      </c>
      <c r="B221" s="13" t="s">
        <v>26</v>
      </c>
      <c r="C221" s="13" t="s">
        <v>19</v>
      </c>
      <c r="D221" s="14" t="s">
        <v>153</v>
      </c>
      <c r="E221" s="11"/>
      <c r="F221" s="17">
        <v>4123</v>
      </c>
      <c r="G221" s="17">
        <v>4123</v>
      </c>
      <c r="H221" s="50">
        <v>0</v>
      </c>
    </row>
    <row r="222" spans="1:8" ht="21.75" customHeight="1">
      <c r="A222" s="16" t="s">
        <v>123</v>
      </c>
      <c r="B222" s="13" t="s">
        <v>26</v>
      </c>
      <c r="C222" s="13" t="s">
        <v>19</v>
      </c>
      <c r="D222" s="14" t="s">
        <v>153</v>
      </c>
      <c r="E222" s="11">
        <v>540</v>
      </c>
      <c r="F222" s="17">
        <v>4123</v>
      </c>
      <c r="G222" s="17">
        <v>4123</v>
      </c>
      <c r="H222" s="50">
        <v>0</v>
      </c>
    </row>
    <row r="223" spans="1:8" ht="22.5" customHeight="1">
      <c r="A223" s="12" t="s">
        <v>94</v>
      </c>
      <c r="B223" s="13" t="s">
        <v>26</v>
      </c>
      <c r="C223" s="13" t="s">
        <v>22</v>
      </c>
      <c r="D223" s="13"/>
      <c r="E223" s="13"/>
      <c r="F223" s="17">
        <f>Лист2!G61+F240</f>
        <v>6550.8979999999992</v>
      </c>
      <c r="G223" s="17">
        <f>Лист2!H61+G240</f>
        <v>6550.8979999999992</v>
      </c>
      <c r="H223" s="50">
        <f t="shared" si="3"/>
        <v>100</v>
      </c>
    </row>
    <row r="224" spans="1:8" ht="42" customHeight="1">
      <c r="A224" s="16" t="s">
        <v>89</v>
      </c>
      <c r="B224" s="13" t="s">
        <v>26</v>
      </c>
      <c r="C224" s="13" t="s">
        <v>22</v>
      </c>
      <c r="D224" s="14" t="s">
        <v>132</v>
      </c>
      <c r="E224" s="11"/>
      <c r="F224" s="17">
        <f>Лист2!G62</f>
        <v>693.13299999999992</v>
      </c>
      <c r="G224" s="17">
        <f>Лист2!H62</f>
        <v>693.13299999999992</v>
      </c>
      <c r="H224" s="50">
        <f t="shared" si="3"/>
        <v>100</v>
      </c>
    </row>
    <row r="225" spans="1:8" ht="24.75" customHeight="1">
      <c r="A225" s="16" t="s">
        <v>90</v>
      </c>
      <c r="B225" s="13" t="s">
        <v>26</v>
      </c>
      <c r="C225" s="13" t="s">
        <v>22</v>
      </c>
      <c r="D225" s="14" t="s">
        <v>133</v>
      </c>
      <c r="E225" s="11"/>
      <c r="F225" s="17">
        <f>Лист2!G63</f>
        <v>567.16</v>
      </c>
      <c r="G225" s="17">
        <f>Лист2!H63</f>
        <v>567.16</v>
      </c>
      <c r="H225" s="50">
        <f t="shared" si="3"/>
        <v>100</v>
      </c>
    </row>
    <row r="226" spans="1:8" ht="65.25" customHeight="1">
      <c r="A226" s="28" t="s">
        <v>86</v>
      </c>
      <c r="B226" s="13" t="s">
        <v>26</v>
      </c>
      <c r="C226" s="13" t="s">
        <v>22</v>
      </c>
      <c r="D226" s="14" t="s">
        <v>133</v>
      </c>
      <c r="E226" s="11">
        <v>100</v>
      </c>
      <c r="F226" s="17">
        <f>Лист2!G64</f>
        <v>567.16</v>
      </c>
      <c r="G226" s="17">
        <f>Лист2!H64</f>
        <v>567.16</v>
      </c>
      <c r="H226" s="50">
        <f t="shared" si="3"/>
        <v>100</v>
      </c>
    </row>
    <row r="227" spans="1:8" ht="41.25" customHeight="1">
      <c r="A227" s="29" t="str">
        <f>[1]Лист2!A63</f>
        <v>Субсидия на софинансирование части расходов местных бюджетов по оплате труда работников муниципальных учреждений</v>
      </c>
      <c r="B227" s="13" t="str">
        <f>[1]Лист2!C63</f>
        <v>08</v>
      </c>
      <c r="C227" s="13" t="str">
        <f>[1]Лист2!D63</f>
        <v>04</v>
      </c>
      <c r="D227" s="13" t="str">
        <f>[1]Лист2!E63</f>
        <v>01 2 00 S0430</v>
      </c>
      <c r="E227" s="13"/>
      <c r="F227" s="17">
        <f>Лист2!G65</f>
        <v>125.973</v>
      </c>
      <c r="G227" s="17">
        <f>Лист2!H65</f>
        <v>125.973</v>
      </c>
      <c r="H227" s="50">
        <f t="shared" si="3"/>
        <v>100</v>
      </c>
    </row>
    <row r="228" spans="1:8" ht="64.5" customHeight="1">
      <c r="A228" s="29" t="str">
        <f>[1]Лист2!A64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13" t="str">
        <f>[1]Лист2!C64</f>
        <v>08</v>
      </c>
      <c r="C228" s="13" t="str">
        <f>[1]Лист2!D64</f>
        <v>04</v>
      </c>
      <c r="D228" s="13" t="str">
        <f>[1]Лист2!E64</f>
        <v>01 2 00 S0430</v>
      </c>
      <c r="E228" s="13">
        <f>[1]Лист2!F64</f>
        <v>100</v>
      </c>
      <c r="F228" s="17">
        <f>Лист2!G66</f>
        <v>125.973</v>
      </c>
      <c r="G228" s="17">
        <f>Лист2!H66</f>
        <v>125.973</v>
      </c>
      <c r="H228" s="50">
        <f t="shared" si="3"/>
        <v>100</v>
      </c>
    </row>
    <row r="229" spans="1:8" ht="34.5" customHeight="1">
      <c r="A229" s="29" t="s">
        <v>95</v>
      </c>
      <c r="B229" s="13" t="s">
        <v>26</v>
      </c>
      <c r="C229" s="13" t="s">
        <v>22</v>
      </c>
      <c r="D229" s="14" t="s">
        <v>136</v>
      </c>
      <c r="E229" s="13"/>
      <c r="F229" s="17">
        <f>Лист2!G67</f>
        <v>4522.0550000000003</v>
      </c>
      <c r="G229" s="17">
        <f>Лист2!H67</f>
        <v>4522.0550000000003</v>
      </c>
      <c r="H229" s="50">
        <f t="shared" si="3"/>
        <v>100</v>
      </c>
    </row>
    <row r="230" spans="1:8" ht="63.75" customHeight="1">
      <c r="A230" s="18" t="s">
        <v>96</v>
      </c>
      <c r="B230" s="13" t="s">
        <v>26</v>
      </c>
      <c r="C230" s="13" t="s">
        <v>22</v>
      </c>
      <c r="D230" s="14" t="s">
        <v>137</v>
      </c>
      <c r="E230" s="13"/>
      <c r="F230" s="17">
        <f>Лист2!G68</f>
        <v>4522.0550000000003</v>
      </c>
      <c r="G230" s="17">
        <f>Лист2!H68</f>
        <v>4522.0550000000003</v>
      </c>
      <c r="H230" s="50">
        <v>0</v>
      </c>
    </row>
    <row r="231" spans="1:8" ht="61.5" customHeight="1">
      <c r="A231" s="27" t="s">
        <v>86</v>
      </c>
      <c r="B231" s="13" t="s">
        <v>26</v>
      </c>
      <c r="C231" s="13" t="s">
        <v>22</v>
      </c>
      <c r="D231" s="14" t="s">
        <v>137</v>
      </c>
      <c r="E231" s="13">
        <v>100</v>
      </c>
      <c r="F231" s="17">
        <f>Лист2!G69</f>
        <v>4148.24</v>
      </c>
      <c r="G231" s="17">
        <f>Лист2!H69</f>
        <v>4148.24</v>
      </c>
      <c r="H231" s="50">
        <v>0</v>
      </c>
    </row>
    <row r="232" spans="1:8" ht="35.25" customHeight="1">
      <c r="A232" s="28" t="s">
        <v>131</v>
      </c>
      <c r="B232" s="13" t="s">
        <v>26</v>
      </c>
      <c r="C232" s="13" t="s">
        <v>22</v>
      </c>
      <c r="D232" s="14" t="s">
        <v>137</v>
      </c>
      <c r="E232" s="13">
        <v>200</v>
      </c>
      <c r="F232" s="17">
        <f>Лист2!G70</f>
        <v>353.86500000000001</v>
      </c>
      <c r="G232" s="17">
        <f>Лист2!H70</f>
        <v>353.86500000000001</v>
      </c>
      <c r="H232" s="50">
        <f t="shared" ref="H232:H295" si="4">G232/F232*100</f>
        <v>100</v>
      </c>
    </row>
    <row r="233" spans="1:8" ht="27" customHeight="1">
      <c r="A233" s="29" t="s">
        <v>88</v>
      </c>
      <c r="B233" s="13" t="s">
        <v>26</v>
      </c>
      <c r="C233" s="13" t="s">
        <v>22</v>
      </c>
      <c r="D233" s="14" t="s">
        <v>137</v>
      </c>
      <c r="E233" s="13">
        <v>850</v>
      </c>
      <c r="F233" s="17">
        <f>Лист2!G71</f>
        <v>16.100000000000001</v>
      </c>
      <c r="G233" s="17">
        <f>Лист2!H71</f>
        <v>16.100000000000001</v>
      </c>
      <c r="H233" s="50">
        <f t="shared" si="4"/>
        <v>100</v>
      </c>
    </row>
    <row r="234" spans="1:8" ht="27" customHeight="1">
      <c r="A234" s="29" t="str">
        <f>[1]Лист2!A70</f>
        <v>РП "Развитие культуры Волчихинского района " на 2015-2020 годы</v>
      </c>
      <c r="B234" s="13" t="str">
        <f>[1]Лист2!C70</f>
        <v>08</v>
      </c>
      <c r="C234" s="13" t="str">
        <f>[1]Лист2!D70</f>
        <v>04</v>
      </c>
      <c r="D234" s="13" t="str">
        <f>[1]Лист2!E70</f>
        <v>44 0 00 60990</v>
      </c>
      <c r="E234" s="13"/>
      <c r="F234" s="17">
        <f>Лист2!G72</f>
        <v>3.85</v>
      </c>
      <c r="G234" s="17">
        <f>Лист2!H72</f>
        <v>3.85</v>
      </c>
      <c r="H234" s="50">
        <f t="shared" si="4"/>
        <v>100</v>
      </c>
    </row>
    <row r="235" spans="1:8" ht="33.75" customHeight="1">
      <c r="A235" s="29" t="str">
        <f>[1]Лист2!A71</f>
        <v>Закупка товаров, работ и услуг для обеспечения государственных (муниципальных) нужд</v>
      </c>
      <c r="B235" s="13" t="str">
        <f>[1]Лист2!C71</f>
        <v>08</v>
      </c>
      <c r="C235" s="13" t="str">
        <f>[1]Лист2!D71</f>
        <v>04</v>
      </c>
      <c r="D235" s="13" t="str">
        <f>[1]Лист2!E71</f>
        <v>44 0 00 60990</v>
      </c>
      <c r="E235" s="13">
        <f>[1]Лист2!F71</f>
        <v>200</v>
      </c>
      <c r="F235" s="17">
        <f>Лист2!G73</f>
        <v>27.11</v>
      </c>
      <c r="G235" s="17">
        <f>Лист2!H73</f>
        <v>27.11</v>
      </c>
      <c r="H235" s="50">
        <f t="shared" si="4"/>
        <v>100</v>
      </c>
    </row>
    <row r="236" spans="1:8" ht="32.25" customHeight="1">
      <c r="A236" s="29" t="str">
        <f>[1]Лист2!A72</f>
        <v>Субсидия на софинансирование части расходов местных бюджетов по оплате труда работников муниципальных учреждений</v>
      </c>
      <c r="B236" s="13" t="str">
        <f>[1]Лист2!C72</f>
        <v>08</v>
      </c>
      <c r="C236" s="13" t="str">
        <f>[1]Лист2!D72</f>
        <v>04</v>
      </c>
      <c r="D236" s="13" t="str">
        <f>[1]Лист2!E72</f>
        <v>02 5 00 S0430</v>
      </c>
      <c r="E236" s="13"/>
      <c r="F236" s="17">
        <f>Лист2!G74</f>
        <v>27.11</v>
      </c>
      <c r="G236" s="17">
        <f>Лист2!H74</f>
        <v>27.11</v>
      </c>
      <c r="H236" s="50">
        <f t="shared" si="4"/>
        <v>100</v>
      </c>
    </row>
    <row r="237" spans="1:8" ht="72.75" customHeight="1">
      <c r="A237" s="29" t="str">
        <f>[1]Лист2!A73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7" s="13" t="str">
        <f>[1]Лист2!C73</f>
        <v>08</v>
      </c>
      <c r="C237" s="13" t="str">
        <f>[1]Лист2!D73</f>
        <v>04</v>
      </c>
      <c r="D237" s="13" t="str">
        <f>[1]Лист2!E73</f>
        <v>02 5 00 S0430</v>
      </c>
      <c r="E237" s="13">
        <f>[1]Лист2!F73</f>
        <v>100</v>
      </c>
      <c r="F237" s="17">
        <f>Лист2!G75</f>
        <v>832.2</v>
      </c>
      <c r="G237" s="17">
        <f>Лист2!H75</f>
        <v>832.2</v>
      </c>
      <c r="H237" s="50">
        <f t="shared" si="4"/>
        <v>100</v>
      </c>
    </row>
    <row r="238" spans="1:8" ht="48.75" customHeight="1">
      <c r="A238" s="29" t="str">
        <f>[1]Лист2!A74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38" s="13" t="str">
        <f>[1]Лист2!C74</f>
        <v>08</v>
      </c>
      <c r="C238" s="13" t="str">
        <f>[1]Лист2!D74</f>
        <v>04</v>
      </c>
      <c r="D238" s="13" t="str">
        <f>[1]Лист2!E74</f>
        <v>02 5 00 S0430</v>
      </c>
      <c r="E238" s="13"/>
      <c r="F238" s="17">
        <f>Лист2!G76</f>
        <v>832.2</v>
      </c>
      <c r="G238" s="17">
        <f>Лист2!H76</f>
        <v>832.2</v>
      </c>
      <c r="H238" s="50">
        <f t="shared" si="4"/>
        <v>100</v>
      </c>
    </row>
    <row r="239" spans="1:8" ht="76.5" customHeight="1">
      <c r="A239" s="29" t="str">
        <f>[1]Лист2!A75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13" t="str">
        <f>[1]Лист2!C75</f>
        <v>08</v>
      </c>
      <c r="C239" s="13" t="str">
        <f>[1]Лист2!D75</f>
        <v>04</v>
      </c>
      <c r="D239" s="13" t="str">
        <f>[1]Лист2!E75</f>
        <v>02 5 00 S0430</v>
      </c>
      <c r="E239" s="13">
        <f>[1]Лист2!F75</f>
        <v>100</v>
      </c>
      <c r="F239" s="17">
        <f>Лист2!G77</f>
        <v>243</v>
      </c>
      <c r="G239" s="17">
        <f>Лист2!H77</f>
        <v>243</v>
      </c>
      <c r="H239" s="50">
        <f t="shared" si="4"/>
        <v>100</v>
      </c>
    </row>
    <row r="240" spans="1:8" ht="81.75" customHeight="1">
      <c r="A240" s="29" t="str">
        <f>[1]Лист2!A227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40" s="13" t="str">
        <f>[1]Лист2!C227</f>
        <v>08</v>
      </c>
      <c r="C240" s="13" t="str">
        <f>[1]Лист2!D227</f>
        <v>04</v>
      </c>
      <c r="D240" s="13" t="str">
        <f>[1]Лист2!E227</f>
        <v>98 5 00 60510</v>
      </c>
      <c r="E240" s="13"/>
      <c r="F240" s="33">
        <v>30</v>
      </c>
      <c r="G240" s="33">
        <v>30</v>
      </c>
      <c r="H240" s="50">
        <f t="shared" si="4"/>
        <v>100</v>
      </c>
    </row>
    <row r="241" spans="1:8" ht="23.25" customHeight="1">
      <c r="A241" s="29" t="str">
        <f>[1]Лист2!A228</f>
        <v>Иные межбюджетные трансферты</v>
      </c>
      <c r="B241" s="13" t="str">
        <f>[1]Лист2!C228</f>
        <v>08</v>
      </c>
      <c r="C241" s="13" t="str">
        <f>[1]Лист2!D228</f>
        <v>04</v>
      </c>
      <c r="D241" s="13" t="str">
        <f>[1]Лист2!E228</f>
        <v>98 5 00 60510</v>
      </c>
      <c r="E241" s="13">
        <f>[1]Лист2!F228</f>
        <v>540</v>
      </c>
      <c r="F241" s="33">
        <v>30</v>
      </c>
      <c r="G241" s="33">
        <v>30</v>
      </c>
      <c r="H241" s="50">
        <f t="shared" si="4"/>
        <v>100</v>
      </c>
    </row>
    <row r="242" spans="1:8" ht="24" customHeight="1">
      <c r="A242" s="29" t="str">
        <f>[1]Лист2!A76</f>
        <v>Резервные фонды местных администраций</v>
      </c>
      <c r="B242" s="13" t="str">
        <f>[1]Лист2!C76</f>
        <v>08</v>
      </c>
      <c r="C242" s="13" t="str">
        <f>[1]Лист2!D76</f>
        <v>04</v>
      </c>
      <c r="D242" s="13" t="str">
        <f>[1]Лист2!E76</f>
        <v>99 1 00 14100</v>
      </c>
      <c r="E242" s="13"/>
      <c r="F242" s="33">
        <v>203.4</v>
      </c>
      <c r="G242" s="33">
        <v>203.4</v>
      </c>
      <c r="H242" s="50">
        <f t="shared" si="4"/>
        <v>100</v>
      </c>
    </row>
    <row r="243" spans="1:8" ht="39" customHeight="1">
      <c r="A243" s="29" t="str">
        <f>[1]Лист2!A77</f>
        <v>Закупка товаров, работ и услуг для обеспечения государственных (муниципальных) нужд</v>
      </c>
      <c r="B243" s="13" t="str">
        <f>[1]Лист2!C77</f>
        <v>08</v>
      </c>
      <c r="C243" s="13" t="str">
        <f>[1]Лист2!D77</f>
        <v>04</v>
      </c>
      <c r="D243" s="13" t="str">
        <f>[1]Лист2!E77</f>
        <v>99 1 00 14100</v>
      </c>
      <c r="E243" s="13">
        <f>[1]Лист2!F77</f>
        <v>200</v>
      </c>
      <c r="F243" s="33">
        <v>203.4</v>
      </c>
      <c r="G243" s="33">
        <v>203.4</v>
      </c>
      <c r="H243" s="50">
        <f t="shared" si="4"/>
        <v>100</v>
      </c>
    </row>
    <row r="244" spans="1:8" ht="23.25" customHeight="1">
      <c r="A244" s="12" t="s">
        <v>44</v>
      </c>
      <c r="B244" s="13">
        <v>10</v>
      </c>
      <c r="C244" s="13"/>
      <c r="D244" s="11"/>
      <c r="E244" s="13"/>
      <c r="F244" s="17">
        <v>40482.014999999999</v>
      </c>
      <c r="G244" s="17">
        <f>G245+G248+G259</f>
        <v>38725.432000000001</v>
      </c>
      <c r="H244" s="50">
        <f t="shared" si="4"/>
        <v>95.660831112285294</v>
      </c>
    </row>
    <row r="245" spans="1:8" ht="22.15" customHeight="1">
      <c r="A245" s="12" t="s">
        <v>16</v>
      </c>
      <c r="B245" s="13">
        <v>10</v>
      </c>
      <c r="C245" s="13" t="s">
        <v>19</v>
      </c>
      <c r="D245" s="11"/>
      <c r="E245" s="13"/>
      <c r="F245" s="17">
        <v>759.82100000000003</v>
      </c>
      <c r="G245" s="17">
        <v>759.82100000000003</v>
      </c>
      <c r="H245" s="50">
        <f t="shared" si="4"/>
        <v>100</v>
      </c>
    </row>
    <row r="246" spans="1:8" ht="23.25" customHeight="1">
      <c r="A246" s="16" t="s">
        <v>112</v>
      </c>
      <c r="B246" s="13">
        <v>10</v>
      </c>
      <c r="C246" s="13" t="s">
        <v>19</v>
      </c>
      <c r="D246" s="14" t="s">
        <v>172</v>
      </c>
      <c r="E246" s="11"/>
      <c r="F246" s="17">
        <v>759.82100000000003</v>
      </c>
      <c r="G246" s="17">
        <v>759.82100000000003</v>
      </c>
      <c r="H246" s="50">
        <f t="shared" si="4"/>
        <v>100</v>
      </c>
    </row>
    <row r="247" spans="1:8" ht="23.25" customHeight="1">
      <c r="A247" s="12" t="s">
        <v>77</v>
      </c>
      <c r="B247" s="13">
        <v>10</v>
      </c>
      <c r="C247" s="13" t="s">
        <v>19</v>
      </c>
      <c r="D247" s="14" t="s">
        <v>172</v>
      </c>
      <c r="E247" s="11">
        <v>300</v>
      </c>
      <c r="F247" s="17">
        <v>759.82100000000003</v>
      </c>
      <c r="G247" s="17">
        <v>759.82100000000003</v>
      </c>
      <c r="H247" s="50">
        <f t="shared" si="4"/>
        <v>100</v>
      </c>
    </row>
    <row r="248" spans="1:8" ht="22.5" customHeight="1">
      <c r="A248" s="12" t="str">
        <f>[1]Лист2!A169</f>
        <v>Социальное обеспечение населения</v>
      </c>
      <c r="B248" s="13">
        <f>[1]Лист2!C169</f>
        <v>10</v>
      </c>
      <c r="C248" s="13" t="str">
        <f>[1]Лист2!D169</f>
        <v>03</v>
      </c>
      <c r="D248" s="13"/>
      <c r="E248" s="13"/>
      <c r="F248" s="33">
        <v>24637.194000000003</v>
      </c>
      <c r="G248" s="33">
        <v>24637.194000000003</v>
      </c>
      <c r="H248" s="50">
        <f t="shared" si="4"/>
        <v>100</v>
      </c>
    </row>
    <row r="249" spans="1:8" ht="32.450000000000003" customHeight="1">
      <c r="A249" s="12" t="str">
        <f>[1]Лист2!A170</f>
        <v>МП "Обеспечение жильем молодых семей в Волчихинском районе" на 2015-2020 годы</v>
      </c>
      <c r="B249" s="13">
        <f>[1]Лист2!C170</f>
        <v>10</v>
      </c>
      <c r="C249" s="13" t="str">
        <f>[1]Лист2!D170</f>
        <v>03</v>
      </c>
      <c r="D249" s="13" t="str">
        <f>[1]Лист2!E170</f>
        <v>14 2 00 L4970</v>
      </c>
      <c r="E249" s="13"/>
      <c r="F249" s="33">
        <v>63</v>
      </c>
      <c r="G249" s="33">
        <v>63</v>
      </c>
      <c r="H249" s="47">
        <f>Лист2!I178</f>
        <v>88.355432548889624</v>
      </c>
    </row>
    <row r="250" spans="1:8" ht="21" customHeight="1">
      <c r="A250" s="12" t="str">
        <f>[1]Лист2!A171</f>
        <v>Социальное обеспечение и иные выплаты населению</v>
      </c>
      <c r="B250" s="13">
        <f>[1]Лист2!C171</f>
        <v>10</v>
      </c>
      <c r="C250" s="13" t="str">
        <f>[1]Лист2!D171</f>
        <v>03</v>
      </c>
      <c r="D250" s="13" t="str">
        <f>[1]Лист2!E171</f>
        <v>14 2 00 L4970</v>
      </c>
      <c r="E250" s="13">
        <f>[1]Лист2!F171</f>
        <v>300</v>
      </c>
      <c r="F250" s="33">
        <v>63</v>
      </c>
      <c r="G250" s="33">
        <v>63</v>
      </c>
      <c r="H250" s="47">
        <f>Лист2!I179</f>
        <v>100</v>
      </c>
    </row>
    <row r="251" spans="1:8" ht="32.450000000000003" customHeight="1">
      <c r="A251" s="12" t="str">
        <f>[1]Лист2!A172</f>
        <v>Субсидии на реализацию мероприятий по обеспечению жильем молодых семей</v>
      </c>
      <c r="B251" s="13">
        <f>[1]Лист2!C172</f>
        <v>10</v>
      </c>
      <c r="C251" s="13" t="str">
        <f>[1]Лист2!D172</f>
        <v>03</v>
      </c>
      <c r="D251" s="13" t="str">
        <f>[1]Лист2!E172</f>
        <v>14 2 00 L4970</v>
      </c>
      <c r="E251" s="13"/>
      <c r="F251" s="33">
        <v>252</v>
      </c>
      <c r="G251" s="33">
        <v>252</v>
      </c>
      <c r="H251" s="50">
        <f t="shared" ref="H251:H265" si="5">G251/F251*100</f>
        <v>100</v>
      </c>
    </row>
    <row r="252" spans="1:8" ht="23.25" customHeight="1">
      <c r="A252" s="12" t="str">
        <f>[1]Лист2!A173</f>
        <v>Социальное обеспечение и иные выплаты населению</v>
      </c>
      <c r="B252" s="13">
        <f>[1]Лист2!C173</f>
        <v>10</v>
      </c>
      <c r="C252" s="13" t="str">
        <f>[1]Лист2!D173</f>
        <v>03</v>
      </c>
      <c r="D252" s="13" t="str">
        <f>[1]Лист2!E173</f>
        <v>14 2 00 L4970</v>
      </c>
      <c r="E252" s="13">
        <f>[1]Лист2!F173</f>
        <v>300</v>
      </c>
      <c r="F252" s="33">
        <v>252</v>
      </c>
      <c r="G252" s="33">
        <v>252</v>
      </c>
      <c r="H252" s="50">
        <f t="shared" si="5"/>
        <v>100</v>
      </c>
    </row>
    <row r="253" spans="1:8" ht="51" customHeight="1">
      <c r="A253" s="12" t="str">
        <f>[1]Лист2!A329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53" s="13" t="str">
        <f>[1]Лист2!C329</f>
        <v>10</v>
      </c>
      <c r="C253" s="13" t="str">
        <f>[1]Лист2!D329</f>
        <v>03</v>
      </c>
      <c r="D253" s="13" t="str">
        <f>[1]Лист2!E329</f>
        <v>52 0 00 L5675</v>
      </c>
      <c r="E253" s="13"/>
      <c r="F253" s="33">
        <v>21476.806</v>
      </c>
      <c r="G253" s="33">
        <v>21476.806</v>
      </c>
      <c r="H253" s="50">
        <f t="shared" si="5"/>
        <v>100</v>
      </c>
    </row>
    <row r="254" spans="1:8" ht="22.5" customHeight="1">
      <c r="A254" s="12" t="str">
        <f>[1]Лист2!A330</f>
        <v>Социальное обеспечение и иные выплаты населению</v>
      </c>
      <c r="B254" s="13" t="str">
        <f>[1]Лист2!C330</f>
        <v>10</v>
      </c>
      <c r="C254" s="13" t="str">
        <f>[1]Лист2!D330</f>
        <v>03</v>
      </c>
      <c r="D254" s="13" t="str">
        <f>[1]Лист2!E330</f>
        <v>52 0 00 L5675</v>
      </c>
      <c r="E254" s="13">
        <f>[1]Лист2!F330</f>
        <v>300</v>
      </c>
      <c r="F254" s="33">
        <v>21476.806</v>
      </c>
      <c r="G254" s="33">
        <v>21476.806</v>
      </c>
      <c r="H254" s="50">
        <f t="shared" si="5"/>
        <v>100</v>
      </c>
    </row>
    <row r="255" spans="1:8" ht="91.5" customHeight="1">
      <c r="A255" s="12" t="str">
        <f>[1]Лист2!A331</f>
        <v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v>
      </c>
      <c r="B255" s="13" t="str">
        <f>[1]Лист2!C331</f>
        <v>10</v>
      </c>
      <c r="C255" s="13" t="str">
        <f>[1]Лист2!D331</f>
        <v>03</v>
      </c>
      <c r="D255" s="13" t="str">
        <f>[1]Лист2!E331</f>
        <v>52 0 00 S0992</v>
      </c>
      <c r="E255" s="13"/>
      <c r="F255" s="33">
        <v>193.488</v>
      </c>
      <c r="G255" s="33">
        <v>193.488</v>
      </c>
      <c r="H255" s="50">
        <f t="shared" si="5"/>
        <v>100</v>
      </c>
    </row>
    <row r="256" spans="1:8" ht="35.25" customHeight="1">
      <c r="A256" s="12" t="str">
        <f>[1]Лист2!A332</f>
        <v>Социальное обеспечение и иные выплаты населению</v>
      </c>
      <c r="B256" s="13" t="str">
        <f>[1]Лист2!C332</f>
        <v>10</v>
      </c>
      <c r="C256" s="13" t="str">
        <f>[1]Лист2!D332</f>
        <v>03</v>
      </c>
      <c r="D256" s="13" t="str">
        <f>[1]Лист2!E332</f>
        <v>52 0 00 S0992</v>
      </c>
      <c r="E256" s="13">
        <f>[1]Лист2!F332</f>
        <v>300</v>
      </c>
      <c r="F256" s="33">
        <v>193.488</v>
      </c>
      <c r="G256" s="33">
        <v>193.488</v>
      </c>
      <c r="H256" s="50">
        <v>0</v>
      </c>
    </row>
    <row r="257" spans="1:8" ht="92.25" customHeight="1">
      <c r="A257" s="12" t="str">
        <f>[1]Лист2!A333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</v>
      </c>
      <c r="B257" s="13">
        <f>[1]Лист2!C333</f>
        <v>10</v>
      </c>
      <c r="C257" s="13" t="str">
        <f>[1]Лист2!D333</f>
        <v>03</v>
      </c>
      <c r="D257" s="13" t="str">
        <f>[1]Лист2!E333</f>
        <v>71 1 00 51340</v>
      </c>
      <c r="E257" s="13"/>
      <c r="F257" s="33">
        <v>2651.9</v>
      </c>
      <c r="G257" s="33">
        <v>2651.9</v>
      </c>
      <c r="H257" s="50">
        <f t="shared" si="5"/>
        <v>100</v>
      </c>
    </row>
    <row r="258" spans="1:8" ht="27" customHeight="1">
      <c r="A258" s="12" t="str">
        <f>[1]Лист2!A334</f>
        <v>Социальное обеспечение и иные выплаты населению</v>
      </c>
      <c r="B258" s="13" t="str">
        <f>[1]Лист2!C334</f>
        <v>10</v>
      </c>
      <c r="C258" s="13" t="str">
        <f>[1]Лист2!D334</f>
        <v>03</v>
      </c>
      <c r="D258" s="13" t="str">
        <f>[1]Лист2!E334</f>
        <v>71 1 00 51340</v>
      </c>
      <c r="E258" s="13">
        <f>[1]Лист2!F334</f>
        <v>300</v>
      </c>
      <c r="F258" s="33">
        <v>2651.9</v>
      </c>
      <c r="G258" s="33">
        <v>2651.9</v>
      </c>
      <c r="H258" s="50">
        <f t="shared" si="5"/>
        <v>100</v>
      </c>
    </row>
    <row r="259" spans="1:8" ht="26.25" customHeight="1">
      <c r="A259" s="12" t="s">
        <v>17</v>
      </c>
      <c r="B259" s="13">
        <v>10</v>
      </c>
      <c r="C259" s="13" t="s">
        <v>22</v>
      </c>
      <c r="D259" s="13"/>
      <c r="E259" s="13"/>
      <c r="F259" s="17">
        <v>15085</v>
      </c>
      <c r="G259" s="17">
        <f>G260+G262+G264</f>
        <v>13328.416999999999</v>
      </c>
      <c r="H259" s="50">
        <f t="shared" si="5"/>
        <v>88.355432548889624</v>
      </c>
    </row>
    <row r="260" spans="1:8" ht="81" customHeight="1">
      <c r="A260" s="12" t="str">
        <f>[1]Лист2!A175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260" s="13">
        <f>[1]Лист2!C175</f>
        <v>10</v>
      </c>
      <c r="C260" s="13" t="str">
        <f>[1]Лист2!D175</f>
        <v>04</v>
      </c>
      <c r="D260" s="13" t="str">
        <f>[1]Лист2!E175</f>
        <v>90 4 00 60010</v>
      </c>
      <c r="E260" s="13"/>
      <c r="F260" s="33">
        <v>120</v>
      </c>
      <c r="G260" s="33">
        <v>120</v>
      </c>
      <c r="H260" s="50">
        <f>G260/F260*100</f>
        <v>100</v>
      </c>
    </row>
    <row r="261" spans="1:8" ht="24.75" customHeight="1">
      <c r="A261" s="12" t="str">
        <f>[1]Лист2!A176</f>
        <v>Социальное обеспечение и иные выплаты населению</v>
      </c>
      <c r="B261" s="13">
        <f>[1]Лист2!C176</f>
        <v>10</v>
      </c>
      <c r="C261" s="13" t="str">
        <f>[1]Лист2!D176</f>
        <v>04</v>
      </c>
      <c r="D261" s="13" t="str">
        <f>[1]Лист2!E176</f>
        <v>90 4 00 60010</v>
      </c>
      <c r="E261" s="13">
        <f>[1]Лист2!F176</f>
        <v>300</v>
      </c>
      <c r="F261" s="33">
        <v>120</v>
      </c>
      <c r="G261" s="33">
        <v>120</v>
      </c>
      <c r="H261" s="50">
        <f t="shared" si="5"/>
        <v>100</v>
      </c>
    </row>
    <row r="262" spans="1:8" ht="54" customHeight="1">
      <c r="A262" s="16" t="s">
        <v>101</v>
      </c>
      <c r="B262" s="13">
        <v>10</v>
      </c>
      <c r="C262" s="13" t="s">
        <v>22</v>
      </c>
      <c r="D262" s="14" t="s">
        <v>150</v>
      </c>
      <c r="E262" s="13"/>
      <c r="F262" s="17">
        <v>2079</v>
      </c>
      <c r="G262" s="17">
        <f>G263</f>
        <v>1650.9</v>
      </c>
      <c r="H262" s="50">
        <f t="shared" si="5"/>
        <v>79.408369408369424</v>
      </c>
    </row>
    <row r="263" spans="1:8" ht="26.25" customHeight="1">
      <c r="A263" s="12" t="s">
        <v>77</v>
      </c>
      <c r="B263" s="13">
        <v>10</v>
      </c>
      <c r="C263" s="13" t="s">
        <v>22</v>
      </c>
      <c r="D263" s="14" t="s">
        <v>150</v>
      </c>
      <c r="E263" s="11">
        <v>300</v>
      </c>
      <c r="F263" s="17">
        <v>2079</v>
      </c>
      <c r="G263" s="17">
        <v>1650.9</v>
      </c>
      <c r="H263" s="50">
        <f t="shared" si="5"/>
        <v>79.408369408369424</v>
      </c>
    </row>
    <row r="264" spans="1:8" ht="52.5" customHeight="1">
      <c r="A264" s="42" t="s">
        <v>113</v>
      </c>
      <c r="B264" s="43" t="s">
        <v>68</v>
      </c>
      <c r="C264" s="43" t="s">
        <v>22</v>
      </c>
      <c r="D264" s="46" t="s">
        <v>173</v>
      </c>
      <c r="E264" s="43"/>
      <c r="F264" s="17">
        <v>12886</v>
      </c>
      <c r="G264" s="17">
        <f>G265</f>
        <v>11557.517</v>
      </c>
      <c r="H264" s="50">
        <f t="shared" si="5"/>
        <v>89.690493558901125</v>
      </c>
    </row>
    <row r="265" spans="1:8" ht="22.5" customHeight="1">
      <c r="A265" s="12" t="s">
        <v>77</v>
      </c>
      <c r="B265" s="43" t="s">
        <v>68</v>
      </c>
      <c r="C265" s="43" t="s">
        <v>22</v>
      </c>
      <c r="D265" s="46" t="s">
        <v>173</v>
      </c>
      <c r="E265" s="43">
        <v>300</v>
      </c>
      <c r="F265" s="17">
        <v>12886</v>
      </c>
      <c r="G265" s="17">
        <f>Лист2!H184</f>
        <v>11557.517</v>
      </c>
      <c r="H265" s="50">
        <f t="shared" si="5"/>
        <v>89.690493558901125</v>
      </c>
    </row>
    <row r="266" spans="1:8" ht="30.75" customHeight="1">
      <c r="A266" s="12" t="s">
        <v>15</v>
      </c>
      <c r="B266" s="13">
        <v>11</v>
      </c>
      <c r="C266" s="13"/>
      <c r="D266" s="13"/>
      <c r="E266" s="13"/>
      <c r="F266" s="17">
        <f>Лист2!G21</f>
        <v>2324.5730000000003</v>
      </c>
      <c r="G266" s="17">
        <f>Лист2!H21</f>
        <v>2323.424</v>
      </c>
      <c r="H266" s="50">
        <f t="shared" si="4"/>
        <v>99.950571567337292</v>
      </c>
    </row>
    <row r="267" spans="1:8" ht="22.5" customHeight="1">
      <c r="A267" s="12" t="s">
        <v>33</v>
      </c>
      <c r="B267" s="11">
        <v>11</v>
      </c>
      <c r="C267" s="13" t="s">
        <v>25</v>
      </c>
      <c r="D267" s="14"/>
      <c r="E267" s="13"/>
      <c r="F267" s="17">
        <f>F268+F274+F280</f>
        <v>2324.5730000000003</v>
      </c>
      <c r="G267" s="17">
        <f>G268+G274+G280</f>
        <v>2323.424</v>
      </c>
      <c r="H267" s="50">
        <f t="shared" si="4"/>
        <v>99.950571567337292</v>
      </c>
    </row>
    <row r="268" spans="1:8" ht="40.5" customHeight="1">
      <c r="A268" s="16" t="s">
        <v>89</v>
      </c>
      <c r="B268" s="13">
        <v>11</v>
      </c>
      <c r="C268" s="13" t="s">
        <v>25</v>
      </c>
      <c r="D268" s="14" t="s">
        <v>132</v>
      </c>
      <c r="E268" s="11"/>
      <c r="F268" s="17">
        <f>Лист2!G22</f>
        <v>747.83299999999997</v>
      </c>
      <c r="G268" s="17">
        <f>Лист2!H22</f>
        <v>747.83299999999997</v>
      </c>
      <c r="H268" s="50">
        <f t="shared" si="4"/>
        <v>100</v>
      </c>
    </row>
    <row r="269" spans="1:8" ht="23.25" customHeight="1">
      <c r="A269" s="16" t="s">
        <v>90</v>
      </c>
      <c r="B269" s="13">
        <v>11</v>
      </c>
      <c r="C269" s="13" t="s">
        <v>25</v>
      </c>
      <c r="D269" s="14" t="s">
        <v>133</v>
      </c>
      <c r="E269" s="13"/>
      <c r="F269" s="17">
        <f>Лист2!G23</f>
        <v>625</v>
      </c>
      <c r="G269" s="17">
        <f>Лист2!H23</f>
        <v>625</v>
      </c>
      <c r="H269" s="50">
        <v>0</v>
      </c>
    </row>
    <row r="270" spans="1:8" ht="72" customHeight="1">
      <c r="A270" s="28" t="s">
        <v>86</v>
      </c>
      <c r="B270" s="13">
        <v>11</v>
      </c>
      <c r="C270" s="13" t="s">
        <v>25</v>
      </c>
      <c r="D270" s="14" t="s">
        <v>133</v>
      </c>
      <c r="E270" s="13">
        <v>100</v>
      </c>
      <c r="F270" s="17">
        <f>Лист2!G24</f>
        <v>625</v>
      </c>
      <c r="G270" s="17">
        <f>Лист2!H24</f>
        <v>625</v>
      </c>
      <c r="H270" s="50">
        <f t="shared" si="4"/>
        <v>100</v>
      </c>
    </row>
    <row r="271" spans="1:8" ht="39.75" customHeight="1">
      <c r="A271" s="28" t="s">
        <v>131</v>
      </c>
      <c r="B271" s="13">
        <v>11</v>
      </c>
      <c r="C271" s="13" t="s">
        <v>25</v>
      </c>
      <c r="D271" s="14" t="s">
        <v>133</v>
      </c>
      <c r="E271" s="13">
        <v>200</v>
      </c>
      <c r="F271" s="17">
        <f>Лист2!G25</f>
        <v>0</v>
      </c>
      <c r="G271" s="17">
        <f>Лист2!H25</f>
        <v>0</v>
      </c>
      <c r="H271" s="50" t="e">
        <f t="shared" si="4"/>
        <v>#DIV/0!</v>
      </c>
    </row>
    <row r="272" spans="1:8" ht="41.45" customHeight="1">
      <c r="A272" s="28" t="str">
        <f>[1]Лист2!A26</f>
        <v>Субсидия на софинансирование части расходов местных бюджетов по оплате труда работников муниципальных учреждений</v>
      </c>
      <c r="B272" s="13">
        <f>[1]Лист2!C26</f>
        <v>11</v>
      </c>
      <c r="C272" s="13" t="str">
        <f>[1]Лист2!D26</f>
        <v>05</v>
      </c>
      <c r="D272" s="13" t="str">
        <f>[1]Лист2!E26</f>
        <v>01 2 00 S0430</v>
      </c>
      <c r="E272" s="13"/>
      <c r="F272" s="17">
        <f>Лист2!G26</f>
        <v>122.833</v>
      </c>
      <c r="G272" s="17">
        <f>Лист2!H26</f>
        <v>122.833</v>
      </c>
      <c r="H272" s="50">
        <f t="shared" si="4"/>
        <v>100</v>
      </c>
    </row>
    <row r="273" spans="1:8" ht="69" customHeight="1">
      <c r="A273" s="28" t="str">
        <f>[1]Лист2!A27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3" s="13">
        <f>[1]Лист2!C27</f>
        <v>11</v>
      </c>
      <c r="C273" s="13" t="str">
        <f>[1]Лист2!D27</f>
        <v>05</v>
      </c>
      <c r="D273" s="13" t="str">
        <f>[1]Лист2!E27</f>
        <v>01 2 00 S0430</v>
      </c>
      <c r="E273" s="13">
        <f>[1]Лист2!F27</f>
        <v>100</v>
      </c>
      <c r="F273" s="17">
        <f>Лист2!G27</f>
        <v>122.833</v>
      </c>
      <c r="G273" s="17">
        <f>Лист2!H27</f>
        <v>122.833</v>
      </c>
      <c r="H273" s="50">
        <f t="shared" si="4"/>
        <v>100</v>
      </c>
    </row>
    <row r="274" spans="1:8" ht="26.25" customHeight="1">
      <c r="A274" s="28" t="str">
        <f>[1]Лист2!A28</f>
        <v>Учреждения по обеспечению хозяйственного обслуживания</v>
      </c>
      <c r="B274" s="13">
        <f>[1]Лист2!C28</f>
        <v>11</v>
      </c>
      <c r="C274" s="13" t="str">
        <f>[1]Лист2!D28</f>
        <v>05</v>
      </c>
      <c r="D274" s="13" t="str">
        <f>[1]Лист2!E28</f>
        <v>02 5 00 10810</v>
      </c>
      <c r="E274" s="13"/>
      <c r="F274" s="17">
        <f>Лист2!G28</f>
        <v>1566.7400000000002</v>
      </c>
      <c r="G274" s="17">
        <f>Лист2!H28</f>
        <v>1565.5909999999999</v>
      </c>
      <c r="H274" s="50">
        <f t="shared" si="4"/>
        <v>99.926663007263471</v>
      </c>
    </row>
    <row r="275" spans="1:8" ht="68.45" customHeight="1">
      <c r="A275" s="28" t="str">
        <f>[1]Лист2!A29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5" s="13">
        <f>[1]Лист2!C29</f>
        <v>11</v>
      </c>
      <c r="C275" s="13" t="str">
        <f>[1]Лист2!D29</f>
        <v>05</v>
      </c>
      <c r="D275" s="13" t="str">
        <f>[1]Лист2!E29</f>
        <v>02 5 00 10810</v>
      </c>
      <c r="E275" s="13">
        <f>[1]Лист2!F29</f>
        <v>100</v>
      </c>
      <c r="F275" s="17">
        <f>Лист2!G29</f>
        <v>914.27800000000002</v>
      </c>
      <c r="G275" s="17">
        <f>Лист2!H29</f>
        <v>914.27800000000002</v>
      </c>
      <c r="H275" s="50">
        <f t="shared" si="4"/>
        <v>100</v>
      </c>
    </row>
    <row r="276" spans="1:8" ht="41.25" customHeight="1">
      <c r="A276" s="28" t="str">
        <f>[1]Лист2!A30</f>
        <v>Закупка товаров, работ и услуг для обеспечения государственных (муниципальных) нужд</v>
      </c>
      <c r="B276" s="13">
        <f>[1]Лист2!C30</f>
        <v>11</v>
      </c>
      <c r="C276" s="13" t="str">
        <f>[1]Лист2!D30</f>
        <v>05</v>
      </c>
      <c r="D276" s="13" t="str">
        <f>[1]Лист2!E30</f>
        <v>02 5 00 10810</v>
      </c>
      <c r="E276" s="13">
        <f>[1]Лист2!F30</f>
        <v>200</v>
      </c>
      <c r="F276" s="17">
        <f>Лист2!G30</f>
        <v>512.625</v>
      </c>
      <c r="G276" s="17">
        <f>Лист2!H30</f>
        <v>511.52600000000001</v>
      </c>
      <c r="H276" s="50">
        <f t="shared" si="4"/>
        <v>99.785613265057307</v>
      </c>
    </row>
    <row r="277" spans="1:8" ht="25.5" customHeight="1">
      <c r="A277" s="28" t="str">
        <f>[1]Лист2!A31</f>
        <v>Уплата налогов, сборов и иных платежей</v>
      </c>
      <c r="B277" s="13">
        <f>[1]Лист2!C31</f>
        <v>11</v>
      </c>
      <c r="C277" s="13" t="str">
        <f>[1]Лист2!D31</f>
        <v>05</v>
      </c>
      <c r="D277" s="13" t="str">
        <f>[1]Лист2!E31</f>
        <v>02 5 00 10810</v>
      </c>
      <c r="E277" s="13">
        <f>[1]Лист2!F31</f>
        <v>850</v>
      </c>
      <c r="F277" s="17">
        <f>Лист2!G31</f>
        <v>69.456999999999994</v>
      </c>
      <c r="G277" s="17">
        <f>Лист2!H31</f>
        <v>69.406999999999996</v>
      </c>
      <c r="H277" s="50">
        <f t="shared" si="4"/>
        <v>99.928013015246847</v>
      </c>
    </row>
    <row r="278" spans="1:8" ht="33.75" customHeight="1">
      <c r="A278" s="28" t="str">
        <f>[1]Лист2!A32</f>
        <v>Субсидия на софинансирование части расходов местных бюджетов по оплате труда работников муниципальных учреждений</v>
      </c>
      <c r="B278" s="70">
        <f>[1]Лист2!C32</f>
        <v>11</v>
      </c>
      <c r="C278" s="70" t="str">
        <f>[1]Лист2!D32</f>
        <v>05</v>
      </c>
      <c r="D278" s="70" t="str">
        <f>[1]Лист2!E32</f>
        <v>02 5 00 S0430</v>
      </c>
      <c r="E278" s="70"/>
      <c r="F278" s="17">
        <f>Лист2!G32</f>
        <v>70.38</v>
      </c>
      <c r="G278" s="17">
        <f>Лист2!H32</f>
        <v>70.38</v>
      </c>
      <c r="H278" s="50">
        <f t="shared" si="4"/>
        <v>100</v>
      </c>
    </row>
    <row r="279" spans="1:8" ht="69" customHeight="1">
      <c r="A279" s="28" t="str">
        <f>[1]Лист2!A33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9" s="70">
        <f>[1]Лист2!C33</f>
        <v>11</v>
      </c>
      <c r="C279" s="70" t="str">
        <f>[1]Лист2!D33</f>
        <v>05</v>
      </c>
      <c r="D279" s="70" t="str">
        <f>[1]Лист2!E33</f>
        <v>02 5 00 S0430</v>
      </c>
      <c r="E279" s="70">
        <f>[1]Лист2!F33</f>
        <v>100</v>
      </c>
      <c r="F279" s="17">
        <f>Лист2!G33</f>
        <v>70.38</v>
      </c>
      <c r="G279" s="17">
        <f>Лист2!H33</f>
        <v>70.38</v>
      </c>
      <c r="H279" s="50">
        <f t="shared" si="4"/>
        <v>100</v>
      </c>
    </row>
    <row r="280" spans="1:8" ht="20.25" customHeight="1">
      <c r="A280" s="28" t="str">
        <f>[1]Лист2!A34</f>
        <v>Резервные фонды местных администраций</v>
      </c>
      <c r="B280" s="70">
        <f>[1]Лист2!C34</f>
        <v>11</v>
      </c>
      <c r="C280" s="70" t="str">
        <f>[1]Лист2!D34</f>
        <v>05</v>
      </c>
      <c r="D280" s="70" t="str">
        <f>[1]Лист2!E34</f>
        <v>99 1 00 14100</v>
      </c>
      <c r="E280" s="70"/>
      <c r="F280" s="17">
        <f>Лист2!G34</f>
        <v>10</v>
      </c>
      <c r="G280" s="17">
        <f>Лист2!H34</f>
        <v>10</v>
      </c>
      <c r="H280" s="50">
        <f t="shared" si="4"/>
        <v>100</v>
      </c>
    </row>
    <row r="281" spans="1:8" ht="37.9" customHeight="1">
      <c r="A281" s="28" t="str">
        <f>[1]Лист2!A35</f>
        <v>Закупка товаров, работ и услуг для обеспечения государственных (муниципальных) нужд</v>
      </c>
      <c r="B281" s="70">
        <f>[1]Лист2!C35</f>
        <v>11</v>
      </c>
      <c r="C281" s="70" t="str">
        <f>[1]Лист2!D35</f>
        <v>05</v>
      </c>
      <c r="D281" s="70" t="str">
        <f>[1]Лист2!E35</f>
        <v>99 1 00 14100</v>
      </c>
      <c r="E281" s="70">
        <f>[1]Лист2!F35</f>
        <v>200</v>
      </c>
      <c r="F281" s="17">
        <f>Лист2!G35</f>
        <v>10</v>
      </c>
      <c r="G281" s="17">
        <f>Лист2!H35</f>
        <v>10</v>
      </c>
      <c r="H281" s="50">
        <f t="shared" si="4"/>
        <v>100</v>
      </c>
    </row>
    <row r="282" spans="1:8" ht="25.9" customHeight="1">
      <c r="A282" s="12" t="s">
        <v>71</v>
      </c>
      <c r="B282" s="13">
        <v>13</v>
      </c>
      <c r="C282" s="13"/>
      <c r="D282" s="13"/>
      <c r="E282" s="13"/>
      <c r="F282" s="17">
        <v>6</v>
      </c>
      <c r="G282" s="17">
        <f>G283</f>
        <v>5.03</v>
      </c>
      <c r="H282" s="50">
        <f t="shared" si="4"/>
        <v>83.833333333333343</v>
      </c>
    </row>
    <row r="283" spans="1:8" ht="24.75" customHeight="1">
      <c r="A283" s="30" t="s">
        <v>103</v>
      </c>
      <c r="B283" s="13">
        <v>13</v>
      </c>
      <c r="C283" s="13" t="s">
        <v>19</v>
      </c>
      <c r="D283" s="13"/>
      <c r="E283" s="13"/>
      <c r="F283" s="17">
        <v>6</v>
      </c>
      <c r="G283" s="17">
        <f>G284</f>
        <v>5.03</v>
      </c>
      <c r="H283" s="50">
        <f t="shared" si="4"/>
        <v>83.833333333333343</v>
      </c>
    </row>
    <row r="284" spans="1:8" ht="22.5" customHeight="1">
      <c r="A284" s="18" t="s">
        <v>70</v>
      </c>
      <c r="B284" s="13">
        <v>13</v>
      </c>
      <c r="C284" s="13" t="s">
        <v>19</v>
      </c>
      <c r="D284" s="11" t="s">
        <v>154</v>
      </c>
      <c r="E284" s="20"/>
      <c r="F284" s="17">
        <v>6</v>
      </c>
      <c r="G284" s="17">
        <f>G285</f>
        <v>5.03</v>
      </c>
      <c r="H284" s="50">
        <f t="shared" si="4"/>
        <v>83.833333333333343</v>
      </c>
    </row>
    <row r="285" spans="1:8" ht="22.5" customHeight="1">
      <c r="A285" s="18" t="s">
        <v>104</v>
      </c>
      <c r="B285" s="13">
        <v>13</v>
      </c>
      <c r="C285" s="13" t="s">
        <v>19</v>
      </c>
      <c r="D285" s="11" t="s">
        <v>154</v>
      </c>
      <c r="E285" s="13">
        <v>730</v>
      </c>
      <c r="F285" s="17">
        <v>6</v>
      </c>
      <c r="G285" s="17">
        <v>5.03</v>
      </c>
      <c r="H285" s="50">
        <f t="shared" si="4"/>
        <v>83.833333333333343</v>
      </c>
    </row>
    <row r="286" spans="1:8" ht="26.25" customHeight="1">
      <c r="A286" s="31" t="s">
        <v>117</v>
      </c>
      <c r="B286" s="13">
        <v>14</v>
      </c>
      <c r="C286" s="13"/>
      <c r="D286" s="13"/>
      <c r="E286" s="13"/>
      <c r="F286" s="17">
        <v>3352.5389999999998</v>
      </c>
      <c r="G286" s="17">
        <f>G287+G292+G294</f>
        <v>3342.2</v>
      </c>
      <c r="H286" s="50">
        <f t="shared" si="4"/>
        <v>99.691606868704582</v>
      </c>
    </row>
    <row r="287" spans="1:8" ht="31.5">
      <c r="A287" s="12" t="s">
        <v>105</v>
      </c>
      <c r="B287" s="13">
        <v>14</v>
      </c>
      <c r="C287" s="13" t="s">
        <v>19</v>
      </c>
      <c r="D287" s="13"/>
      <c r="E287" s="13"/>
      <c r="F287" s="17">
        <v>1399.5</v>
      </c>
      <c r="G287" s="17">
        <v>1399.5</v>
      </c>
      <c r="H287" s="50">
        <f t="shared" si="4"/>
        <v>100</v>
      </c>
    </row>
    <row r="288" spans="1:8" ht="31.5">
      <c r="A288" s="16" t="s">
        <v>83</v>
      </c>
      <c r="B288" s="14" t="s">
        <v>84</v>
      </c>
      <c r="C288" s="14" t="s">
        <v>19</v>
      </c>
      <c r="D288" s="14" t="s">
        <v>156</v>
      </c>
      <c r="E288" s="14"/>
      <c r="F288" s="17">
        <v>592.5</v>
      </c>
      <c r="G288" s="17">
        <v>592.5</v>
      </c>
      <c r="H288" s="50">
        <f t="shared" si="4"/>
        <v>100</v>
      </c>
    </row>
    <row r="289" spans="1:8" ht="23.25" customHeight="1">
      <c r="A289" s="16" t="s">
        <v>18</v>
      </c>
      <c r="B289" s="14" t="s">
        <v>84</v>
      </c>
      <c r="C289" s="14" t="s">
        <v>19</v>
      </c>
      <c r="D289" s="14" t="s">
        <v>156</v>
      </c>
      <c r="E289" s="14" t="s">
        <v>106</v>
      </c>
      <c r="F289" s="17">
        <v>592.5</v>
      </c>
      <c r="G289" s="17">
        <v>592.5</v>
      </c>
      <c r="H289" s="50">
        <f t="shared" si="4"/>
        <v>100</v>
      </c>
    </row>
    <row r="290" spans="1:8" ht="31.5">
      <c r="A290" s="16" t="s">
        <v>34</v>
      </c>
      <c r="B290" s="13">
        <v>14</v>
      </c>
      <c r="C290" s="13" t="s">
        <v>19</v>
      </c>
      <c r="D290" s="14" t="s">
        <v>156</v>
      </c>
      <c r="E290" s="13"/>
      <c r="F290" s="17">
        <v>807</v>
      </c>
      <c r="G290" s="17">
        <v>807</v>
      </c>
      <c r="H290" s="50">
        <f t="shared" si="4"/>
        <v>100</v>
      </c>
    </row>
    <row r="291" spans="1:8" ht="21" customHeight="1">
      <c r="A291" s="16" t="s">
        <v>18</v>
      </c>
      <c r="B291" s="13">
        <v>14</v>
      </c>
      <c r="C291" s="13" t="s">
        <v>19</v>
      </c>
      <c r="D291" s="14" t="s">
        <v>156</v>
      </c>
      <c r="E291" s="13">
        <v>510</v>
      </c>
      <c r="F291" s="17">
        <v>807</v>
      </c>
      <c r="G291" s="17">
        <v>807</v>
      </c>
      <c r="H291" s="50">
        <f t="shared" si="4"/>
        <v>100</v>
      </c>
    </row>
    <row r="292" spans="1:8" ht="24" customHeight="1">
      <c r="A292" s="16" t="s">
        <v>174</v>
      </c>
      <c r="B292" s="13">
        <v>14</v>
      </c>
      <c r="C292" s="13" t="s">
        <v>20</v>
      </c>
      <c r="D292" s="14" t="s">
        <v>159</v>
      </c>
      <c r="E292" s="13"/>
      <c r="F292" s="17">
        <v>822</v>
      </c>
      <c r="G292" s="17">
        <v>822</v>
      </c>
      <c r="H292" s="50">
        <f t="shared" si="4"/>
        <v>100</v>
      </c>
    </row>
    <row r="293" spans="1:8" ht="17.25" customHeight="1">
      <c r="A293" s="16" t="s">
        <v>18</v>
      </c>
      <c r="B293" s="13">
        <v>14</v>
      </c>
      <c r="C293" s="13" t="s">
        <v>20</v>
      </c>
      <c r="D293" s="14" t="s">
        <v>159</v>
      </c>
      <c r="E293" s="13">
        <v>510</v>
      </c>
      <c r="F293" s="17">
        <v>822</v>
      </c>
      <c r="G293" s="17">
        <v>822</v>
      </c>
      <c r="H293" s="50">
        <f t="shared" si="4"/>
        <v>100</v>
      </c>
    </row>
    <row r="294" spans="1:8" ht="24.75" customHeight="1">
      <c r="A294" s="16" t="str">
        <f>[1]Лист2!A241</f>
        <v>Прочие межбюджетные трансферты общего характера</v>
      </c>
      <c r="B294" s="13">
        <f>[1]Лист2!C241</f>
        <v>14</v>
      </c>
      <c r="C294" s="13" t="str">
        <f>[1]Лист2!D241</f>
        <v>03</v>
      </c>
      <c r="D294" s="13"/>
      <c r="E294" s="13"/>
      <c r="F294" s="33">
        <v>1131.039</v>
      </c>
      <c r="G294" s="33">
        <f>G295+G297</f>
        <v>1120.7</v>
      </c>
      <c r="H294" s="50">
        <f t="shared" si="4"/>
        <v>99.085884748448123</v>
      </c>
    </row>
    <row r="295" spans="1:8" ht="31.5">
      <c r="A295" s="16" t="str">
        <f>[1]Лист2!A242</f>
        <v>Реализация проектов развития общественной инфраструктуры, основанных на инициативах граждан</v>
      </c>
      <c r="B295" s="13">
        <f>[1]Лист2!C242</f>
        <v>14</v>
      </c>
      <c r="C295" s="13" t="str">
        <f>[1]Лист2!D242</f>
        <v>03</v>
      </c>
      <c r="D295" s="13" t="str">
        <f>[1]Лист2!E242</f>
        <v>92 9 00 S0260</v>
      </c>
      <c r="E295" s="13"/>
      <c r="F295" s="33">
        <v>631.03899999999999</v>
      </c>
      <c r="G295" s="33">
        <f>G296</f>
        <v>620.70000000000005</v>
      </c>
      <c r="H295" s="50">
        <f t="shared" si="4"/>
        <v>98.361590963474526</v>
      </c>
    </row>
    <row r="296" spans="1:8" ht="21" customHeight="1">
      <c r="A296" s="16" t="str">
        <f>[1]Лист2!A243</f>
        <v>Иные межбюджетные трансферты</v>
      </c>
      <c r="B296" s="13">
        <f>[1]Лист2!C243</f>
        <v>14</v>
      </c>
      <c r="C296" s="13" t="str">
        <f>[1]Лист2!D243</f>
        <v>03</v>
      </c>
      <c r="D296" s="13" t="str">
        <f>[1]Лист2!E243</f>
        <v>92 9 00 S0260</v>
      </c>
      <c r="E296" s="13">
        <f>[1]Лист2!F243</f>
        <v>540</v>
      </c>
      <c r="F296" s="33">
        <v>631.03899999999999</v>
      </c>
      <c r="G296" s="33">
        <v>620.70000000000005</v>
      </c>
      <c r="H296" s="50">
        <f t="shared" ref="H296:H299" si="6">G296/F296*100</f>
        <v>98.361590963474526</v>
      </c>
    </row>
    <row r="297" spans="1:8" ht="47.25">
      <c r="A297" s="16" t="str">
        <f>[1]Лист2!A244</f>
        <v>Прочие межбюджетные трансферты на софинансирование части расходов местных бюджетов по оплате труда работников муниципальных учреждений</v>
      </c>
      <c r="B297" s="13">
        <f>[1]Лист2!C244</f>
        <v>14</v>
      </c>
      <c r="C297" s="13" t="str">
        <f>[1]Лист2!D244</f>
        <v>03</v>
      </c>
      <c r="D297" s="13" t="str">
        <f>[1]Лист2!E244</f>
        <v>98 5 00 S0430</v>
      </c>
      <c r="E297" s="13"/>
      <c r="F297" s="33">
        <v>500</v>
      </c>
      <c r="G297" s="33">
        <v>500</v>
      </c>
      <c r="H297" s="50">
        <f t="shared" si="6"/>
        <v>100</v>
      </c>
    </row>
    <row r="298" spans="1:8" ht="18.75" customHeight="1">
      <c r="A298" s="16" t="str">
        <f>[1]Лист2!A245</f>
        <v>Иные межбюджетные трансферты</v>
      </c>
      <c r="B298" s="13">
        <f>[1]Лист2!C245</f>
        <v>14</v>
      </c>
      <c r="C298" s="13" t="str">
        <f>[1]Лист2!D245</f>
        <v>03</v>
      </c>
      <c r="D298" s="13" t="str">
        <f>[1]Лист2!E245</f>
        <v>98 5 00 S0430</v>
      </c>
      <c r="E298" s="13">
        <f>[1]Лист2!F245</f>
        <v>540</v>
      </c>
      <c r="F298" s="33">
        <v>500</v>
      </c>
      <c r="G298" s="33">
        <v>500</v>
      </c>
      <c r="H298" s="50">
        <f t="shared" si="6"/>
        <v>100</v>
      </c>
    </row>
    <row r="299" spans="1:8" ht="21" customHeight="1">
      <c r="A299" s="12" t="s">
        <v>65</v>
      </c>
      <c r="B299" s="13"/>
      <c r="C299" s="13"/>
      <c r="D299" s="13"/>
      <c r="E299" s="13"/>
      <c r="F299" s="17">
        <v>422782.67200000002</v>
      </c>
      <c r="G299" s="17">
        <f>G11+G57+G61+G74+G93+G118+G206+G244+G266+G282+G286</f>
        <v>412501.82600000006</v>
      </c>
      <c r="H299" s="50">
        <f t="shared" si="6"/>
        <v>97.568290594464116</v>
      </c>
    </row>
  </sheetData>
  <mergeCells count="1">
    <mergeCell ref="A7:H7"/>
  </mergeCells>
  <pageMargins left="0.78740157480314965" right="0.39370078740157483" top="0.78740157480314965" bottom="0.78740157480314965" header="0.31496062992125984" footer="0.31496062992125984"/>
  <pageSetup paperSize="9" scale="68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2020-05-13T05:42:55Z</cp:lastPrinted>
  <dcterms:created xsi:type="dcterms:W3CDTF">2008-11-25T08:06:35Z</dcterms:created>
  <dcterms:modified xsi:type="dcterms:W3CDTF">2020-05-13T10:07:16Z</dcterms:modified>
</cp:coreProperties>
</file>