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05" windowWidth="15135" windowHeight="7170" activeTab="2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15" i="3"/>
  <c r="B217"/>
  <c r="C217"/>
  <c r="D217"/>
  <c r="F217"/>
  <c r="B218"/>
  <c r="C218"/>
  <c r="D218"/>
  <c r="F218"/>
  <c r="B219"/>
  <c r="C219"/>
  <c r="D219"/>
  <c r="E219"/>
  <c r="F219"/>
  <c r="C216"/>
  <c r="F216"/>
  <c r="B216"/>
  <c r="A217"/>
  <c r="A218"/>
  <c r="A219"/>
  <c r="A216"/>
  <c r="F200"/>
  <c r="F12"/>
  <c r="F13"/>
  <c r="A204" l="1"/>
  <c r="B204"/>
  <c r="C204"/>
  <c r="D204"/>
  <c r="F204"/>
  <c r="F202" s="1"/>
  <c r="A205"/>
  <c r="B205"/>
  <c r="C205"/>
  <c r="D205"/>
  <c r="E205"/>
  <c r="F205"/>
  <c r="A107"/>
  <c r="B107"/>
  <c r="C107"/>
  <c r="D107"/>
  <c r="F107"/>
  <c r="A108"/>
  <c r="B108"/>
  <c r="C108"/>
  <c r="D108"/>
  <c r="E108"/>
  <c r="F108"/>
  <c r="F61"/>
  <c r="F51"/>
  <c r="F47"/>
  <c r="F46" s="1"/>
  <c r="F42"/>
  <c r="F41" s="1"/>
  <c r="F39"/>
  <c r="F23"/>
  <c r="F21"/>
  <c r="F14"/>
  <c r="G80" i="2"/>
  <c r="G143"/>
  <c r="G140" s="1"/>
  <c r="G289" l="1"/>
  <c r="G303"/>
  <c r="G308" l="1"/>
  <c r="G307" s="1"/>
  <c r="G306"/>
  <c r="G312"/>
  <c r="G311" s="1"/>
  <c r="G310" s="1"/>
  <c r="G301"/>
  <c r="G297"/>
  <c r="G294"/>
  <c r="G285"/>
  <c r="G284" s="1"/>
  <c r="G282"/>
  <c r="G281"/>
  <c r="G22"/>
  <c r="G293" l="1"/>
  <c r="D43" i="1"/>
  <c r="F22" i="3" l="1"/>
  <c r="G288" i="2"/>
  <c r="G287" s="1"/>
  <c r="G280" s="1"/>
  <c r="G279" s="1"/>
  <c r="B163" i="3" l="1"/>
  <c r="C163"/>
  <c r="D163"/>
  <c r="E163"/>
  <c r="F163"/>
  <c r="C162"/>
  <c r="D162"/>
  <c r="B162"/>
  <c r="A163"/>
  <c r="A162"/>
  <c r="B53"/>
  <c r="C53"/>
  <c r="D53"/>
  <c r="E53"/>
  <c r="F53"/>
  <c r="C52"/>
  <c r="D52"/>
  <c r="B52"/>
  <c r="A53"/>
  <c r="A52"/>
  <c r="F50"/>
  <c r="G275" i="2"/>
  <c r="G235"/>
  <c r="F52" i="3" s="1"/>
  <c r="G233" i="2"/>
  <c r="G135" l="1"/>
  <c r="F162" i="3" s="1"/>
  <c r="G73" l="1"/>
  <c r="G87"/>
  <c r="G98"/>
  <c r="G197"/>
  <c r="B207" l="1"/>
  <c r="C207"/>
  <c r="D207"/>
  <c r="E207"/>
  <c r="F207"/>
  <c r="C206"/>
  <c r="D206"/>
  <c r="E206"/>
  <c r="B206"/>
  <c r="A207"/>
  <c r="A206"/>
  <c r="G273" i="2"/>
  <c r="F206" i="3" s="1"/>
  <c r="B49"/>
  <c r="C49"/>
  <c r="D49"/>
  <c r="E49"/>
  <c r="F49"/>
  <c r="C48"/>
  <c r="D48"/>
  <c r="B48"/>
  <c r="A49"/>
  <c r="A48"/>
  <c r="G231" i="2"/>
  <c r="F48" i="3" s="1"/>
  <c r="B81"/>
  <c r="C81"/>
  <c r="D81"/>
  <c r="E81"/>
  <c r="F81"/>
  <c r="C80"/>
  <c r="D80"/>
  <c r="B80"/>
  <c r="A81"/>
  <c r="A80"/>
  <c r="G257" i="2"/>
  <c r="F80" i="3" s="1"/>
  <c r="B203"/>
  <c r="C203"/>
  <c r="D203"/>
  <c r="E203"/>
  <c r="F203"/>
  <c r="C202"/>
  <c r="D202"/>
  <c r="B202"/>
  <c r="A203"/>
  <c r="A202"/>
  <c r="G141" i="2"/>
  <c r="B161" i="3"/>
  <c r="C161"/>
  <c r="D161"/>
  <c r="E161"/>
  <c r="F161"/>
  <c r="C160"/>
  <c r="D160"/>
  <c r="B160"/>
  <c r="A161"/>
  <c r="A160"/>
  <c r="G133" i="2"/>
  <c r="F160" i="3" s="1"/>
  <c r="B176"/>
  <c r="C176"/>
  <c r="D176"/>
  <c r="E176"/>
  <c r="F176"/>
  <c r="C175"/>
  <c r="D175"/>
  <c r="B175"/>
  <c r="A176"/>
  <c r="A175"/>
  <c r="G53" i="2"/>
  <c r="F175" i="3" s="1"/>
  <c r="A75" l="1"/>
  <c r="B208" l="1"/>
  <c r="C208"/>
  <c r="D208"/>
  <c r="B209"/>
  <c r="C209"/>
  <c r="D209"/>
  <c r="E209"/>
  <c r="F209"/>
  <c r="C201"/>
  <c r="B201"/>
  <c r="A208"/>
  <c r="A209"/>
  <c r="A201"/>
  <c r="B192"/>
  <c r="C192"/>
  <c r="D192"/>
  <c r="E192"/>
  <c r="F192"/>
  <c r="C191"/>
  <c r="D191"/>
  <c r="B191"/>
  <c r="A192"/>
  <c r="A191"/>
  <c r="B174"/>
  <c r="C174"/>
  <c r="D174"/>
  <c r="E174"/>
  <c r="F174"/>
  <c r="C173"/>
  <c r="D173"/>
  <c r="B173"/>
  <c r="A174"/>
  <c r="A173"/>
  <c r="B165"/>
  <c r="C165"/>
  <c r="D165"/>
  <c r="E165"/>
  <c r="F165"/>
  <c r="C164"/>
  <c r="D164"/>
  <c r="B164"/>
  <c r="A165"/>
  <c r="A164"/>
  <c r="B143"/>
  <c r="C143"/>
  <c r="D143"/>
  <c r="E143"/>
  <c r="F143"/>
  <c r="B144"/>
  <c r="C144"/>
  <c r="D144"/>
  <c r="B145"/>
  <c r="C145"/>
  <c r="D145"/>
  <c r="E145"/>
  <c r="F145"/>
  <c r="C142"/>
  <c r="D142"/>
  <c r="B142"/>
  <c r="A143"/>
  <c r="A144"/>
  <c r="A145"/>
  <c r="A142"/>
  <c r="F135"/>
  <c r="F134" s="1"/>
  <c r="B135"/>
  <c r="C135"/>
  <c r="D135"/>
  <c r="E135"/>
  <c r="C134"/>
  <c r="D134"/>
  <c r="B134"/>
  <c r="A135"/>
  <c r="A134"/>
  <c r="B126"/>
  <c r="C126"/>
  <c r="D126"/>
  <c r="E126"/>
  <c r="F126"/>
  <c r="B127"/>
  <c r="C127"/>
  <c r="D127"/>
  <c r="B128"/>
  <c r="C128"/>
  <c r="D128"/>
  <c r="E128"/>
  <c r="F128"/>
  <c r="C125"/>
  <c r="D125"/>
  <c r="B125"/>
  <c r="A126"/>
  <c r="A127"/>
  <c r="A128"/>
  <c r="A125"/>
  <c r="B106"/>
  <c r="C106"/>
  <c r="D106"/>
  <c r="E106"/>
  <c r="F106"/>
  <c r="C105"/>
  <c r="D105"/>
  <c r="B105"/>
  <c r="A106"/>
  <c r="A105"/>
  <c r="C94"/>
  <c r="D94"/>
  <c r="C95"/>
  <c r="D95"/>
  <c r="E95"/>
  <c r="F95"/>
  <c r="B94"/>
  <c r="B95"/>
  <c r="A94"/>
  <c r="A95"/>
  <c r="B89"/>
  <c r="B47"/>
  <c r="C47"/>
  <c r="D47"/>
  <c r="E47"/>
  <c r="C46"/>
  <c r="D46"/>
  <c r="B46"/>
  <c r="A47"/>
  <c r="A46"/>
  <c r="F35"/>
  <c r="G277" i="2"/>
  <c r="G266"/>
  <c r="F94" i="3" s="1"/>
  <c r="G229" i="2"/>
  <c r="G100"/>
  <c r="F127" i="3" s="1"/>
  <c r="G98" i="2"/>
  <c r="F125" i="3" s="1"/>
  <c r="G137" i="2"/>
  <c r="G117"/>
  <c r="F144" i="3" s="1"/>
  <c r="G115" i="2"/>
  <c r="F142" i="3" s="1"/>
  <c r="G107" i="2"/>
  <c r="G78"/>
  <c r="F105" i="3" s="1"/>
  <c r="G66" i="2"/>
  <c r="F191" i="3" s="1"/>
  <c r="G51" i="2"/>
  <c r="F173" i="3" s="1"/>
  <c r="G42" i="2"/>
  <c r="G19"/>
  <c r="G272" l="1"/>
  <c r="F201" i="3" s="1"/>
  <c r="F208"/>
  <c r="F164"/>
  <c r="H87"/>
  <c r="D23" i="1" l="1"/>
  <c r="B196" i="3"/>
  <c r="C196"/>
  <c r="D196"/>
  <c r="E196"/>
  <c r="F196"/>
  <c r="C195"/>
  <c r="D195"/>
  <c r="B195"/>
  <c r="A196"/>
  <c r="A195"/>
  <c r="B97"/>
  <c r="C97"/>
  <c r="D97"/>
  <c r="E97"/>
  <c r="F97"/>
  <c r="C96"/>
  <c r="D96"/>
  <c r="B96"/>
  <c r="A97"/>
  <c r="A96"/>
  <c r="C90"/>
  <c r="D90"/>
  <c r="E90"/>
  <c r="F90"/>
  <c r="D89"/>
  <c r="C89"/>
  <c r="B90"/>
  <c r="A90"/>
  <c r="A89"/>
  <c r="A88"/>
  <c r="B72"/>
  <c r="C72"/>
  <c r="D72"/>
  <c r="E72"/>
  <c r="F72"/>
  <c r="C71"/>
  <c r="D71"/>
  <c r="B71"/>
  <c r="A72"/>
  <c r="A71"/>
  <c r="B51"/>
  <c r="C51"/>
  <c r="D51"/>
  <c r="E51"/>
  <c r="C50"/>
  <c r="D50"/>
  <c r="B50"/>
  <c r="A51"/>
  <c r="A50"/>
  <c r="F45"/>
  <c r="A45"/>
  <c r="A44"/>
  <c r="I314" i="2"/>
  <c r="H314"/>
  <c r="G190"/>
  <c r="G189" s="1"/>
  <c r="G180"/>
  <c r="G179" s="1"/>
  <c r="G183"/>
  <c r="G182" s="1"/>
  <c r="G172"/>
  <c r="G171" s="1"/>
  <c r="G170" s="1"/>
  <c r="G164"/>
  <c r="F71" i="3" l="1"/>
  <c r="F96"/>
  <c r="F195"/>
  <c r="F89"/>
  <c r="F88" s="1"/>
  <c r="G178" i="2"/>
  <c r="D27" i="1" l="1"/>
  <c r="B91" i="3" l="1"/>
  <c r="C91"/>
  <c r="B92"/>
  <c r="C92"/>
  <c r="D92"/>
  <c r="B93"/>
  <c r="C93"/>
  <c r="D93"/>
  <c r="E93"/>
  <c r="F93"/>
  <c r="B87"/>
  <c r="A91"/>
  <c r="A92"/>
  <c r="A93"/>
  <c r="A87"/>
  <c r="B66"/>
  <c r="C66"/>
  <c r="D66"/>
  <c r="E66"/>
  <c r="F66"/>
  <c r="B67"/>
  <c r="C67"/>
  <c r="D67"/>
  <c r="B68"/>
  <c r="C68"/>
  <c r="D68"/>
  <c r="E68"/>
  <c r="F68"/>
  <c r="B69"/>
  <c r="C69"/>
  <c r="D69"/>
  <c r="B70"/>
  <c r="C70"/>
  <c r="D70"/>
  <c r="E70"/>
  <c r="F70"/>
  <c r="C65"/>
  <c r="D65"/>
  <c r="B65"/>
  <c r="A66"/>
  <c r="A67"/>
  <c r="A68"/>
  <c r="A69"/>
  <c r="A70"/>
  <c r="A65"/>
  <c r="G264" i="2"/>
  <c r="F92" i="3" l="1"/>
  <c r="G263" i="2"/>
  <c r="G262"/>
  <c r="G248"/>
  <c r="F69" i="3" s="1"/>
  <c r="G244" i="2"/>
  <c r="F65" i="3" s="1"/>
  <c r="F91" l="1"/>
  <c r="F87" s="1"/>
  <c r="B194"/>
  <c r="C194"/>
  <c r="D194"/>
  <c r="E194"/>
  <c r="F194"/>
  <c r="C193"/>
  <c r="D193"/>
  <c r="B193"/>
  <c r="A194"/>
  <c r="A193"/>
  <c r="G68" i="2"/>
  <c r="F193" i="3" s="1"/>
  <c r="B64" l="1"/>
  <c r="C64"/>
  <c r="D64"/>
  <c r="E64"/>
  <c r="F64"/>
  <c r="C63"/>
  <c r="D63"/>
  <c r="B63"/>
  <c r="A64"/>
  <c r="A63"/>
  <c r="G242" i="2"/>
  <c r="F63" i="3" s="1"/>
  <c r="B226" l="1"/>
  <c r="C226"/>
  <c r="D226"/>
  <c r="E226"/>
  <c r="F226"/>
  <c r="B227"/>
  <c r="C227"/>
  <c r="D227"/>
  <c r="E227"/>
  <c r="F227"/>
  <c r="B228"/>
  <c r="C228"/>
  <c r="D228"/>
  <c r="E228"/>
  <c r="F228"/>
  <c r="C225"/>
  <c r="D225"/>
  <c r="B225"/>
  <c r="A226"/>
  <c r="A227"/>
  <c r="A228"/>
  <c r="A225"/>
  <c r="F214"/>
  <c r="C122"/>
  <c r="D122"/>
  <c r="E122"/>
  <c r="F122"/>
  <c r="B122"/>
  <c r="A122"/>
  <c r="F159"/>
  <c r="F154"/>
  <c r="F153"/>
  <c r="B85"/>
  <c r="C85"/>
  <c r="D85"/>
  <c r="B86"/>
  <c r="C86"/>
  <c r="D86"/>
  <c r="E86"/>
  <c r="F86"/>
  <c r="C84"/>
  <c r="B84"/>
  <c r="A85"/>
  <c r="A86"/>
  <c r="A84"/>
  <c r="F40"/>
  <c r="B25"/>
  <c r="C25"/>
  <c r="B26"/>
  <c r="C26"/>
  <c r="D25"/>
  <c r="D26"/>
  <c r="E26"/>
  <c r="F26"/>
  <c r="C24"/>
  <c r="B24"/>
  <c r="A25"/>
  <c r="A26"/>
  <c r="A24"/>
  <c r="B13"/>
  <c r="C13"/>
  <c r="D13"/>
  <c r="B14"/>
  <c r="C14"/>
  <c r="D14"/>
  <c r="E14"/>
  <c r="C12"/>
  <c r="B12"/>
  <c r="A13"/>
  <c r="A14"/>
  <c r="A12"/>
  <c r="G222" i="2" l="1"/>
  <c r="G260"/>
  <c r="G219"/>
  <c r="G207"/>
  <c r="G148"/>
  <c r="G125"/>
  <c r="G218" l="1"/>
  <c r="F24" i="3" s="1"/>
  <c r="F25"/>
  <c r="G259" i="2"/>
  <c r="F84" i="3" s="1"/>
  <c r="F85"/>
  <c r="G206" i="2"/>
  <c r="G111"/>
  <c r="G110" s="1"/>
  <c r="G109" s="1"/>
  <c r="G92"/>
  <c r="G30" l="1"/>
  <c r="F225" i="3" s="1"/>
  <c r="D11" i="1" l="1"/>
  <c r="F62" i="3" l="1"/>
  <c r="B83"/>
  <c r="C83"/>
  <c r="D83"/>
  <c r="E83"/>
  <c r="F83"/>
  <c r="C82"/>
  <c r="D82"/>
  <c r="B82"/>
  <c r="A83"/>
  <c r="A82"/>
  <c r="G176" i="2"/>
  <c r="G175" s="1"/>
  <c r="G174" s="1"/>
  <c r="F82" i="3" l="1"/>
  <c r="H233" l="1"/>
  <c r="G233"/>
  <c r="H229"/>
  <c r="G229"/>
  <c r="H215"/>
  <c r="G215"/>
  <c r="H197"/>
  <c r="H166"/>
  <c r="G166"/>
  <c r="H98"/>
  <c r="H73"/>
  <c r="H58"/>
  <c r="G58"/>
  <c r="H54"/>
  <c r="G54"/>
  <c r="B54"/>
  <c r="A54"/>
  <c r="H11"/>
  <c r="G11"/>
  <c r="F232"/>
  <c r="F132"/>
  <c r="F133"/>
  <c r="F131"/>
  <c r="E132"/>
  <c r="E133"/>
  <c r="E131"/>
  <c r="B130"/>
  <c r="C130"/>
  <c r="B131"/>
  <c r="C131"/>
  <c r="B132"/>
  <c r="C132"/>
  <c r="B133"/>
  <c r="C133"/>
  <c r="A133"/>
  <c r="A131"/>
  <c r="A132"/>
  <c r="A130"/>
  <c r="C129"/>
  <c r="B129"/>
  <c r="F117"/>
  <c r="F118"/>
  <c r="F116"/>
  <c r="F111"/>
  <c r="F112"/>
  <c r="F110"/>
  <c r="F103"/>
  <c r="F104"/>
  <c r="F102"/>
  <c r="F79"/>
  <c r="F76"/>
  <c r="F57"/>
  <c r="B42"/>
  <c r="C42"/>
  <c r="D42"/>
  <c r="E42"/>
  <c r="B43"/>
  <c r="C43"/>
  <c r="D43"/>
  <c r="E43"/>
  <c r="F43"/>
  <c r="C41"/>
  <c r="D41"/>
  <c r="B41"/>
  <c r="A42"/>
  <c r="A43"/>
  <c r="A41"/>
  <c r="F31"/>
  <c r="F32"/>
  <c r="F30"/>
  <c r="F101" l="1"/>
  <c r="F130"/>
  <c r="F129" s="1"/>
  <c r="A13" i="2"/>
  <c r="A36"/>
  <c r="G103"/>
  <c r="G102" s="1"/>
  <c r="A102"/>
  <c r="A129" i="3" s="1"/>
  <c r="D30" i="1" l="1"/>
  <c r="D48"/>
  <c r="G246" i="2" l="1"/>
  <c r="F67" i="3" l="1"/>
  <c r="F240"/>
  <c r="F238"/>
  <c r="F236"/>
  <c r="F235" s="1"/>
  <c r="F231"/>
  <c r="F230"/>
  <c r="F229" s="1"/>
  <c r="F223"/>
  <c r="F222" s="1"/>
  <c r="F221" s="1"/>
  <c r="F220" s="1"/>
  <c r="F213" l="1"/>
  <c r="F212"/>
  <c r="F211" s="1"/>
  <c r="F210" l="1"/>
  <c r="F199"/>
  <c r="F198" s="1"/>
  <c r="F190"/>
  <c r="F189"/>
  <c r="F188"/>
  <c r="F183"/>
  <c r="F182" s="1"/>
  <c r="F181" s="1"/>
  <c r="F179"/>
  <c r="F197" l="1"/>
  <c r="F187"/>
  <c r="F178"/>
  <c r="F177" s="1"/>
  <c r="F172"/>
  <c r="F171"/>
  <c r="F170"/>
  <c r="F158"/>
  <c r="F157"/>
  <c r="F152"/>
  <c r="F151"/>
  <c r="F150"/>
  <c r="F149"/>
  <c r="F141"/>
  <c r="F140"/>
  <c r="F139"/>
  <c r="F124"/>
  <c r="F121"/>
  <c r="F120"/>
  <c r="F115"/>
  <c r="F114" s="1"/>
  <c r="F109"/>
  <c r="F100"/>
  <c r="F99" l="1"/>
  <c r="F186"/>
  <c r="F180" s="1"/>
  <c r="F119"/>
  <c r="F169"/>
  <c r="F168" s="1"/>
  <c r="F167" s="1"/>
  <c r="F138"/>
  <c r="F137" s="1"/>
  <c r="F136" s="1"/>
  <c r="F148"/>
  <c r="F147" s="1"/>
  <c r="F156"/>
  <c r="F155" s="1"/>
  <c r="F78"/>
  <c r="F77" s="1"/>
  <c r="F75"/>
  <c r="F74" s="1"/>
  <c r="F60"/>
  <c r="F56"/>
  <c r="F55" s="1"/>
  <c r="F54" s="1"/>
  <c r="F44"/>
  <c r="F38"/>
  <c r="F37" s="1"/>
  <c r="F34"/>
  <c r="F33" s="1"/>
  <c r="F29"/>
  <c r="F28" s="1"/>
  <c r="F27" s="1"/>
  <c r="F20"/>
  <c r="F19" s="1"/>
  <c r="F16"/>
  <c r="F15" s="1"/>
  <c r="F36" l="1"/>
  <c r="F146"/>
  <c r="F73"/>
  <c r="F59"/>
  <c r="F58" s="1"/>
  <c r="F18"/>
  <c r="F166"/>
  <c r="G270" i="2"/>
  <c r="G269" s="1"/>
  <c r="G268" s="1"/>
  <c r="G255"/>
  <c r="G254" s="1"/>
  <c r="G252"/>
  <c r="G251" s="1"/>
  <c r="G239"/>
  <c r="G238" s="1"/>
  <c r="G237" s="1"/>
  <c r="G225"/>
  <c r="G221" s="1"/>
  <c r="G214"/>
  <c r="G213" s="1"/>
  <c r="G210"/>
  <c r="G209" s="1"/>
  <c r="G202"/>
  <c r="F239" i="3" s="1"/>
  <c r="G200" i="2"/>
  <c r="F237" i="3" s="1"/>
  <c r="F234" s="1"/>
  <c r="G198" i="2"/>
  <c r="G194"/>
  <c r="G193" s="1"/>
  <c r="G192" s="1"/>
  <c r="G187"/>
  <c r="G186" s="1"/>
  <c r="G185" s="1"/>
  <c r="G168"/>
  <c r="G167" s="1"/>
  <c r="G166" s="1"/>
  <c r="G162"/>
  <c r="G161" s="1"/>
  <c r="G159"/>
  <c r="G158" s="1"/>
  <c r="G154"/>
  <c r="G153" s="1"/>
  <c r="G152" s="1"/>
  <c r="G146"/>
  <c r="G145" s="1"/>
  <c r="G139" s="1"/>
  <c r="G129"/>
  <c r="G128" s="1"/>
  <c r="G250" l="1"/>
  <c r="F233" i="3"/>
  <c r="G197" i="2"/>
  <c r="G196" s="1"/>
  <c r="G212"/>
  <c r="G205" s="1"/>
  <c r="G204" s="1"/>
  <c r="G151"/>
  <c r="G121"/>
  <c r="G120" s="1"/>
  <c r="G119" s="1"/>
  <c r="G96"/>
  <c r="F123" i="3" s="1"/>
  <c r="F113" s="1"/>
  <c r="G88" i="2"/>
  <c r="G87" s="1"/>
  <c r="G82"/>
  <c r="G74"/>
  <c r="G73" s="1"/>
  <c r="G62"/>
  <c r="G61" s="1"/>
  <c r="G57"/>
  <c r="G56" s="1"/>
  <c r="G47"/>
  <c r="G46" s="1"/>
  <c r="G45" s="1"/>
  <c r="G38"/>
  <c r="G27"/>
  <c r="G26" s="1"/>
  <c r="G21" s="1"/>
  <c r="G15"/>
  <c r="G86" l="1"/>
  <c r="G37"/>
  <c r="G36" s="1"/>
  <c r="G35" s="1"/>
  <c r="G14"/>
  <c r="G13" s="1"/>
  <c r="G12" s="1"/>
  <c r="G11" s="1"/>
  <c r="G150"/>
  <c r="F11" i="3"/>
  <c r="G55" i="2"/>
  <c r="F98" i="3"/>
  <c r="G72" i="2"/>
  <c r="D46" i="1"/>
  <c r="D39"/>
  <c r="D36"/>
  <c r="D21"/>
  <c r="D19"/>
  <c r="D51" l="1"/>
  <c r="F241" i="3"/>
  <c r="G71" i="2"/>
  <c r="G70" s="1"/>
  <c r="G44"/>
  <c r="G34" s="1"/>
  <c r="G314" l="1"/>
</calcChain>
</file>

<file path=xl/sharedStrings.xml><?xml version="1.0" encoding="utf-8"?>
<sst xmlns="http://schemas.openxmlformats.org/spreadsheetml/2006/main" count="1832" uniqueCount="227">
  <si>
    <t>Наименование</t>
  </si>
  <si>
    <t>Рз</t>
  </si>
  <si>
    <t>Пр</t>
  </si>
  <si>
    <t>Функционирование высших исполнительных органов местных администраций</t>
  </si>
  <si>
    <t>Обеспечение деятельности финансовых органов</t>
  </si>
  <si>
    <t>Другие общегосударственные вопросы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</si>
  <si>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</si>
  <si>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</si>
  <si>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</si>
  <si>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</si>
  <si>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</si>
  <si>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Физическая культура и спорт</t>
  </si>
  <si>
    <t>Пенсионное обеспечение</t>
  </si>
  <si>
    <t>Охрана семьи и детства</t>
  </si>
  <si>
    <t>Дотации</t>
  </si>
  <si>
    <t>01</t>
  </si>
  <si>
    <t>02</t>
  </si>
  <si>
    <t>03</t>
  </si>
  <si>
    <t>04</t>
  </si>
  <si>
    <t>06</t>
  </si>
  <si>
    <t>09</t>
  </si>
  <si>
    <t>05</t>
  </si>
  <si>
    <t>08</t>
  </si>
  <si>
    <t>07</t>
  </si>
  <si>
    <t>Мин</t>
  </si>
  <si>
    <t>ЦСР</t>
  </si>
  <si>
    <t>Вр</t>
  </si>
  <si>
    <t>Комитет по физической культуре и спорту Администрации Волчихинского района Алтайского края</t>
  </si>
  <si>
    <t>Другие вопросы в области физической культуры и спорта</t>
  </si>
  <si>
    <t>Дотации на выравнивание уровня бюджетной обеспеченности из районного фонда финансовой поддержки</t>
  </si>
  <si>
    <t>057</t>
  </si>
  <si>
    <t>074</t>
  </si>
  <si>
    <t>092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</si>
  <si>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</si>
  <si>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</si>
  <si>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</si>
  <si>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</si>
  <si>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Социальная политика</t>
  </si>
  <si>
    <t>Межбюджетные трансферты</t>
  </si>
  <si>
    <t>Осуществление первичного воинского учета на территориях, где отсутствуют военные комиссариаты</t>
  </si>
  <si>
    <t>054</t>
  </si>
  <si>
    <t>Социальное обеспечение населения</t>
  </si>
  <si>
    <t>Мобилизационная и вневойсковая подготовка</t>
  </si>
  <si>
    <t>Защита населения и территорий от чрезвычайных ситуаций природного и техногенного характера, гражданская оборона</t>
  </si>
  <si>
    <t>Отдел Администрации Волчихинского района Алтайского края по культуре</t>
  </si>
  <si>
    <t>13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</si>
  <si>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</si>
  <si>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</si>
  <si>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Культура</t>
  </si>
  <si>
    <t>Функционирование представительных органов муниципального образования</t>
  </si>
  <si>
    <t>Функционирование административных комиссий</t>
  </si>
  <si>
    <t>Субвенции</t>
  </si>
  <si>
    <t>Компенсационные выплаты на питание обучающимся в муниципальных общеобразовательных учреждениях, нуждающимся в социальной поддержке</t>
  </si>
  <si>
    <t>Молодёжная политика и оздоровление детей</t>
  </si>
  <si>
    <t>Всего расходов</t>
  </si>
  <si>
    <t>Комитет Администрации Волчихинского района Алтайского края по образованию и делам молодежи</t>
  </si>
  <si>
    <t>Комитет Администрации Волчихинского района Алтайского края по финансам, налоговой и кредитной политике</t>
  </si>
  <si>
    <t>10</t>
  </si>
  <si>
    <t>Дотации на выравнивание уровня бюджетной обеспеченности поселений из краевого фонда финансовой поддержки</t>
  </si>
  <si>
    <t>14</t>
  </si>
  <si>
    <t>Социальное обеспечение и иные выплаты населению</t>
  </si>
  <si>
    <t>Итого</t>
  </si>
  <si>
    <t>Обслуживание государственного и муниципального долга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</si>
  <si>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</si>
  <si>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</si>
  <si>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</si>
  <si>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Уплата налогов, сборов и иных платежей</t>
  </si>
  <si>
    <t>Детские оздоровительные учреждения</t>
  </si>
  <si>
    <t>510</t>
  </si>
  <si>
    <t>Председатель представительного органа муниципального образования</t>
  </si>
  <si>
    <t>Учреждения по обеспечению национальной безопасности и правоохранительной деятельности</t>
  </si>
  <si>
    <t>Процентные платежи по муниципальному долгу</t>
  </si>
  <si>
    <t>Дорожное хозяйство (дорожные фонды)</t>
  </si>
  <si>
    <t>Содержание, ремонт, реконструкция и строительство автомобильных дорог, являющихся муниципальной собственностью</t>
  </si>
  <si>
    <t>Иные межбюджетные трансферты</t>
  </si>
  <si>
    <r>
      <t>Расходы на выплаты персоналу в целях обеспечения выполнения функций государственными (муниципальными)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органами, казенными учреждениями, органами управления государственными внебюджетными фондами</t>
    </r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</si>
  <si>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</si>
  <si>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</si>
  <si>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</si>
  <si>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Обслуживание муниципального долга</t>
  </si>
  <si>
    <t>Доплаты к пенсиям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</si>
  <si>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</si>
  <si>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Расходы на обеспечение деятельности (оказание услуг) подведомственных учреждений в сфере образования</t>
  </si>
  <si>
    <t>Культура, кинематография</t>
  </si>
  <si>
    <t>Расходы на обеспечение деятельности (оказание услуг) подведомственных учреждений в сфере культуры</t>
  </si>
  <si>
    <t>Другие вопросы в области культуры, кинематографии</t>
  </si>
  <si>
    <t>Расходы на обеспечение деятельности (оказание услуг) иных подведомственных учреждений</t>
  </si>
  <si>
    <t>Обслуживание государственного внутреннего и муниципального долга</t>
  </si>
  <si>
    <t>Дотации на выравнивание уровня бюджетной обеспеченности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</si>
  <si>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</si>
  <si>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</si>
  <si>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</si>
  <si>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образований</t>
  </si>
  <si>
    <t>Дотация на выравнивание бюджетной обеспеченности субъектов Российской Федерации и муниципальных образований</t>
  </si>
  <si>
    <t>Учреждения культуры</t>
  </si>
  <si>
    <t>Функционирование комиссий по делам несовершеннолетних и защите их прав и органов опеки и попечительства</t>
  </si>
  <si>
    <t>Иные дотации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</si>
  <si>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</si>
  <si>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Дотация на обеспечеие сбалансированности бюджетов</t>
  </si>
  <si>
    <t>Комитет экономики и муниципального имущества Администрации Волчихинского района Алтайского края</t>
  </si>
  <si>
    <t>Обеспечение деятельности организаций (учреждений) дополнительного образования детей</t>
  </si>
  <si>
    <t>Обеспечение деятельности детских дошкольных организаций (учреждений)</t>
  </si>
  <si>
    <t>Обеспечение деятельности школ - детских садов, школ начальных, неполных средних и средних</t>
  </si>
  <si>
    <t>Обеспечение деятельности детских оздоровительных учреждений</t>
  </si>
  <si>
    <t>ПРИЛОЖЕНИЕ 5</t>
  </si>
  <si>
    <t>к решению Волчихинского</t>
  </si>
  <si>
    <t>районного Совета народных</t>
  </si>
  <si>
    <t>депутатов</t>
  </si>
  <si>
    <t>Сельское хозяйство и рыболовство</t>
  </si>
  <si>
    <t>Межбюджетные трансферты общего характера бюджетам бюджетной системы Российской Федерации</t>
  </si>
  <si>
    <t>02 1 00 10420</t>
  </si>
  <si>
    <t>ПРИЛОЖЕНИЕ 6</t>
  </si>
  <si>
    <t>02 1 00 00000</t>
  </si>
  <si>
    <t>Закупка товаров, работ и услуг для обеспечения государственных (муниципальных) нужд</t>
  </si>
  <si>
    <t>01 2 00 00000</t>
  </si>
  <si>
    <t>01 2 00 10110</t>
  </si>
  <si>
    <t>02 2 00 00000</t>
  </si>
  <si>
    <t>02 2 00 10530</t>
  </si>
  <si>
    <t>02 5 00 00000</t>
  </si>
  <si>
    <t>02 5 00 10820</t>
  </si>
  <si>
    <t>02 1 00 10390</t>
  </si>
  <si>
    <t>90 1 00 70900</t>
  </si>
  <si>
    <t>02 1 00 10400</t>
  </si>
  <si>
    <t>90 1 00 70910</t>
  </si>
  <si>
    <t>02 1 00 10490</t>
  </si>
  <si>
    <t>90 4 00 70700</t>
  </si>
  <si>
    <t>01 4 00 51180</t>
  </si>
  <si>
    <t>98 5 00 60510</t>
  </si>
  <si>
    <t>99 3 00 14070</t>
  </si>
  <si>
    <t>Выравнивание бюджетной обеспеченности поселений из районного фонда финансовой поддержки поселений</t>
  </si>
  <si>
    <t>98 1 00 60220</t>
  </si>
  <si>
    <t>Обеспечение сбалансированности бюджетов</t>
  </si>
  <si>
    <t>98 2 00 60230</t>
  </si>
  <si>
    <t>01 2 00 10140</t>
  </si>
  <si>
    <t>01 4 00 70060</t>
  </si>
  <si>
    <t>02 5 00 10860</t>
  </si>
  <si>
    <t>91 2 00 67270</t>
  </si>
  <si>
    <t>01 4 00 70090</t>
  </si>
  <si>
    <t>90 4 00 16270</t>
  </si>
  <si>
    <t>90 4 00 70800</t>
  </si>
  <si>
    <t>ПРИЛОЖЕНИЕ 7</t>
  </si>
  <si>
    <t>Выравнивание бюджетной обеспеченности поселений из краевого фонда финансовой поддержки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</si>
  <si>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</si>
  <si>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фонды</t>
  </si>
  <si>
    <t>Резервные фонды местных администраций</t>
  </si>
  <si>
    <t>Резервные средства</t>
  </si>
  <si>
    <t>99 1 00 14100</t>
  </si>
  <si>
    <t>91 4 00 70400</t>
  </si>
  <si>
    <t>90 1 00 70930</t>
  </si>
  <si>
    <t>Дополнительное образование детей</t>
  </si>
  <si>
    <t>02 5 00 10810</t>
  </si>
  <si>
    <t>Учреждения по обеспечению хозяйственного обслуживания</t>
  </si>
  <si>
    <t>Прочие выплаты по обязательствам государства</t>
  </si>
  <si>
    <t>99 9 00 14710</t>
  </si>
  <si>
    <t>Обеспечение деятельности дошкольных образовательных организаций (учреждений)</t>
  </si>
  <si>
    <t>Обеспечение деятельности школ - детских садов, школ начальных, основных и средних</t>
  </si>
  <si>
    <t>Сумма 2020 год, тыс. рублей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</si>
  <si>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</si>
  <si>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</si>
  <si>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Другие вопросы в области национальной экономики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</si>
  <si>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</si>
  <si>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</si>
  <si>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</si>
  <si>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Оценка недвижимости, признание прав и регулирование отношений по государственной собственности</t>
  </si>
  <si>
    <t>91 1 00 17380</t>
  </si>
  <si>
    <t>01 4 00 51200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</si>
  <si>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</si>
  <si>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94 2 00 12010</t>
  </si>
  <si>
    <t>Расходы на финансовое обеспечение мероприятий, связанных с ликвидацией последствий чрезвычайных ситуаций и стихийных бедствий</t>
  </si>
  <si>
    <t>РП "Развитие культуры Волчихинского района " на 2015-2020 годы</t>
  </si>
  <si>
    <t>44 0 00 60990</t>
  </si>
  <si>
    <t>МП "Профилактика преступлений и иных правонарушений в Волчихинском районе Алтайского ркая на 2017-2020 годы"</t>
  </si>
  <si>
    <t>МП "Профилактика терроризма и экстремизма на территории муниципального образования Волчихинский район на 2018-2020 годы"</t>
  </si>
  <si>
    <t>10 0 00 60990</t>
  </si>
  <si>
    <t>40 0 00 60990</t>
  </si>
  <si>
    <t>67 0 00 60990</t>
  </si>
  <si>
    <t>Благоустройство</t>
  </si>
  <si>
    <t>Организация и содержание мест захоронения</t>
  </si>
  <si>
    <t>Жилищно-коммунальное хозяйство</t>
  </si>
  <si>
    <t>92 9 00 18070</t>
  </si>
  <si>
    <t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2018-2020 годы</t>
  </si>
  <si>
    <t>Коммунальное хозяйство</t>
  </si>
  <si>
    <t>Сумма 2021 год, тыс. рублей</t>
  </si>
  <si>
    <t>Распределение бюджетных ассигнований по разделам и подразделам классификации расходов бюджета муниципального образования Волчихинский район на 2020 год и плановый период 2021 и 2022 годов</t>
  </si>
  <si>
    <t>Сумма 2022 год, тыс. рублей</t>
  </si>
  <si>
    <t xml:space="preserve">Ведомственная структура расходов бюджета муниципального образования Волчихинский район на 2020 год и плановый период 2021 и 2022 годов </t>
  </si>
  <si>
    <t>Субсидия на софинансирование части расходов местных бюджетов по оплате труда работников муниципальных учреждений</t>
  </si>
  <si>
    <t>02 1 00 S0430</t>
  </si>
  <si>
    <t>02 2 00 S0430</t>
  </si>
  <si>
    <t>02 5 00 S0430</t>
  </si>
  <si>
    <t>Субсидии на проведение детской оздоровительной кампании</t>
  </si>
  <si>
    <t>90 1 00 S3210</t>
  </si>
  <si>
    <t>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</si>
  <si>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 1 E2 50970</t>
  </si>
  <si>
    <t>92 9 00 S1190</t>
  </si>
  <si>
    <t>Обеспечение расчетов за топливно-энергетические ресурсы, потребляемые муниципальными учреждениями</t>
  </si>
  <si>
    <t>Сбор и удаление твердых отходов</t>
  </si>
  <si>
    <t>92 9 00 18090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</si>
  <si>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</si>
  <si>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71 1 00 51350</t>
  </si>
  <si>
    <t>Распределение бюджетных ассигнований по разделам, подразделам, целевым статьям, группам (группам и подгруппам) видов расходов бюджета муниципального образования Волчихинский район на 2020 год и плановый период 2021 и 2022 годов</t>
  </si>
  <si>
    <t>Субвенция на исполнение государственных полномочий по обращению с животными без владельцев</t>
  </si>
  <si>
    <t>Субсидии на текущий и капитальный ремонт, благоустройство территорий объектов культурного наследия - памятников Великой Отечественной войны</t>
  </si>
  <si>
    <t>44 1 00 S0180</t>
  </si>
  <si>
    <t>Субвенция на организацию питания отдельных категорий обучающихся муниципальных общеобразовательных организациях</t>
  </si>
  <si>
    <t>90 1 01 S0990</t>
  </si>
  <si>
    <t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t>
  </si>
  <si>
    <t>Субсидии на реализацию мероприятий по обеспечению жильем молодых семей</t>
  </si>
  <si>
    <t>14 2 00 L4970</t>
  </si>
  <si>
    <t>91 2 00 S1030</t>
  </si>
  <si>
    <t>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</si>
  <si>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Субвенция на проведение Всероссийской переписи населения 2020 года</t>
  </si>
  <si>
    <t>20 5 00 54690</t>
  </si>
  <si>
    <t>Субсидии на  реализацию мероприятий по улучшению жилищных условий граждан, проживающих в сельской местности, в том числе молодых семей и молодых специалистов</t>
  </si>
  <si>
    <t>Информационные услуги в части размещения печатных материалов в газете "Наши вести"</t>
  </si>
  <si>
    <t>99 9 00 98710</t>
  </si>
  <si>
    <t>52 0 00 L5765</t>
  </si>
  <si>
    <t>Субсидии, за исключением субсидий на софинансирование капитальных вложений в объекты государственной (муниципальной) собственности (улучшение жилищных условий граждан, проживающих в сельской местности, в том числе молодых семей и молодых специалистов, при рождении (усыновлении) у них детей)</t>
  </si>
  <si>
    <t>52 0 00 S0992</t>
  </si>
  <si>
    <t>Администрация Волчихинского района Алтайского края</t>
  </si>
  <si>
    <t>Исполнение судебных актов</t>
  </si>
  <si>
    <t>Массовый спорт</t>
  </si>
  <si>
    <t>МП "Обеспечение жильем молодых семей в Волчихинском районе" на 2015-2020 годы</t>
  </si>
  <si>
    <t>Софинансирование субсидии на софинансирование части расходов местных бюджетов по оплате труда работников муниципальных учреждений</t>
  </si>
  <si>
    <r>
      <t>от_</t>
    </r>
    <r>
      <rPr>
        <u/>
        <sz val="12"/>
        <color indexed="8"/>
        <rFont val="Times New Roman"/>
        <family val="1"/>
        <charset val="204"/>
      </rPr>
      <t>24.03.2020_</t>
    </r>
    <r>
      <rPr>
        <sz val="12"/>
        <color indexed="8"/>
        <rFont val="Times New Roman"/>
        <family val="1"/>
        <charset val="204"/>
      </rPr>
      <t>_ №_</t>
    </r>
    <r>
      <rPr>
        <u/>
        <sz val="12"/>
        <color indexed="8"/>
        <rFont val="Times New Roman"/>
        <family val="1"/>
        <charset val="204"/>
      </rPr>
      <t>___4__</t>
    </r>
    <r>
      <rPr>
        <sz val="12"/>
        <color indexed="8"/>
        <rFont val="Times New Roman"/>
        <family val="1"/>
        <charset val="204"/>
      </rPr>
      <t>_</t>
    </r>
  </si>
  <si>
    <r>
      <t>от__</t>
    </r>
    <r>
      <rPr>
        <u/>
        <sz val="12"/>
        <color indexed="8"/>
        <rFont val="Times New Roman"/>
        <family val="1"/>
        <charset val="204"/>
      </rPr>
      <t>_24.03.2020</t>
    </r>
    <r>
      <rPr>
        <sz val="12"/>
        <color indexed="8"/>
        <rFont val="Times New Roman"/>
        <family val="1"/>
        <charset val="204"/>
      </rPr>
      <t>___ №_</t>
    </r>
    <r>
      <rPr>
        <u/>
        <sz val="12"/>
        <color indexed="8"/>
        <rFont val="Times New Roman"/>
        <family val="1"/>
        <charset val="204"/>
      </rPr>
      <t>__4__</t>
    </r>
    <r>
      <rPr>
        <sz val="12"/>
        <color indexed="8"/>
        <rFont val="Times New Roman"/>
        <family val="1"/>
        <charset val="204"/>
      </rPr>
      <t>_</t>
    </r>
  </si>
  <si>
    <r>
      <t>от__</t>
    </r>
    <r>
      <rPr>
        <u/>
        <sz val="12"/>
        <color indexed="8"/>
        <rFont val="Times New Roman"/>
        <family val="1"/>
        <charset val="204"/>
      </rPr>
      <t>24.03.2020</t>
    </r>
    <r>
      <rPr>
        <sz val="12"/>
        <color indexed="8"/>
        <rFont val="Times New Roman"/>
        <family val="1"/>
        <charset val="204"/>
      </rPr>
      <t>_ №_</t>
    </r>
    <r>
      <rPr>
        <u/>
        <sz val="12"/>
        <color indexed="8"/>
        <rFont val="Times New Roman"/>
        <family val="1"/>
        <charset val="204"/>
      </rPr>
      <t>4</t>
    </r>
    <r>
      <rPr>
        <sz val="12"/>
        <color indexed="8"/>
        <rFont val="Times New Roman"/>
        <family val="1"/>
        <charset val="204"/>
      </rPr>
      <t>_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</si>
</sst>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.0\ _₽"/>
  </numFmts>
  <fonts count="15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s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s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shrinkToFi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wrapText="1" shrinkToFit="1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shrinkToFit="1"/>
    </xf>
    <xf numFmtId="0" fontId="1" fillId="2" borderId="1" xfId="0" quotePrefix="1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quotePrefix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/>
    <xf numFmtId="165" fontId="1" fillId="0" borderId="1" xfId="0" quotePrefix="1" applyNumberFormat="1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0" fontId="13" fillId="0" borderId="1" xfId="0" applyFont="1" applyBorder="1"/>
    <xf numFmtId="0" fontId="8" fillId="0" borderId="1" xfId="0" applyFont="1" applyFill="1" applyBorder="1" applyAlignment="1">
      <alignment horizontal="justify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left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2" fillId="0" borderId="1" xfId="0" applyFont="1" applyFill="1" applyBorder="1"/>
    <xf numFmtId="165" fontId="2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165" fontId="1" fillId="3" borderId="1" xfId="0" quotePrefix="1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/>
    <xf numFmtId="166" fontId="1" fillId="0" borderId="1" xfId="0" quotePrefix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opLeftCell="A46" workbookViewId="0">
      <selection activeCell="A4" sqref="A4"/>
    </sheetView>
  </sheetViews>
  <sheetFormatPr defaultRowHeight="15.75"/>
  <cols>
    <col min="1" max="1" width="54.7109375" style="1" customWidth="1"/>
    <col min="2" max="2" width="5.42578125" style="1" customWidth="1"/>
    <col min="3" max="3" width="5.7109375" style="1" customWidth="1"/>
    <col min="4" max="4" width="17.140625" style="1" customWidth="1"/>
    <col min="5" max="5" width="16.42578125" style="1" customWidth="1"/>
    <col min="6" max="6" width="18.28515625" style="1" customWidth="1"/>
    <col min="7" max="16384" width="9.140625" style="1"/>
  </cols>
  <sheetData>
    <row r="1" spans="1:6">
      <c r="E1" s="42" t="s">
        <v>104</v>
      </c>
    </row>
    <row r="2" spans="1:6">
      <c r="E2" s="13" t="s">
        <v>105</v>
      </c>
    </row>
    <row r="3" spans="1:6">
      <c r="E3" s="13" t="s">
        <v>106</v>
      </c>
    </row>
    <row r="4" spans="1:6">
      <c r="E4" s="13" t="s">
        <v>107</v>
      </c>
    </row>
    <row r="5" spans="1:6">
      <c r="E5" s="13" t="s">
        <v>224</v>
      </c>
    </row>
    <row r="6" spans="1:6">
      <c r="A6" s="2"/>
      <c r="B6" s="2"/>
      <c r="C6" s="2"/>
      <c r="D6" s="2"/>
    </row>
    <row r="7" spans="1:6" ht="49.5" customHeight="1">
      <c r="A7" s="66" t="s">
        <v>183</v>
      </c>
      <c r="B7" s="67"/>
      <c r="C7" s="67"/>
      <c r="D7" s="67"/>
      <c r="E7" s="67"/>
      <c r="F7" s="67"/>
    </row>
    <row r="8" spans="1:6">
      <c r="A8" s="2"/>
      <c r="B8" s="2"/>
      <c r="C8" s="2"/>
      <c r="D8" s="2"/>
    </row>
    <row r="9" spans="1:6" ht="60" customHeight="1">
      <c r="A9" s="3" t="s">
        <v>0</v>
      </c>
      <c r="B9" s="3" t="s">
        <v>1</v>
      </c>
      <c r="C9" s="3" t="s">
        <v>2</v>
      </c>
      <c r="D9" s="3" t="s">
        <v>156</v>
      </c>
      <c r="E9" s="3" t="s">
        <v>182</v>
      </c>
      <c r="F9" s="3" t="s">
        <v>184</v>
      </c>
    </row>
    <row r="10" spans="1:6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5" customHeight="1">
      <c r="A11" s="38" t="s">
        <v>33</v>
      </c>
      <c r="B11" s="5" t="s">
        <v>15</v>
      </c>
      <c r="C11" s="3"/>
      <c r="D11" s="10">
        <f>SUM(D12:D18)</f>
        <v>35837.9</v>
      </c>
      <c r="E11" s="10">
        <v>20454.2</v>
      </c>
      <c r="F11" s="10">
        <v>20454.2</v>
      </c>
    </row>
    <row r="12" spans="1:6" ht="51" customHeight="1">
      <c r="A12" s="38" t="s">
        <v>157</v>
      </c>
      <c r="B12" s="5" t="s">
        <v>15</v>
      </c>
      <c r="C12" s="8" t="s">
        <v>16</v>
      </c>
      <c r="D12" s="10">
        <v>1200.5999999999999</v>
      </c>
      <c r="E12" s="10"/>
      <c r="F12" s="10"/>
    </row>
    <row r="13" spans="1:6" ht="63">
      <c r="A13" s="4" t="s">
        <v>89</v>
      </c>
      <c r="B13" s="5" t="s">
        <v>15</v>
      </c>
      <c r="C13" s="5" t="s">
        <v>17</v>
      </c>
      <c r="D13" s="10">
        <v>125</v>
      </c>
      <c r="E13" s="10"/>
      <c r="F13" s="10"/>
    </row>
    <row r="14" spans="1:6" ht="69.75" customHeight="1">
      <c r="A14" s="37" t="s">
        <v>90</v>
      </c>
      <c r="B14" s="5" t="s">
        <v>15</v>
      </c>
      <c r="C14" s="5" t="s">
        <v>18</v>
      </c>
      <c r="D14" s="10">
        <v>13672.1</v>
      </c>
      <c r="E14" s="10"/>
      <c r="F14" s="10"/>
    </row>
    <row r="15" spans="1:6" ht="19.5" customHeight="1">
      <c r="A15" s="37" t="s">
        <v>158</v>
      </c>
      <c r="B15" s="5" t="s">
        <v>15</v>
      </c>
      <c r="C15" s="5" t="s">
        <v>21</v>
      </c>
      <c r="D15" s="10">
        <v>5.7</v>
      </c>
      <c r="E15" s="10"/>
      <c r="F15" s="10"/>
    </row>
    <row r="16" spans="1:6" ht="48.75" customHeight="1">
      <c r="A16" s="37" t="s">
        <v>91</v>
      </c>
      <c r="B16" s="5" t="s">
        <v>15</v>
      </c>
      <c r="C16" s="5" t="s">
        <v>19</v>
      </c>
      <c r="D16" s="10">
        <v>5549.8</v>
      </c>
      <c r="E16" s="10"/>
      <c r="F16" s="10"/>
    </row>
    <row r="17" spans="1:6" ht="22.5" customHeight="1">
      <c r="A17" s="37" t="s">
        <v>143</v>
      </c>
      <c r="B17" s="5" t="s">
        <v>15</v>
      </c>
      <c r="C17" s="5">
        <v>11</v>
      </c>
      <c r="D17" s="10">
        <v>3200</v>
      </c>
      <c r="E17" s="10"/>
      <c r="F17" s="10"/>
    </row>
    <row r="18" spans="1:6">
      <c r="A18" s="4" t="s">
        <v>5</v>
      </c>
      <c r="B18" s="5" t="s">
        <v>15</v>
      </c>
      <c r="C18" s="3">
        <v>13</v>
      </c>
      <c r="D18" s="10">
        <v>12084.7</v>
      </c>
      <c r="E18" s="10"/>
      <c r="F18" s="10"/>
    </row>
    <row r="19" spans="1:6">
      <c r="A19" s="4" t="s">
        <v>46</v>
      </c>
      <c r="B19" s="5" t="s">
        <v>16</v>
      </c>
      <c r="C19" s="3"/>
      <c r="D19" s="10">
        <f>D20</f>
        <v>784.3</v>
      </c>
      <c r="E19" s="10">
        <v>786.1</v>
      </c>
      <c r="F19" s="10">
        <v>802.3</v>
      </c>
    </row>
    <row r="20" spans="1:6" ht="15" customHeight="1">
      <c r="A20" s="4" t="s">
        <v>42</v>
      </c>
      <c r="B20" s="5" t="s">
        <v>16</v>
      </c>
      <c r="C20" s="5" t="s">
        <v>17</v>
      </c>
      <c r="D20" s="10">
        <v>784.3</v>
      </c>
      <c r="E20" s="10"/>
      <c r="F20" s="10"/>
    </row>
    <row r="21" spans="1:6" ht="33" customHeight="1">
      <c r="A21" s="4" t="s">
        <v>34</v>
      </c>
      <c r="B21" s="5" t="s">
        <v>17</v>
      </c>
      <c r="C21" s="3"/>
      <c r="D21" s="10">
        <f>SUM(D22:D22)</f>
        <v>3736.6</v>
      </c>
      <c r="E21" s="10">
        <v>1486.6</v>
      </c>
      <c r="F21" s="10">
        <v>1486.6</v>
      </c>
    </row>
    <row r="22" spans="1:6" ht="48.75" customHeight="1">
      <c r="A22" s="4" t="s">
        <v>43</v>
      </c>
      <c r="B22" s="5" t="s">
        <v>17</v>
      </c>
      <c r="C22" s="5" t="s">
        <v>20</v>
      </c>
      <c r="D22" s="10">
        <v>3736.6</v>
      </c>
      <c r="E22" s="10"/>
      <c r="F22" s="10"/>
    </row>
    <row r="23" spans="1:6" ht="19.5" customHeight="1">
      <c r="A23" s="4" t="s">
        <v>35</v>
      </c>
      <c r="B23" s="5" t="s">
        <v>18</v>
      </c>
      <c r="C23" s="5"/>
      <c r="D23" s="10">
        <f>SUM(D24:D26)</f>
        <v>9822.7000000000007</v>
      </c>
      <c r="E23" s="10">
        <v>7688</v>
      </c>
      <c r="F23" s="10">
        <v>7955</v>
      </c>
    </row>
    <row r="24" spans="1:6" ht="19.5" customHeight="1">
      <c r="A24" s="4" t="s">
        <v>108</v>
      </c>
      <c r="B24" s="5" t="s">
        <v>18</v>
      </c>
      <c r="C24" s="5" t="s">
        <v>21</v>
      </c>
      <c r="D24" s="10">
        <v>177</v>
      </c>
      <c r="E24" s="10"/>
      <c r="F24" s="10"/>
    </row>
    <row r="25" spans="1:6" ht="21" customHeight="1">
      <c r="A25" s="4" t="s">
        <v>72</v>
      </c>
      <c r="B25" s="5" t="s">
        <v>18</v>
      </c>
      <c r="C25" s="5" t="s">
        <v>20</v>
      </c>
      <c r="D25" s="10">
        <v>8845.7000000000007</v>
      </c>
      <c r="E25" s="10"/>
      <c r="F25" s="10"/>
    </row>
    <row r="26" spans="1:6" ht="21" customHeight="1">
      <c r="A26" s="55" t="s">
        <v>159</v>
      </c>
      <c r="B26" s="5" t="s">
        <v>18</v>
      </c>
      <c r="C26" s="5">
        <v>12</v>
      </c>
      <c r="D26" s="10">
        <v>800</v>
      </c>
      <c r="E26" s="10"/>
      <c r="F26" s="10"/>
    </row>
    <row r="27" spans="1:6" ht="21" customHeight="1">
      <c r="A27" s="4" t="s">
        <v>178</v>
      </c>
      <c r="B27" s="5" t="s">
        <v>21</v>
      </c>
      <c r="C27" s="5"/>
      <c r="D27" s="10">
        <f>D29+D28</f>
        <v>3708</v>
      </c>
      <c r="E27" s="10">
        <v>4980</v>
      </c>
      <c r="F27" s="10">
        <v>4980</v>
      </c>
    </row>
    <row r="28" spans="1:6" ht="21" customHeight="1">
      <c r="A28" s="4" t="s">
        <v>181</v>
      </c>
      <c r="B28" s="5" t="s">
        <v>21</v>
      </c>
      <c r="C28" s="5" t="s">
        <v>16</v>
      </c>
      <c r="D28" s="10">
        <v>750</v>
      </c>
      <c r="E28" s="10"/>
      <c r="F28" s="10"/>
    </row>
    <row r="29" spans="1:6" ht="21" customHeight="1">
      <c r="A29" s="4" t="s">
        <v>176</v>
      </c>
      <c r="B29" s="5" t="s">
        <v>21</v>
      </c>
      <c r="C29" s="5" t="s">
        <v>17</v>
      </c>
      <c r="D29" s="10">
        <v>2958</v>
      </c>
      <c r="E29" s="10"/>
      <c r="F29" s="10"/>
    </row>
    <row r="30" spans="1:6">
      <c r="A30" s="4" t="s">
        <v>36</v>
      </c>
      <c r="B30" s="5" t="s">
        <v>23</v>
      </c>
      <c r="C30" s="3"/>
      <c r="D30" s="10">
        <f>SUM(D31:D35)</f>
        <v>257514.69999999998</v>
      </c>
      <c r="E30" s="10">
        <v>236366.2</v>
      </c>
      <c r="F30" s="10">
        <v>232883.4</v>
      </c>
    </row>
    <row r="31" spans="1:6">
      <c r="A31" s="4" t="s">
        <v>6</v>
      </c>
      <c r="B31" s="5" t="s">
        <v>23</v>
      </c>
      <c r="C31" s="5" t="s">
        <v>15</v>
      </c>
      <c r="D31" s="10">
        <v>50238</v>
      </c>
      <c r="E31" s="10"/>
      <c r="F31" s="10"/>
    </row>
    <row r="32" spans="1:6">
      <c r="A32" s="4" t="s">
        <v>7</v>
      </c>
      <c r="B32" s="5" t="s">
        <v>23</v>
      </c>
      <c r="C32" s="5" t="s">
        <v>16</v>
      </c>
      <c r="D32" s="10">
        <v>181566</v>
      </c>
      <c r="E32" s="10"/>
      <c r="F32" s="10"/>
    </row>
    <row r="33" spans="1:6">
      <c r="A33" s="46" t="s">
        <v>149</v>
      </c>
      <c r="B33" s="5" t="s">
        <v>23</v>
      </c>
      <c r="C33" s="5" t="s">
        <v>17</v>
      </c>
      <c r="D33" s="10">
        <v>11580.4</v>
      </c>
      <c r="E33" s="10"/>
      <c r="F33" s="10"/>
    </row>
    <row r="34" spans="1:6" ht="15" customHeight="1">
      <c r="A34" s="4" t="s">
        <v>8</v>
      </c>
      <c r="B34" s="5" t="s">
        <v>23</v>
      </c>
      <c r="C34" s="5" t="s">
        <v>23</v>
      </c>
      <c r="D34" s="10">
        <v>2604.3000000000002</v>
      </c>
      <c r="E34" s="10"/>
      <c r="F34" s="10"/>
    </row>
    <row r="35" spans="1:6">
      <c r="A35" s="4" t="s">
        <v>9</v>
      </c>
      <c r="B35" s="5" t="s">
        <v>23</v>
      </c>
      <c r="C35" s="5" t="s">
        <v>20</v>
      </c>
      <c r="D35" s="10">
        <v>11526</v>
      </c>
      <c r="E35" s="10"/>
      <c r="F35" s="10"/>
    </row>
    <row r="36" spans="1:6">
      <c r="A36" s="4" t="s">
        <v>83</v>
      </c>
      <c r="B36" s="5" t="s">
        <v>22</v>
      </c>
      <c r="C36" s="3"/>
      <c r="D36" s="10">
        <f>SUM(D37:D38)</f>
        <v>21767.7</v>
      </c>
      <c r="E36" s="10">
        <v>18665.7</v>
      </c>
      <c r="F36" s="10">
        <v>18669.2</v>
      </c>
    </row>
    <row r="37" spans="1:6">
      <c r="A37" s="4" t="s">
        <v>10</v>
      </c>
      <c r="B37" s="5" t="s">
        <v>22</v>
      </c>
      <c r="C37" s="5" t="s">
        <v>15</v>
      </c>
      <c r="D37" s="10">
        <v>15738</v>
      </c>
      <c r="E37" s="10"/>
      <c r="F37" s="10"/>
    </row>
    <row r="38" spans="1:6" ht="17.25" customHeight="1">
      <c r="A38" s="4" t="s">
        <v>85</v>
      </c>
      <c r="B38" s="5" t="s">
        <v>22</v>
      </c>
      <c r="C38" s="5" t="s">
        <v>18</v>
      </c>
      <c r="D38" s="10">
        <v>6029.7</v>
      </c>
      <c r="E38" s="10"/>
      <c r="F38" s="10"/>
    </row>
    <row r="39" spans="1:6">
      <c r="A39" s="4" t="s">
        <v>37</v>
      </c>
      <c r="B39" s="3">
        <v>10</v>
      </c>
      <c r="C39" s="3"/>
      <c r="D39" s="10">
        <f>SUM(D40:D42)</f>
        <v>17271.400000000001</v>
      </c>
      <c r="E39" s="10">
        <v>15986.2</v>
      </c>
      <c r="F39" s="10">
        <v>16004.3</v>
      </c>
    </row>
    <row r="40" spans="1:6">
      <c r="A40" s="4" t="s">
        <v>12</v>
      </c>
      <c r="B40" s="3">
        <v>10</v>
      </c>
      <c r="C40" s="5" t="s">
        <v>15</v>
      </c>
      <c r="D40" s="10">
        <v>700</v>
      </c>
      <c r="E40" s="10"/>
      <c r="F40" s="10"/>
    </row>
    <row r="41" spans="1:6">
      <c r="A41" s="4" t="s">
        <v>41</v>
      </c>
      <c r="B41" s="3">
        <v>10</v>
      </c>
      <c r="C41" s="5" t="s">
        <v>17</v>
      </c>
      <c r="D41" s="10">
        <v>2564.4</v>
      </c>
      <c r="E41" s="10"/>
      <c r="F41" s="10"/>
    </row>
    <row r="42" spans="1:6">
      <c r="A42" s="4" t="s">
        <v>13</v>
      </c>
      <c r="B42" s="3">
        <v>10</v>
      </c>
      <c r="C42" s="5" t="s">
        <v>18</v>
      </c>
      <c r="D42" s="10">
        <v>14007</v>
      </c>
      <c r="E42" s="10"/>
      <c r="F42" s="10"/>
    </row>
    <row r="43" spans="1:6">
      <c r="A43" s="4" t="s">
        <v>11</v>
      </c>
      <c r="B43" s="3">
        <v>11</v>
      </c>
      <c r="C43" s="5"/>
      <c r="D43" s="10">
        <f>SUM(D44:D45)</f>
        <v>2038.1</v>
      </c>
      <c r="E43" s="10">
        <v>1638.2</v>
      </c>
      <c r="F43" s="10">
        <v>1638.2</v>
      </c>
    </row>
    <row r="44" spans="1:6">
      <c r="A44" s="4" t="s">
        <v>221</v>
      </c>
      <c r="B44" s="3">
        <v>11</v>
      </c>
      <c r="C44" s="5" t="s">
        <v>16</v>
      </c>
      <c r="D44" s="10">
        <v>130</v>
      </c>
      <c r="E44" s="10"/>
      <c r="F44" s="10"/>
    </row>
    <row r="45" spans="1:6" ht="31.5">
      <c r="A45" s="4" t="s">
        <v>28</v>
      </c>
      <c r="B45" s="3">
        <v>11</v>
      </c>
      <c r="C45" s="5" t="s">
        <v>21</v>
      </c>
      <c r="D45" s="10">
        <v>1908.1</v>
      </c>
      <c r="E45" s="10"/>
      <c r="F45" s="10"/>
    </row>
    <row r="46" spans="1:6" ht="31.5">
      <c r="A46" s="39" t="s">
        <v>62</v>
      </c>
      <c r="B46" s="14">
        <v>13</v>
      </c>
      <c r="C46" s="15"/>
      <c r="D46" s="16">
        <f>D47</f>
        <v>358</v>
      </c>
      <c r="E46" s="16">
        <v>100</v>
      </c>
      <c r="F46" s="16">
        <v>100</v>
      </c>
    </row>
    <row r="47" spans="1:6" ht="31.5" customHeight="1">
      <c r="A47" s="37" t="s">
        <v>87</v>
      </c>
      <c r="B47" s="15">
        <v>13</v>
      </c>
      <c r="C47" s="15" t="s">
        <v>15</v>
      </c>
      <c r="D47" s="16">
        <v>358</v>
      </c>
      <c r="E47" s="16"/>
      <c r="F47" s="16"/>
    </row>
    <row r="48" spans="1:6" ht="47.25">
      <c r="A48" s="40" t="s">
        <v>109</v>
      </c>
      <c r="B48" s="3">
        <v>14</v>
      </c>
      <c r="C48" s="3"/>
      <c r="D48" s="10">
        <f>SUM(D49:D50)</f>
        <v>3532.7</v>
      </c>
      <c r="E48" s="10">
        <v>2800.3</v>
      </c>
      <c r="F48" s="10">
        <v>2800.3</v>
      </c>
    </row>
    <row r="49" spans="1:6" ht="47.25">
      <c r="A49" s="37" t="s">
        <v>93</v>
      </c>
      <c r="B49" s="3">
        <v>14</v>
      </c>
      <c r="C49" s="5" t="s">
        <v>15</v>
      </c>
      <c r="D49" s="10">
        <v>1913.7</v>
      </c>
      <c r="E49" s="10"/>
      <c r="F49" s="10"/>
    </row>
    <row r="50" spans="1:6">
      <c r="A50" s="37" t="s">
        <v>96</v>
      </c>
      <c r="B50" s="3">
        <v>14</v>
      </c>
      <c r="C50" s="5" t="s">
        <v>16</v>
      </c>
      <c r="D50" s="10">
        <v>1619</v>
      </c>
      <c r="E50" s="10"/>
      <c r="F50" s="10"/>
    </row>
    <row r="51" spans="1:6">
      <c r="A51" s="4" t="s">
        <v>61</v>
      </c>
      <c r="B51" s="3"/>
      <c r="C51" s="3"/>
      <c r="D51" s="10">
        <f>D11+D19+D21+D30+D36+D39+D43+D46+D48+D23+D27</f>
        <v>356372.10000000003</v>
      </c>
      <c r="E51" s="10">
        <v>311451.5</v>
      </c>
      <c r="F51" s="10">
        <v>308273.5</v>
      </c>
    </row>
  </sheetData>
  <mergeCells count="1">
    <mergeCell ref="A7:F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76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7"/>
  <sheetViews>
    <sheetView topLeftCell="A304" workbookViewId="0">
      <selection activeCell="F5" sqref="F5"/>
    </sheetView>
  </sheetViews>
  <sheetFormatPr defaultRowHeight="15.75"/>
  <cols>
    <col min="1" max="1" width="50.5703125" style="1" customWidth="1"/>
    <col min="2" max="2" width="5.42578125" style="1" customWidth="1"/>
    <col min="3" max="3" width="5" style="1" customWidth="1"/>
    <col min="4" max="4" width="4.42578125" style="1" customWidth="1"/>
    <col min="5" max="5" width="17" style="1" customWidth="1"/>
    <col min="6" max="6" width="6.140625" style="1" customWidth="1"/>
    <col min="7" max="7" width="15.28515625" style="1" customWidth="1"/>
    <col min="8" max="8" width="15" style="1" customWidth="1"/>
    <col min="9" max="9" width="14.28515625" style="1" customWidth="1"/>
    <col min="10" max="16384" width="9.140625" style="1"/>
  </cols>
  <sheetData>
    <row r="1" spans="1:9">
      <c r="B1" s="11"/>
      <c r="C1" s="11"/>
      <c r="D1" s="11"/>
      <c r="E1" s="11"/>
      <c r="H1" s="13" t="s">
        <v>111</v>
      </c>
    </row>
    <row r="2" spans="1:9">
      <c r="B2" s="11"/>
      <c r="C2" s="11"/>
      <c r="D2" s="11"/>
      <c r="E2" s="11"/>
      <c r="H2" s="13" t="s">
        <v>105</v>
      </c>
    </row>
    <row r="3" spans="1:9">
      <c r="B3" s="11"/>
      <c r="C3" s="11"/>
      <c r="D3" s="11"/>
      <c r="E3" s="11"/>
      <c r="H3" s="13" t="s">
        <v>106</v>
      </c>
    </row>
    <row r="4" spans="1:9">
      <c r="B4" s="11"/>
      <c r="C4" s="11"/>
      <c r="D4" s="11"/>
      <c r="E4" s="11"/>
      <c r="H4" s="13" t="s">
        <v>107</v>
      </c>
    </row>
    <row r="5" spans="1:9">
      <c r="B5" s="11"/>
      <c r="C5" s="11"/>
      <c r="D5" s="11"/>
      <c r="E5" s="11"/>
      <c r="H5" s="13" t="s">
        <v>225</v>
      </c>
    </row>
    <row r="6" spans="1:9">
      <c r="A6" s="2"/>
      <c r="B6" s="2"/>
      <c r="C6" s="2"/>
      <c r="D6" s="2"/>
      <c r="E6" s="2"/>
      <c r="F6" s="2"/>
      <c r="G6" s="2"/>
    </row>
    <row r="7" spans="1:9" ht="47.25" customHeight="1">
      <c r="A7" s="66" t="s">
        <v>185</v>
      </c>
      <c r="B7" s="67"/>
      <c r="C7" s="67"/>
      <c r="D7" s="67"/>
      <c r="E7" s="67"/>
      <c r="F7" s="67"/>
      <c r="G7" s="67"/>
      <c r="H7" s="67"/>
      <c r="I7" s="67"/>
    </row>
    <row r="8" spans="1:9" ht="9.75" customHeight="1">
      <c r="A8" s="2"/>
      <c r="B8" s="2"/>
      <c r="C8" s="2"/>
      <c r="D8" s="2"/>
      <c r="E8" s="2"/>
      <c r="F8" s="2"/>
      <c r="G8" s="2"/>
    </row>
    <row r="9" spans="1:9" ht="47.25">
      <c r="A9" s="3" t="s">
        <v>0</v>
      </c>
      <c r="B9" s="3" t="s">
        <v>24</v>
      </c>
      <c r="C9" s="3" t="s">
        <v>1</v>
      </c>
      <c r="D9" s="3" t="s">
        <v>2</v>
      </c>
      <c r="E9" s="3" t="s">
        <v>25</v>
      </c>
      <c r="F9" s="3" t="s">
        <v>26</v>
      </c>
      <c r="G9" s="3" t="s">
        <v>156</v>
      </c>
      <c r="H9" s="3" t="s">
        <v>182</v>
      </c>
      <c r="I9" s="3" t="s">
        <v>184</v>
      </c>
    </row>
    <row r="10" spans="1:9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47.25" customHeight="1">
      <c r="A11" s="9" t="s">
        <v>27</v>
      </c>
      <c r="B11" s="5" t="s">
        <v>40</v>
      </c>
      <c r="C11" s="3"/>
      <c r="D11" s="3"/>
      <c r="E11" s="7"/>
      <c r="F11" s="3"/>
      <c r="G11" s="10">
        <f>SUM(G12+G21)</f>
        <v>5196.5</v>
      </c>
      <c r="H11" s="10">
        <v>4226.6000000000004</v>
      </c>
      <c r="I11" s="10">
        <v>4226.6000000000004</v>
      </c>
    </row>
    <row r="12" spans="1:9" ht="16.5" customHeight="1">
      <c r="A12" s="9" t="s">
        <v>36</v>
      </c>
      <c r="B12" s="5" t="s">
        <v>40</v>
      </c>
      <c r="C12" s="5" t="s">
        <v>23</v>
      </c>
      <c r="D12" s="5"/>
      <c r="E12" s="7"/>
      <c r="F12" s="5"/>
      <c r="G12" s="10">
        <f>G13</f>
        <v>3158.4</v>
      </c>
      <c r="H12" s="43"/>
      <c r="I12" s="43"/>
    </row>
    <row r="13" spans="1:9" ht="17.25" customHeight="1">
      <c r="A13" s="9" t="str">
        <f>Лист1!A33</f>
        <v>Дополнительное образование детей</v>
      </c>
      <c r="B13" s="5" t="s">
        <v>40</v>
      </c>
      <c r="C13" s="5" t="s">
        <v>23</v>
      </c>
      <c r="D13" s="5" t="s">
        <v>17</v>
      </c>
      <c r="E13" s="7"/>
      <c r="F13" s="5"/>
      <c r="G13" s="10">
        <f>G14</f>
        <v>3158.4</v>
      </c>
      <c r="H13" s="43"/>
      <c r="I13" s="43"/>
    </row>
    <row r="14" spans="1:9" ht="49.5" customHeight="1">
      <c r="A14" s="9" t="s">
        <v>82</v>
      </c>
      <c r="B14" s="5" t="s">
        <v>40</v>
      </c>
      <c r="C14" s="5" t="s">
        <v>23</v>
      </c>
      <c r="D14" s="5" t="s">
        <v>17</v>
      </c>
      <c r="E14" s="7" t="s">
        <v>112</v>
      </c>
      <c r="F14" s="5"/>
      <c r="G14" s="10">
        <f>G15+G19</f>
        <v>3158.4</v>
      </c>
      <c r="H14" s="43"/>
      <c r="I14" s="43"/>
    </row>
    <row r="15" spans="1:9" ht="32.25" customHeight="1">
      <c r="A15" s="9" t="s">
        <v>100</v>
      </c>
      <c r="B15" s="5" t="s">
        <v>40</v>
      </c>
      <c r="C15" s="5" t="s">
        <v>23</v>
      </c>
      <c r="D15" s="5" t="s">
        <v>17</v>
      </c>
      <c r="E15" s="7" t="s">
        <v>110</v>
      </c>
      <c r="F15" s="5"/>
      <c r="G15" s="10">
        <f>SUM(G16:G18)</f>
        <v>2758.4</v>
      </c>
      <c r="H15" s="43"/>
      <c r="I15" s="43"/>
    </row>
    <row r="16" spans="1:9" ht="78" customHeight="1">
      <c r="A16" s="31" t="s">
        <v>75</v>
      </c>
      <c r="B16" s="5" t="s">
        <v>40</v>
      </c>
      <c r="C16" s="5" t="s">
        <v>23</v>
      </c>
      <c r="D16" s="5" t="s">
        <v>17</v>
      </c>
      <c r="E16" s="7" t="s">
        <v>110</v>
      </c>
      <c r="F16" s="5">
        <v>100</v>
      </c>
      <c r="G16" s="10">
        <v>1825</v>
      </c>
      <c r="H16" s="43"/>
      <c r="I16" s="43"/>
    </row>
    <row r="17" spans="1:9" ht="33" customHeight="1">
      <c r="A17" s="32" t="s">
        <v>113</v>
      </c>
      <c r="B17" s="5" t="s">
        <v>40</v>
      </c>
      <c r="C17" s="5" t="s">
        <v>23</v>
      </c>
      <c r="D17" s="5" t="s">
        <v>17</v>
      </c>
      <c r="E17" s="7" t="s">
        <v>110</v>
      </c>
      <c r="F17" s="5">
        <v>200</v>
      </c>
      <c r="G17" s="10">
        <v>907.4</v>
      </c>
      <c r="H17" s="43"/>
      <c r="I17" s="43"/>
    </row>
    <row r="18" spans="1:9" ht="19.5" customHeight="1">
      <c r="A18" s="33" t="s">
        <v>66</v>
      </c>
      <c r="B18" s="5" t="s">
        <v>40</v>
      </c>
      <c r="C18" s="5" t="s">
        <v>23</v>
      </c>
      <c r="D18" s="5" t="s">
        <v>17</v>
      </c>
      <c r="E18" s="7" t="s">
        <v>110</v>
      </c>
      <c r="F18" s="5">
        <v>850</v>
      </c>
      <c r="G18" s="10">
        <v>26</v>
      </c>
      <c r="H18" s="43"/>
      <c r="I18" s="43"/>
    </row>
    <row r="19" spans="1:9" ht="45.75" customHeight="1">
      <c r="A19" s="33" t="s">
        <v>186</v>
      </c>
      <c r="B19" s="5" t="s">
        <v>40</v>
      </c>
      <c r="C19" s="5" t="s">
        <v>23</v>
      </c>
      <c r="D19" s="5" t="s">
        <v>17</v>
      </c>
      <c r="E19" s="7" t="s">
        <v>187</v>
      </c>
      <c r="F19" s="5"/>
      <c r="G19" s="10">
        <f>G20</f>
        <v>400</v>
      </c>
      <c r="H19" s="43"/>
      <c r="I19" s="43"/>
    </row>
    <row r="20" spans="1:9" ht="88.5" customHeight="1">
      <c r="A20" s="31" t="s">
        <v>75</v>
      </c>
      <c r="B20" s="5" t="s">
        <v>40</v>
      </c>
      <c r="C20" s="5" t="s">
        <v>23</v>
      </c>
      <c r="D20" s="5" t="s">
        <v>17</v>
      </c>
      <c r="E20" s="7" t="s">
        <v>187</v>
      </c>
      <c r="F20" s="5">
        <v>100</v>
      </c>
      <c r="G20" s="10">
        <v>400</v>
      </c>
      <c r="H20" s="43"/>
      <c r="I20" s="43"/>
    </row>
    <row r="21" spans="1:9" ht="18" customHeight="1">
      <c r="A21" s="9" t="s">
        <v>11</v>
      </c>
      <c r="B21" s="5" t="s">
        <v>40</v>
      </c>
      <c r="C21" s="5">
        <v>11</v>
      </c>
      <c r="D21" s="5"/>
      <c r="E21" s="8"/>
      <c r="F21" s="5"/>
      <c r="G21" s="10">
        <f>G26+G30+G22</f>
        <v>2038.1000000000001</v>
      </c>
      <c r="H21" s="43"/>
      <c r="I21" s="43"/>
    </row>
    <row r="22" spans="1:9" ht="18" customHeight="1">
      <c r="A22" s="4" t="s">
        <v>221</v>
      </c>
      <c r="B22" s="5" t="s">
        <v>40</v>
      </c>
      <c r="C22" s="5">
        <v>11</v>
      </c>
      <c r="D22" s="8" t="s">
        <v>16</v>
      </c>
      <c r="E22" s="8"/>
      <c r="F22" s="5"/>
      <c r="G22" s="10">
        <f>G23</f>
        <v>130</v>
      </c>
      <c r="H22" s="43"/>
      <c r="I22" s="43"/>
    </row>
    <row r="23" spans="1:9" ht="44.25" customHeight="1">
      <c r="A23" s="9" t="s">
        <v>82</v>
      </c>
      <c r="B23" s="5" t="s">
        <v>40</v>
      </c>
      <c r="C23" s="5">
        <v>11</v>
      </c>
      <c r="D23" s="8" t="s">
        <v>16</v>
      </c>
      <c r="E23" s="7" t="s">
        <v>112</v>
      </c>
      <c r="F23" s="5"/>
      <c r="G23" s="10">
        <v>130</v>
      </c>
      <c r="H23" s="43"/>
      <c r="I23" s="43"/>
    </row>
    <row r="24" spans="1:9" ht="46.5" customHeight="1">
      <c r="A24" s="9" t="s">
        <v>100</v>
      </c>
      <c r="B24" s="5" t="s">
        <v>40</v>
      </c>
      <c r="C24" s="5">
        <v>11</v>
      </c>
      <c r="D24" s="8" t="s">
        <v>16</v>
      </c>
      <c r="E24" s="7" t="s">
        <v>110</v>
      </c>
      <c r="F24" s="5"/>
      <c r="G24" s="10">
        <v>130</v>
      </c>
      <c r="H24" s="43"/>
      <c r="I24" s="43"/>
    </row>
    <row r="25" spans="1:9" ht="88.5" customHeight="1">
      <c r="A25" s="31" t="s">
        <v>75</v>
      </c>
      <c r="B25" s="5" t="s">
        <v>40</v>
      </c>
      <c r="C25" s="5">
        <v>11</v>
      </c>
      <c r="D25" s="8" t="s">
        <v>16</v>
      </c>
      <c r="E25" s="7" t="s">
        <v>110</v>
      </c>
      <c r="F25" s="5">
        <v>100</v>
      </c>
      <c r="G25" s="10">
        <v>130</v>
      </c>
      <c r="H25" s="43"/>
      <c r="I25" s="43"/>
    </row>
    <row r="26" spans="1:9" ht="33.75" customHeight="1">
      <c r="A26" s="9" t="s">
        <v>64</v>
      </c>
      <c r="B26" s="5" t="s">
        <v>40</v>
      </c>
      <c r="C26" s="5">
        <v>11</v>
      </c>
      <c r="D26" s="5" t="s">
        <v>21</v>
      </c>
      <c r="E26" s="7" t="s">
        <v>114</v>
      </c>
      <c r="F26" s="3"/>
      <c r="G26" s="10">
        <f>G27</f>
        <v>680.3</v>
      </c>
      <c r="H26" s="43"/>
      <c r="I26" s="43"/>
    </row>
    <row r="27" spans="1:9" ht="31.5" customHeight="1">
      <c r="A27" s="9" t="s">
        <v>65</v>
      </c>
      <c r="B27" s="5" t="s">
        <v>40</v>
      </c>
      <c r="C27" s="5">
        <v>11</v>
      </c>
      <c r="D27" s="5" t="s">
        <v>21</v>
      </c>
      <c r="E27" s="7" t="s">
        <v>115</v>
      </c>
      <c r="F27" s="5"/>
      <c r="G27" s="10">
        <f>G28+G29</f>
        <v>680.3</v>
      </c>
      <c r="H27" s="43"/>
      <c r="I27" s="43"/>
    </row>
    <row r="28" spans="1:9" ht="78.75" customHeight="1">
      <c r="A28" s="32" t="s">
        <v>75</v>
      </c>
      <c r="B28" s="5" t="s">
        <v>40</v>
      </c>
      <c r="C28" s="5">
        <v>11</v>
      </c>
      <c r="D28" s="5" t="s">
        <v>21</v>
      </c>
      <c r="E28" s="7" t="s">
        <v>115</v>
      </c>
      <c r="F28" s="5">
        <v>100</v>
      </c>
      <c r="G28" s="10">
        <v>680.3</v>
      </c>
      <c r="H28" s="43"/>
      <c r="I28" s="43"/>
    </row>
    <row r="29" spans="1:9" ht="30.75" customHeight="1">
      <c r="A29" s="32" t="s">
        <v>113</v>
      </c>
      <c r="B29" s="5" t="s">
        <v>40</v>
      </c>
      <c r="C29" s="5">
        <v>11</v>
      </c>
      <c r="D29" s="5" t="s">
        <v>21</v>
      </c>
      <c r="E29" s="7" t="s">
        <v>115</v>
      </c>
      <c r="F29" s="5">
        <v>200</v>
      </c>
      <c r="G29" s="10">
        <v>0</v>
      </c>
      <c r="H29" s="43"/>
      <c r="I29" s="43"/>
    </row>
    <row r="30" spans="1:9" ht="30.75" customHeight="1">
      <c r="A30" s="32" t="s">
        <v>151</v>
      </c>
      <c r="B30" s="5" t="s">
        <v>40</v>
      </c>
      <c r="C30" s="5">
        <v>11</v>
      </c>
      <c r="D30" s="5" t="s">
        <v>21</v>
      </c>
      <c r="E30" s="7" t="s">
        <v>150</v>
      </c>
      <c r="F30" s="5"/>
      <c r="G30" s="10">
        <f>G31+G32+G33</f>
        <v>1227.8000000000002</v>
      </c>
      <c r="H30" s="43"/>
      <c r="I30" s="43"/>
    </row>
    <row r="31" spans="1:9" ht="93" customHeight="1">
      <c r="A31" s="32" t="s">
        <v>75</v>
      </c>
      <c r="B31" s="5" t="s">
        <v>40</v>
      </c>
      <c r="C31" s="5">
        <v>11</v>
      </c>
      <c r="D31" s="5" t="s">
        <v>21</v>
      </c>
      <c r="E31" s="7" t="s">
        <v>150</v>
      </c>
      <c r="F31" s="5">
        <v>100</v>
      </c>
      <c r="G31" s="10">
        <v>831</v>
      </c>
      <c r="H31" s="43"/>
      <c r="I31" s="43"/>
    </row>
    <row r="32" spans="1:9" ht="30.75" customHeight="1">
      <c r="A32" s="32" t="s">
        <v>113</v>
      </c>
      <c r="B32" s="5" t="s">
        <v>40</v>
      </c>
      <c r="C32" s="5">
        <v>11</v>
      </c>
      <c r="D32" s="5" t="s">
        <v>21</v>
      </c>
      <c r="E32" s="7" t="s">
        <v>150</v>
      </c>
      <c r="F32" s="5">
        <v>200</v>
      </c>
      <c r="G32" s="10">
        <v>274.89999999999998</v>
      </c>
      <c r="H32" s="43"/>
      <c r="I32" s="43"/>
    </row>
    <row r="33" spans="1:9" ht="30.75" customHeight="1">
      <c r="A33" s="33" t="s">
        <v>66</v>
      </c>
      <c r="B33" s="5" t="s">
        <v>40</v>
      </c>
      <c r="C33" s="5">
        <v>11</v>
      </c>
      <c r="D33" s="5" t="s">
        <v>21</v>
      </c>
      <c r="E33" s="7" t="s">
        <v>150</v>
      </c>
      <c r="F33" s="5">
        <v>850</v>
      </c>
      <c r="G33" s="10">
        <v>121.9</v>
      </c>
      <c r="H33" s="43"/>
      <c r="I33" s="43"/>
    </row>
    <row r="34" spans="1:9" ht="31.5" customHeight="1">
      <c r="A34" s="9" t="s">
        <v>44</v>
      </c>
      <c r="B34" s="5" t="s">
        <v>30</v>
      </c>
      <c r="C34" s="5"/>
      <c r="D34" s="5"/>
      <c r="E34" s="8"/>
      <c r="F34" s="5"/>
      <c r="G34" s="10">
        <f>G35+G44</f>
        <v>26275.7</v>
      </c>
      <c r="H34" s="10">
        <v>22727.7</v>
      </c>
      <c r="I34" s="10">
        <v>22736.2</v>
      </c>
    </row>
    <row r="35" spans="1:9" ht="20.25" customHeight="1">
      <c r="A35" s="9" t="s">
        <v>36</v>
      </c>
      <c r="B35" s="5" t="s">
        <v>30</v>
      </c>
      <c r="C35" s="5" t="s">
        <v>23</v>
      </c>
      <c r="D35" s="5"/>
      <c r="E35" s="8"/>
      <c r="F35" s="5"/>
      <c r="G35" s="10">
        <f>G36</f>
        <v>6940</v>
      </c>
      <c r="H35" s="43"/>
      <c r="I35" s="43"/>
    </row>
    <row r="36" spans="1:9" ht="18" customHeight="1">
      <c r="A36" s="9" t="str">
        <f>Лист1!A33</f>
        <v>Дополнительное образование детей</v>
      </c>
      <c r="B36" s="5" t="s">
        <v>30</v>
      </c>
      <c r="C36" s="5" t="s">
        <v>23</v>
      </c>
      <c r="D36" s="5" t="s">
        <v>17</v>
      </c>
      <c r="E36" s="8"/>
      <c r="F36" s="5"/>
      <c r="G36" s="10">
        <f>G37</f>
        <v>6940</v>
      </c>
      <c r="H36" s="43"/>
      <c r="I36" s="43"/>
    </row>
    <row r="37" spans="1:9" ht="49.5" customHeight="1">
      <c r="A37" s="9" t="s">
        <v>82</v>
      </c>
      <c r="B37" s="5" t="s">
        <v>30</v>
      </c>
      <c r="C37" s="5" t="s">
        <v>23</v>
      </c>
      <c r="D37" s="5" t="s">
        <v>17</v>
      </c>
      <c r="E37" s="7" t="s">
        <v>112</v>
      </c>
      <c r="F37" s="5"/>
      <c r="G37" s="10">
        <f>G38+G42</f>
        <v>6940</v>
      </c>
      <c r="H37" s="43"/>
      <c r="I37" s="43"/>
    </row>
    <row r="38" spans="1:9" ht="36" customHeight="1">
      <c r="A38" s="9" t="s">
        <v>100</v>
      </c>
      <c r="B38" s="5" t="s">
        <v>30</v>
      </c>
      <c r="C38" s="5" t="s">
        <v>23</v>
      </c>
      <c r="D38" s="5" t="s">
        <v>17</v>
      </c>
      <c r="E38" s="7" t="s">
        <v>110</v>
      </c>
      <c r="F38" s="5"/>
      <c r="G38" s="10">
        <f>G39+G40+G41</f>
        <v>6190</v>
      </c>
      <c r="H38" s="43"/>
      <c r="I38" s="43"/>
    </row>
    <row r="39" spans="1:9" ht="84.75" customHeight="1">
      <c r="A39" s="32" t="s">
        <v>75</v>
      </c>
      <c r="B39" s="5" t="s">
        <v>30</v>
      </c>
      <c r="C39" s="5" t="s">
        <v>23</v>
      </c>
      <c r="D39" s="5" t="s">
        <v>17</v>
      </c>
      <c r="E39" s="7" t="s">
        <v>110</v>
      </c>
      <c r="F39" s="5">
        <v>100</v>
      </c>
      <c r="G39" s="10">
        <v>5087</v>
      </c>
      <c r="H39" s="43"/>
      <c r="I39" s="43"/>
    </row>
    <row r="40" spans="1:9" ht="32.25" customHeight="1">
      <c r="A40" s="32" t="s">
        <v>113</v>
      </c>
      <c r="B40" s="5" t="s">
        <v>30</v>
      </c>
      <c r="C40" s="5" t="s">
        <v>23</v>
      </c>
      <c r="D40" s="5" t="s">
        <v>17</v>
      </c>
      <c r="E40" s="7" t="s">
        <v>110</v>
      </c>
      <c r="F40" s="5">
        <v>200</v>
      </c>
      <c r="G40" s="10">
        <v>1048</v>
      </c>
      <c r="H40" s="43"/>
      <c r="I40" s="43"/>
    </row>
    <row r="41" spans="1:9" ht="17.25" customHeight="1">
      <c r="A41" s="33" t="s">
        <v>66</v>
      </c>
      <c r="B41" s="5" t="s">
        <v>30</v>
      </c>
      <c r="C41" s="5" t="s">
        <v>23</v>
      </c>
      <c r="D41" s="5" t="s">
        <v>17</v>
      </c>
      <c r="E41" s="7" t="s">
        <v>110</v>
      </c>
      <c r="F41" s="5">
        <v>850</v>
      </c>
      <c r="G41" s="10">
        <v>55</v>
      </c>
      <c r="H41" s="43"/>
      <c r="I41" s="43"/>
    </row>
    <row r="42" spans="1:9" ht="56.25" customHeight="1">
      <c r="A42" s="33" t="s">
        <v>186</v>
      </c>
      <c r="B42" s="5" t="s">
        <v>30</v>
      </c>
      <c r="C42" s="5" t="s">
        <v>23</v>
      </c>
      <c r="D42" s="5" t="s">
        <v>17</v>
      </c>
      <c r="E42" s="7" t="s">
        <v>187</v>
      </c>
      <c r="F42" s="5"/>
      <c r="G42" s="10">
        <f>G43</f>
        <v>750</v>
      </c>
      <c r="H42" s="43"/>
      <c r="I42" s="43"/>
    </row>
    <row r="43" spans="1:9" ht="90.75" customHeight="1">
      <c r="A43" s="31" t="s">
        <v>75</v>
      </c>
      <c r="B43" s="5" t="s">
        <v>30</v>
      </c>
      <c r="C43" s="5" t="s">
        <v>23</v>
      </c>
      <c r="D43" s="5" t="s">
        <v>17</v>
      </c>
      <c r="E43" s="7" t="s">
        <v>187</v>
      </c>
      <c r="F43" s="5">
        <v>100</v>
      </c>
      <c r="G43" s="10">
        <v>750</v>
      </c>
      <c r="H43" s="43"/>
      <c r="I43" s="43"/>
    </row>
    <row r="44" spans="1:9" ht="18.75" customHeight="1">
      <c r="A44" s="9" t="s">
        <v>83</v>
      </c>
      <c r="B44" s="5" t="s">
        <v>30</v>
      </c>
      <c r="C44" s="5" t="s">
        <v>22</v>
      </c>
      <c r="D44" s="5"/>
      <c r="E44" s="8"/>
      <c r="F44" s="5"/>
      <c r="G44" s="10">
        <f>G45+G55</f>
        <v>19335.7</v>
      </c>
      <c r="H44" s="43"/>
      <c r="I44" s="43"/>
    </row>
    <row r="45" spans="1:9" ht="17.25" customHeight="1">
      <c r="A45" s="9" t="s">
        <v>48</v>
      </c>
      <c r="B45" s="5" t="s">
        <v>30</v>
      </c>
      <c r="C45" s="5" t="s">
        <v>22</v>
      </c>
      <c r="D45" s="5" t="s">
        <v>15</v>
      </c>
      <c r="E45" s="8"/>
      <c r="F45" s="5"/>
      <c r="G45" s="10">
        <f>G46+G53</f>
        <v>13336</v>
      </c>
      <c r="H45" s="43"/>
      <c r="I45" s="43"/>
    </row>
    <row r="46" spans="1:9" ht="50.25" customHeight="1">
      <c r="A46" s="9" t="s">
        <v>84</v>
      </c>
      <c r="B46" s="5" t="s">
        <v>30</v>
      </c>
      <c r="C46" s="5" t="s">
        <v>22</v>
      </c>
      <c r="D46" s="5" t="s">
        <v>15</v>
      </c>
      <c r="E46" s="7" t="s">
        <v>116</v>
      </c>
      <c r="F46" s="3"/>
      <c r="G46" s="10">
        <f>G47+G51</f>
        <v>12417</v>
      </c>
      <c r="H46" s="43"/>
      <c r="I46" s="43"/>
    </row>
    <row r="47" spans="1:9" ht="20.25" customHeight="1">
      <c r="A47" s="9" t="s">
        <v>94</v>
      </c>
      <c r="B47" s="5" t="s">
        <v>30</v>
      </c>
      <c r="C47" s="5" t="s">
        <v>22</v>
      </c>
      <c r="D47" s="5" t="s">
        <v>15</v>
      </c>
      <c r="E47" s="7" t="s">
        <v>117</v>
      </c>
      <c r="F47" s="3"/>
      <c r="G47" s="10">
        <f>G48+G49+G50</f>
        <v>11517</v>
      </c>
      <c r="H47" s="43"/>
      <c r="I47" s="43"/>
    </row>
    <row r="48" spans="1:9" ht="83.25" customHeight="1">
      <c r="A48" s="32" t="s">
        <v>75</v>
      </c>
      <c r="B48" s="5" t="s">
        <v>30</v>
      </c>
      <c r="C48" s="5" t="s">
        <v>22</v>
      </c>
      <c r="D48" s="5" t="s">
        <v>15</v>
      </c>
      <c r="E48" s="7" t="s">
        <v>117</v>
      </c>
      <c r="F48" s="3">
        <v>100</v>
      </c>
      <c r="G48" s="30">
        <v>9811</v>
      </c>
      <c r="H48" s="43"/>
      <c r="I48" s="43"/>
    </row>
    <row r="49" spans="1:9" ht="34.5" customHeight="1">
      <c r="A49" s="32" t="s">
        <v>113</v>
      </c>
      <c r="B49" s="5" t="s">
        <v>30</v>
      </c>
      <c r="C49" s="5" t="s">
        <v>22</v>
      </c>
      <c r="D49" s="5" t="s">
        <v>15</v>
      </c>
      <c r="E49" s="7" t="s">
        <v>117</v>
      </c>
      <c r="F49" s="3">
        <v>200</v>
      </c>
      <c r="G49" s="30">
        <v>1640</v>
      </c>
      <c r="H49" s="43"/>
      <c r="I49" s="43"/>
    </row>
    <row r="50" spans="1:9" ht="18.75" customHeight="1">
      <c r="A50" s="33" t="s">
        <v>66</v>
      </c>
      <c r="B50" s="5" t="s">
        <v>30</v>
      </c>
      <c r="C50" s="5" t="s">
        <v>22</v>
      </c>
      <c r="D50" s="5" t="s">
        <v>15</v>
      </c>
      <c r="E50" s="7" t="s">
        <v>117</v>
      </c>
      <c r="F50" s="3">
        <v>850</v>
      </c>
      <c r="G50" s="30">
        <v>66</v>
      </c>
      <c r="H50" s="43"/>
      <c r="I50" s="43"/>
    </row>
    <row r="51" spans="1:9" ht="57" customHeight="1">
      <c r="A51" s="33" t="s">
        <v>186</v>
      </c>
      <c r="B51" s="5" t="s">
        <v>30</v>
      </c>
      <c r="C51" s="5" t="s">
        <v>22</v>
      </c>
      <c r="D51" s="5" t="s">
        <v>15</v>
      </c>
      <c r="E51" s="7" t="s">
        <v>188</v>
      </c>
      <c r="F51" s="5"/>
      <c r="G51" s="10">
        <f>G52</f>
        <v>900</v>
      </c>
      <c r="H51" s="43"/>
      <c r="I51" s="43"/>
    </row>
    <row r="52" spans="1:9" ht="90.75" customHeight="1">
      <c r="A52" s="31" t="s">
        <v>75</v>
      </c>
      <c r="B52" s="5" t="s">
        <v>30</v>
      </c>
      <c r="C52" s="5" t="s">
        <v>22</v>
      </c>
      <c r="D52" s="5" t="s">
        <v>15</v>
      </c>
      <c r="E52" s="7" t="s">
        <v>188</v>
      </c>
      <c r="F52" s="5">
        <v>100</v>
      </c>
      <c r="G52" s="10">
        <v>900</v>
      </c>
      <c r="H52" s="43"/>
      <c r="I52" s="43"/>
    </row>
    <row r="53" spans="1:9" ht="66" customHeight="1">
      <c r="A53" s="31" t="s">
        <v>202</v>
      </c>
      <c r="B53" s="5" t="s">
        <v>30</v>
      </c>
      <c r="C53" s="5" t="s">
        <v>22</v>
      </c>
      <c r="D53" s="5" t="s">
        <v>15</v>
      </c>
      <c r="E53" s="7" t="s">
        <v>203</v>
      </c>
      <c r="F53" s="5"/>
      <c r="G53" s="10">
        <f>G54</f>
        <v>919</v>
      </c>
      <c r="H53" s="43"/>
      <c r="I53" s="43"/>
    </row>
    <row r="54" spans="1:9" ht="39" customHeight="1">
      <c r="A54" s="32" t="s">
        <v>113</v>
      </c>
      <c r="B54" s="5" t="s">
        <v>30</v>
      </c>
      <c r="C54" s="5" t="s">
        <v>22</v>
      </c>
      <c r="D54" s="5" t="s">
        <v>15</v>
      </c>
      <c r="E54" s="7" t="s">
        <v>203</v>
      </c>
      <c r="F54" s="5">
        <v>200</v>
      </c>
      <c r="G54" s="10">
        <v>919</v>
      </c>
      <c r="H54" s="43"/>
      <c r="I54" s="43"/>
    </row>
    <row r="55" spans="1:9" ht="31.5">
      <c r="A55" s="9" t="s">
        <v>85</v>
      </c>
      <c r="B55" s="5" t="s">
        <v>30</v>
      </c>
      <c r="C55" s="5" t="s">
        <v>22</v>
      </c>
      <c r="D55" s="5" t="s">
        <v>18</v>
      </c>
      <c r="E55" s="7"/>
      <c r="F55" s="5"/>
      <c r="G55" s="10">
        <f>G56+G61+G68</f>
        <v>5999.7</v>
      </c>
      <c r="H55" s="43"/>
      <c r="I55" s="43"/>
    </row>
    <row r="56" spans="1:9" ht="30.75" customHeight="1">
      <c r="A56" s="9" t="s">
        <v>64</v>
      </c>
      <c r="B56" s="5" t="s">
        <v>30</v>
      </c>
      <c r="C56" s="5" t="s">
        <v>22</v>
      </c>
      <c r="D56" s="5" t="s">
        <v>18</v>
      </c>
      <c r="E56" s="7" t="s">
        <v>114</v>
      </c>
      <c r="F56" s="3"/>
      <c r="G56" s="10">
        <f>G57</f>
        <v>625</v>
      </c>
      <c r="H56" s="43"/>
      <c r="I56" s="43"/>
    </row>
    <row r="57" spans="1:9" ht="31.5" customHeight="1">
      <c r="A57" s="9" t="s">
        <v>65</v>
      </c>
      <c r="B57" s="5" t="s">
        <v>30</v>
      </c>
      <c r="C57" s="5" t="s">
        <v>22</v>
      </c>
      <c r="D57" s="5" t="s">
        <v>18</v>
      </c>
      <c r="E57" s="7" t="s">
        <v>115</v>
      </c>
      <c r="F57" s="3"/>
      <c r="G57" s="10">
        <f>G58+G59+G60</f>
        <v>625</v>
      </c>
      <c r="H57" s="43"/>
      <c r="I57" s="43"/>
    </row>
    <row r="58" spans="1:9" ht="82.5" customHeight="1">
      <c r="A58" s="32" t="s">
        <v>75</v>
      </c>
      <c r="B58" s="5" t="s">
        <v>30</v>
      </c>
      <c r="C58" s="5" t="s">
        <v>22</v>
      </c>
      <c r="D58" s="5" t="s">
        <v>18</v>
      </c>
      <c r="E58" s="7" t="s">
        <v>115</v>
      </c>
      <c r="F58" s="3">
        <v>100</v>
      </c>
      <c r="G58" s="10">
        <v>625</v>
      </c>
      <c r="H58" s="43"/>
      <c r="I58" s="43"/>
    </row>
    <row r="59" spans="1:9" ht="30.75" customHeight="1">
      <c r="A59" s="32" t="s">
        <v>113</v>
      </c>
      <c r="B59" s="5" t="s">
        <v>30</v>
      </c>
      <c r="C59" s="5" t="s">
        <v>22</v>
      </c>
      <c r="D59" s="5" t="s">
        <v>18</v>
      </c>
      <c r="E59" s="7" t="s">
        <v>115</v>
      </c>
      <c r="F59" s="5">
        <v>200</v>
      </c>
      <c r="G59" s="10">
        <v>0</v>
      </c>
      <c r="H59" s="43"/>
      <c r="I59" s="43"/>
    </row>
    <row r="60" spans="1:9" ht="21.75" customHeight="1">
      <c r="A60" s="33" t="s">
        <v>66</v>
      </c>
      <c r="B60" s="5" t="s">
        <v>30</v>
      </c>
      <c r="C60" s="5" t="s">
        <v>22</v>
      </c>
      <c r="D60" s="5" t="s">
        <v>18</v>
      </c>
      <c r="E60" s="7" t="s">
        <v>115</v>
      </c>
      <c r="F60" s="5">
        <v>850</v>
      </c>
      <c r="G60" s="10">
        <v>0</v>
      </c>
      <c r="H60" s="43"/>
      <c r="I60" s="43"/>
    </row>
    <row r="61" spans="1:9" ht="38.25" customHeight="1">
      <c r="A61" s="33" t="s">
        <v>86</v>
      </c>
      <c r="B61" s="5" t="s">
        <v>30</v>
      </c>
      <c r="C61" s="5" t="s">
        <v>22</v>
      </c>
      <c r="D61" s="5" t="s">
        <v>18</v>
      </c>
      <c r="E61" s="7" t="s">
        <v>118</v>
      </c>
      <c r="F61" s="5"/>
      <c r="G61" s="10">
        <f>G62+G66</f>
        <v>5274.7</v>
      </c>
      <c r="H61" s="43"/>
      <c r="I61" s="43"/>
    </row>
    <row r="62" spans="1:9" ht="95.25" customHeight="1">
      <c r="A62" s="34" t="s">
        <v>63</v>
      </c>
      <c r="B62" s="5" t="s">
        <v>30</v>
      </c>
      <c r="C62" s="5" t="s">
        <v>22</v>
      </c>
      <c r="D62" s="5" t="s">
        <v>18</v>
      </c>
      <c r="E62" s="7" t="s">
        <v>119</v>
      </c>
      <c r="F62" s="5"/>
      <c r="G62" s="10">
        <f>G63+G64+G65</f>
        <v>4774.7</v>
      </c>
      <c r="H62" s="43"/>
      <c r="I62" s="43"/>
    </row>
    <row r="63" spans="1:9" ht="87.75" customHeight="1">
      <c r="A63" s="32" t="s">
        <v>75</v>
      </c>
      <c r="B63" s="5" t="s">
        <v>30</v>
      </c>
      <c r="C63" s="5" t="s">
        <v>22</v>
      </c>
      <c r="D63" s="5" t="s">
        <v>18</v>
      </c>
      <c r="E63" s="7" t="s">
        <v>119</v>
      </c>
      <c r="F63" s="5">
        <v>100</v>
      </c>
      <c r="G63" s="10">
        <v>4654.7</v>
      </c>
      <c r="H63" s="43"/>
      <c r="I63" s="43"/>
    </row>
    <row r="64" spans="1:9" ht="33" customHeight="1">
      <c r="A64" s="32" t="s">
        <v>113</v>
      </c>
      <c r="B64" s="5" t="s">
        <v>30</v>
      </c>
      <c r="C64" s="5" t="s">
        <v>22</v>
      </c>
      <c r="D64" s="5" t="s">
        <v>18</v>
      </c>
      <c r="E64" s="7" t="s">
        <v>119</v>
      </c>
      <c r="F64" s="5">
        <v>200</v>
      </c>
      <c r="G64" s="10">
        <v>120</v>
      </c>
      <c r="H64" s="43"/>
      <c r="I64" s="43"/>
    </row>
    <row r="65" spans="1:9" ht="20.25" customHeight="1">
      <c r="A65" s="33" t="s">
        <v>66</v>
      </c>
      <c r="B65" s="5" t="s">
        <v>30</v>
      </c>
      <c r="C65" s="5" t="s">
        <v>22</v>
      </c>
      <c r="D65" s="5" t="s">
        <v>18</v>
      </c>
      <c r="E65" s="7" t="s">
        <v>119</v>
      </c>
      <c r="F65" s="5">
        <v>850</v>
      </c>
      <c r="G65" s="10">
        <v>0</v>
      </c>
      <c r="H65" s="43"/>
      <c r="I65" s="43"/>
    </row>
    <row r="66" spans="1:9" ht="48" customHeight="1">
      <c r="A66" s="33" t="s">
        <v>186</v>
      </c>
      <c r="B66" s="5" t="s">
        <v>30</v>
      </c>
      <c r="C66" s="5" t="s">
        <v>22</v>
      </c>
      <c r="D66" s="5" t="s">
        <v>18</v>
      </c>
      <c r="E66" s="7" t="s">
        <v>189</v>
      </c>
      <c r="F66" s="5"/>
      <c r="G66" s="10">
        <f>G67</f>
        <v>500</v>
      </c>
      <c r="H66" s="43"/>
      <c r="I66" s="43"/>
    </row>
    <row r="67" spans="1:9" ht="79.5" customHeight="1">
      <c r="A67" s="31" t="s">
        <v>75</v>
      </c>
      <c r="B67" s="5" t="s">
        <v>30</v>
      </c>
      <c r="C67" s="5" t="s">
        <v>22</v>
      </c>
      <c r="D67" s="5" t="s">
        <v>18</v>
      </c>
      <c r="E67" s="7" t="s">
        <v>189</v>
      </c>
      <c r="F67" s="5">
        <v>100</v>
      </c>
      <c r="G67" s="10">
        <v>500</v>
      </c>
      <c r="H67" s="43"/>
      <c r="I67" s="43"/>
    </row>
    <row r="68" spans="1:9" ht="42" customHeight="1">
      <c r="A68" s="33" t="s">
        <v>169</v>
      </c>
      <c r="B68" s="5" t="s">
        <v>30</v>
      </c>
      <c r="C68" s="5" t="s">
        <v>22</v>
      </c>
      <c r="D68" s="5" t="s">
        <v>18</v>
      </c>
      <c r="E68" s="7" t="s">
        <v>170</v>
      </c>
      <c r="F68" s="5"/>
      <c r="G68" s="10">
        <f>G69</f>
        <v>100</v>
      </c>
      <c r="H68" s="43"/>
      <c r="I68" s="43"/>
    </row>
    <row r="69" spans="1:9" ht="43.5" customHeight="1">
      <c r="A69" s="32" t="s">
        <v>113</v>
      </c>
      <c r="B69" s="5" t="s">
        <v>30</v>
      </c>
      <c r="C69" s="5" t="s">
        <v>22</v>
      </c>
      <c r="D69" s="5" t="s">
        <v>18</v>
      </c>
      <c r="E69" s="7" t="s">
        <v>170</v>
      </c>
      <c r="F69" s="5">
        <v>200</v>
      </c>
      <c r="G69" s="10">
        <v>100</v>
      </c>
      <c r="H69" s="43"/>
      <c r="I69" s="43"/>
    </row>
    <row r="70" spans="1:9" ht="46.5" customHeight="1">
      <c r="A70" s="9" t="s">
        <v>55</v>
      </c>
      <c r="B70" s="5" t="s">
        <v>31</v>
      </c>
      <c r="C70" s="5"/>
      <c r="D70" s="5"/>
      <c r="E70" s="8"/>
      <c r="F70" s="5"/>
      <c r="G70" s="10">
        <f>G71+G139</f>
        <v>261874.9</v>
      </c>
      <c r="H70" s="10">
        <v>241820</v>
      </c>
      <c r="I70" s="10">
        <v>238350.3</v>
      </c>
    </row>
    <row r="71" spans="1:9" ht="16.5" customHeight="1">
      <c r="A71" s="9" t="s">
        <v>36</v>
      </c>
      <c r="B71" s="5" t="s">
        <v>31</v>
      </c>
      <c r="C71" s="5" t="s">
        <v>23</v>
      </c>
      <c r="D71" s="5"/>
      <c r="E71" s="7"/>
      <c r="F71" s="5"/>
      <c r="G71" s="10">
        <f>G72+G86+G109+G119+G102</f>
        <v>247416.3</v>
      </c>
      <c r="H71" s="43"/>
      <c r="I71" s="43"/>
    </row>
    <row r="72" spans="1:9" ht="19.5" customHeight="1">
      <c r="A72" s="9" t="s">
        <v>6</v>
      </c>
      <c r="B72" s="5" t="s">
        <v>31</v>
      </c>
      <c r="C72" s="5" t="s">
        <v>23</v>
      </c>
      <c r="D72" s="5" t="s">
        <v>15</v>
      </c>
      <c r="E72" s="7"/>
      <c r="F72" s="5"/>
      <c r="G72" s="10">
        <f>G73+G82</f>
        <v>50238</v>
      </c>
      <c r="H72" s="43"/>
      <c r="I72" s="43"/>
    </row>
    <row r="73" spans="1:9" ht="50.25" customHeight="1">
      <c r="A73" s="9" t="s">
        <v>82</v>
      </c>
      <c r="B73" s="5" t="s">
        <v>31</v>
      </c>
      <c r="C73" s="5" t="s">
        <v>23</v>
      </c>
      <c r="D73" s="5" t="s">
        <v>15</v>
      </c>
      <c r="E73" s="7" t="s">
        <v>112</v>
      </c>
      <c r="F73" s="5"/>
      <c r="G73" s="10">
        <f>G74+G78+G80</f>
        <v>27520</v>
      </c>
      <c r="H73" s="43"/>
      <c r="I73" s="43"/>
    </row>
    <row r="74" spans="1:9" ht="39.75" customHeight="1">
      <c r="A74" s="9" t="s">
        <v>154</v>
      </c>
      <c r="B74" s="5" t="s">
        <v>31</v>
      </c>
      <c r="C74" s="5" t="s">
        <v>23</v>
      </c>
      <c r="D74" s="5" t="s">
        <v>15</v>
      </c>
      <c r="E74" s="7" t="s">
        <v>120</v>
      </c>
      <c r="F74" s="5"/>
      <c r="G74" s="10">
        <f>G75+G76+G77</f>
        <v>23636</v>
      </c>
      <c r="H74" s="43"/>
      <c r="I74" s="43"/>
    </row>
    <row r="75" spans="1:9" ht="84" customHeight="1">
      <c r="A75" s="32" t="s">
        <v>75</v>
      </c>
      <c r="B75" s="5" t="s">
        <v>31</v>
      </c>
      <c r="C75" s="5" t="s">
        <v>23</v>
      </c>
      <c r="D75" s="5" t="s">
        <v>15</v>
      </c>
      <c r="E75" s="7" t="s">
        <v>120</v>
      </c>
      <c r="F75" s="5">
        <v>100</v>
      </c>
      <c r="G75" s="10">
        <v>11909.2</v>
      </c>
      <c r="H75" s="43"/>
      <c r="I75" s="43"/>
    </row>
    <row r="76" spans="1:9" ht="31.5" customHeight="1">
      <c r="A76" s="32" t="s">
        <v>113</v>
      </c>
      <c r="B76" s="5" t="s">
        <v>31</v>
      </c>
      <c r="C76" s="5" t="s">
        <v>23</v>
      </c>
      <c r="D76" s="5" t="s">
        <v>15</v>
      </c>
      <c r="E76" s="7" t="s">
        <v>120</v>
      </c>
      <c r="F76" s="5">
        <v>200</v>
      </c>
      <c r="G76" s="10">
        <v>10726.8</v>
      </c>
      <c r="H76" s="43"/>
      <c r="I76" s="43"/>
    </row>
    <row r="77" spans="1:9">
      <c r="A77" s="33" t="s">
        <v>66</v>
      </c>
      <c r="B77" s="5" t="s">
        <v>31</v>
      </c>
      <c r="C77" s="5" t="s">
        <v>23</v>
      </c>
      <c r="D77" s="5" t="s">
        <v>15</v>
      </c>
      <c r="E77" s="7" t="s">
        <v>120</v>
      </c>
      <c r="F77" s="5">
        <v>850</v>
      </c>
      <c r="G77" s="10">
        <v>1000</v>
      </c>
      <c r="H77" s="43"/>
      <c r="I77" s="43"/>
    </row>
    <row r="78" spans="1:9" ht="48.75" customHeight="1">
      <c r="A78" s="33" t="s">
        <v>186</v>
      </c>
      <c r="B78" s="5" t="s">
        <v>31</v>
      </c>
      <c r="C78" s="5" t="s">
        <v>23</v>
      </c>
      <c r="D78" s="5" t="s">
        <v>15</v>
      </c>
      <c r="E78" s="7" t="s">
        <v>187</v>
      </c>
      <c r="F78" s="5"/>
      <c r="G78" s="10">
        <f>G79</f>
        <v>3809</v>
      </c>
      <c r="H78" s="43"/>
      <c r="I78" s="43"/>
    </row>
    <row r="79" spans="1:9" ht="84.75" customHeight="1">
      <c r="A79" s="31" t="s">
        <v>75</v>
      </c>
      <c r="B79" s="5" t="s">
        <v>31</v>
      </c>
      <c r="C79" s="5" t="s">
        <v>23</v>
      </c>
      <c r="D79" s="5" t="s">
        <v>15</v>
      </c>
      <c r="E79" s="7" t="s">
        <v>187</v>
      </c>
      <c r="F79" s="5">
        <v>100</v>
      </c>
      <c r="G79" s="10">
        <v>3809</v>
      </c>
      <c r="H79" s="43"/>
      <c r="I79" s="43"/>
    </row>
    <row r="80" spans="1:9" ht="84.75" customHeight="1">
      <c r="A80" s="33" t="s">
        <v>223</v>
      </c>
      <c r="B80" s="5" t="s">
        <v>31</v>
      </c>
      <c r="C80" s="5" t="s">
        <v>23</v>
      </c>
      <c r="D80" s="5" t="s">
        <v>15</v>
      </c>
      <c r="E80" s="7" t="s">
        <v>187</v>
      </c>
      <c r="F80" s="5"/>
      <c r="G80" s="10">
        <f>G81</f>
        <v>75</v>
      </c>
      <c r="H80" s="43"/>
      <c r="I80" s="43"/>
    </row>
    <row r="81" spans="1:9" ht="84.75" customHeight="1">
      <c r="A81" s="31" t="s">
        <v>75</v>
      </c>
      <c r="B81" s="5" t="s">
        <v>31</v>
      </c>
      <c r="C81" s="5" t="s">
        <v>23</v>
      </c>
      <c r="D81" s="5" t="s">
        <v>15</v>
      </c>
      <c r="E81" s="7" t="s">
        <v>187</v>
      </c>
      <c r="F81" s="5">
        <v>100</v>
      </c>
      <c r="G81" s="10">
        <v>75</v>
      </c>
      <c r="H81" s="43"/>
      <c r="I81" s="43"/>
    </row>
    <row r="82" spans="1:9" ht="68.25" customHeight="1">
      <c r="A82" s="9" t="s">
        <v>76</v>
      </c>
      <c r="B82" s="5" t="s">
        <v>31</v>
      </c>
      <c r="C82" s="5" t="s">
        <v>23</v>
      </c>
      <c r="D82" s="5" t="s">
        <v>15</v>
      </c>
      <c r="E82" s="7" t="s">
        <v>121</v>
      </c>
      <c r="F82" s="5"/>
      <c r="G82" s="10">
        <f>G83+G84+G85</f>
        <v>22718</v>
      </c>
      <c r="H82" s="43"/>
      <c r="I82" s="43"/>
    </row>
    <row r="83" spans="1:9" ht="83.25" customHeight="1">
      <c r="A83" s="47" t="s">
        <v>75</v>
      </c>
      <c r="B83" s="48" t="s">
        <v>31</v>
      </c>
      <c r="C83" s="48" t="s">
        <v>23</v>
      </c>
      <c r="D83" s="48" t="s">
        <v>15</v>
      </c>
      <c r="E83" s="49" t="s">
        <v>121</v>
      </c>
      <c r="F83" s="48">
        <v>100</v>
      </c>
      <c r="G83" s="30">
        <v>22094</v>
      </c>
      <c r="H83" s="43"/>
      <c r="I83" s="10"/>
    </row>
    <row r="84" spans="1:9" ht="31.5" customHeight="1">
      <c r="A84" s="47" t="s">
        <v>113</v>
      </c>
      <c r="B84" s="48" t="s">
        <v>31</v>
      </c>
      <c r="C84" s="48" t="s">
        <v>23</v>
      </c>
      <c r="D84" s="48" t="s">
        <v>15</v>
      </c>
      <c r="E84" s="49" t="s">
        <v>121</v>
      </c>
      <c r="F84" s="48">
        <v>200</v>
      </c>
      <c r="G84" s="30">
        <v>547</v>
      </c>
      <c r="H84" s="43"/>
      <c r="I84" s="10"/>
    </row>
    <row r="85" spans="1:9" ht="31.5" customHeight="1">
      <c r="A85" s="29" t="s">
        <v>60</v>
      </c>
      <c r="B85" s="48" t="s">
        <v>31</v>
      </c>
      <c r="C85" s="48" t="s">
        <v>23</v>
      </c>
      <c r="D85" s="48" t="s">
        <v>15</v>
      </c>
      <c r="E85" s="49" t="s">
        <v>121</v>
      </c>
      <c r="F85" s="48">
        <v>300</v>
      </c>
      <c r="G85" s="30">
        <v>77</v>
      </c>
      <c r="H85" s="43"/>
      <c r="I85" s="10"/>
    </row>
    <row r="86" spans="1:9" ht="17.25" customHeight="1">
      <c r="A86" s="9" t="s">
        <v>7</v>
      </c>
      <c r="B86" s="5" t="s">
        <v>31</v>
      </c>
      <c r="C86" s="5" t="s">
        <v>23</v>
      </c>
      <c r="D86" s="5" t="s">
        <v>16</v>
      </c>
      <c r="E86" s="7"/>
      <c r="F86" s="5"/>
      <c r="G86" s="10">
        <f>G87+G92+G96+G98+G100</f>
        <v>181566</v>
      </c>
      <c r="H86" s="43"/>
      <c r="I86" s="43"/>
    </row>
    <row r="87" spans="1:9" ht="49.5" customHeight="1">
      <c r="A87" s="9" t="s">
        <v>82</v>
      </c>
      <c r="B87" s="5" t="s">
        <v>31</v>
      </c>
      <c r="C87" s="5" t="s">
        <v>23</v>
      </c>
      <c r="D87" s="5" t="s">
        <v>16</v>
      </c>
      <c r="E87" s="7" t="s">
        <v>112</v>
      </c>
      <c r="F87" s="5"/>
      <c r="G87" s="10">
        <f>G88</f>
        <v>21298</v>
      </c>
      <c r="H87" s="43"/>
      <c r="I87" s="43"/>
    </row>
    <row r="88" spans="1:9" ht="36.75" customHeight="1">
      <c r="A88" s="9" t="s">
        <v>155</v>
      </c>
      <c r="B88" s="5" t="s">
        <v>31</v>
      </c>
      <c r="C88" s="5" t="s">
        <v>23</v>
      </c>
      <c r="D88" s="5" t="s">
        <v>16</v>
      </c>
      <c r="E88" s="7" t="s">
        <v>122</v>
      </c>
      <c r="F88" s="5"/>
      <c r="G88" s="10">
        <f>G89+G90+G91</f>
        <v>21298</v>
      </c>
      <c r="H88" s="43"/>
      <c r="I88" s="43"/>
    </row>
    <row r="89" spans="1:9" ht="85.5" customHeight="1">
      <c r="A89" s="32" t="s">
        <v>75</v>
      </c>
      <c r="B89" s="5" t="s">
        <v>31</v>
      </c>
      <c r="C89" s="5" t="s">
        <v>23</v>
      </c>
      <c r="D89" s="5" t="s">
        <v>16</v>
      </c>
      <c r="E89" s="7" t="s">
        <v>122</v>
      </c>
      <c r="F89" s="5">
        <v>100</v>
      </c>
      <c r="G89" s="10">
        <v>3082</v>
      </c>
      <c r="H89" s="43"/>
      <c r="I89" s="43"/>
    </row>
    <row r="90" spans="1:9" ht="31.5" customHeight="1">
      <c r="A90" s="32" t="s">
        <v>113</v>
      </c>
      <c r="B90" s="5" t="s">
        <v>31</v>
      </c>
      <c r="C90" s="5" t="s">
        <v>23</v>
      </c>
      <c r="D90" s="5" t="s">
        <v>16</v>
      </c>
      <c r="E90" s="7" t="s">
        <v>122</v>
      </c>
      <c r="F90" s="5">
        <v>200</v>
      </c>
      <c r="G90" s="10">
        <v>16516</v>
      </c>
      <c r="H90" s="43"/>
      <c r="I90" s="43"/>
    </row>
    <row r="91" spans="1:9" ht="19.5" customHeight="1">
      <c r="A91" s="33" t="s">
        <v>66</v>
      </c>
      <c r="B91" s="5" t="s">
        <v>31</v>
      </c>
      <c r="C91" s="5" t="s">
        <v>23</v>
      </c>
      <c r="D91" s="5" t="s">
        <v>16</v>
      </c>
      <c r="E91" s="7" t="s">
        <v>122</v>
      </c>
      <c r="F91" s="5">
        <v>850</v>
      </c>
      <c r="G91" s="10">
        <v>1700</v>
      </c>
      <c r="H91" s="43"/>
      <c r="I91" s="43"/>
    </row>
    <row r="92" spans="1:9" ht="109.5" customHeight="1">
      <c r="A92" s="9" t="s">
        <v>77</v>
      </c>
      <c r="B92" s="5" t="s">
        <v>31</v>
      </c>
      <c r="C92" s="5" t="s">
        <v>23</v>
      </c>
      <c r="D92" s="5" t="s">
        <v>16</v>
      </c>
      <c r="E92" s="7" t="s">
        <v>123</v>
      </c>
      <c r="F92" s="3"/>
      <c r="G92" s="10">
        <f>G93+G94+G95</f>
        <v>149320</v>
      </c>
      <c r="H92" s="43"/>
      <c r="I92" s="43"/>
    </row>
    <row r="93" spans="1:9" ht="83.25" customHeight="1">
      <c r="A93" s="32" t="s">
        <v>75</v>
      </c>
      <c r="B93" s="5" t="s">
        <v>31</v>
      </c>
      <c r="C93" s="5" t="s">
        <v>23</v>
      </c>
      <c r="D93" s="5" t="s">
        <v>16</v>
      </c>
      <c r="E93" s="7" t="s">
        <v>123</v>
      </c>
      <c r="F93" s="3">
        <v>100</v>
      </c>
      <c r="G93" s="10">
        <v>145024</v>
      </c>
      <c r="H93" s="43"/>
      <c r="I93" s="43"/>
    </row>
    <row r="94" spans="1:9" ht="31.5" customHeight="1">
      <c r="A94" s="32" t="s">
        <v>113</v>
      </c>
      <c r="B94" s="5" t="s">
        <v>31</v>
      </c>
      <c r="C94" s="5" t="s">
        <v>23</v>
      </c>
      <c r="D94" s="5" t="s">
        <v>16</v>
      </c>
      <c r="E94" s="7" t="s">
        <v>123</v>
      </c>
      <c r="F94" s="5">
        <v>200</v>
      </c>
      <c r="G94" s="10">
        <v>4194</v>
      </c>
      <c r="H94" s="43"/>
      <c r="I94" s="43"/>
    </row>
    <row r="95" spans="1:9" ht="31.5" customHeight="1">
      <c r="A95" s="29" t="s">
        <v>60</v>
      </c>
      <c r="B95" s="5" t="s">
        <v>31</v>
      </c>
      <c r="C95" s="5" t="s">
        <v>23</v>
      </c>
      <c r="D95" s="5" t="s">
        <v>16</v>
      </c>
      <c r="E95" s="7" t="s">
        <v>123</v>
      </c>
      <c r="F95" s="5">
        <v>850</v>
      </c>
      <c r="G95" s="10">
        <v>102</v>
      </c>
      <c r="H95" s="43"/>
      <c r="I95" s="43"/>
    </row>
    <row r="96" spans="1:9" ht="56.25" customHeight="1">
      <c r="A96" s="9" t="s">
        <v>204</v>
      </c>
      <c r="B96" s="5" t="s">
        <v>31</v>
      </c>
      <c r="C96" s="5" t="s">
        <v>23</v>
      </c>
      <c r="D96" s="5" t="s">
        <v>16</v>
      </c>
      <c r="E96" s="7" t="s">
        <v>148</v>
      </c>
      <c r="F96" s="5"/>
      <c r="G96" s="10">
        <f>G97</f>
        <v>2165</v>
      </c>
      <c r="H96" s="43"/>
      <c r="I96" s="43"/>
    </row>
    <row r="97" spans="1:9" ht="33" customHeight="1">
      <c r="A97" s="32" t="s">
        <v>113</v>
      </c>
      <c r="B97" s="5" t="s">
        <v>31</v>
      </c>
      <c r="C97" s="5" t="s">
        <v>23</v>
      </c>
      <c r="D97" s="5" t="s">
        <v>16</v>
      </c>
      <c r="E97" s="7" t="s">
        <v>148</v>
      </c>
      <c r="F97" s="5">
        <v>200</v>
      </c>
      <c r="G97" s="10">
        <v>2165</v>
      </c>
      <c r="H97" s="43"/>
      <c r="I97" s="43"/>
    </row>
    <row r="98" spans="1:9" ht="66" customHeight="1">
      <c r="A98" s="32" t="s">
        <v>192</v>
      </c>
      <c r="B98" s="5" t="s">
        <v>31</v>
      </c>
      <c r="C98" s="5" t="s">
        <v>23</v>
      </c>
      <c r="D98" s="5" t="s">
        <v>16</v>
      </c>
      <c r="E98" s="7" t="s">
        <v>193</v>
      </c>
      <c r="F98" s="5"/>
      <c r="G98" s="10">
        <f>G99</f>
        <v>500</v>
      </c>
      <c r="H98" s="43"/>
      <c r="I98" s="43"/>
    </row>
    <row r="99" spans="1:9" ht="33" customHeight="1">
      <c r="A99" s="32" t="s">
        <v>113</v>
      </c>
      <c r="B99" s="5" t="s">
        <v>31</v>
      </c>
      <c r="C99" s="5" t="s">
        <v>23</v>
      </c>
      <c r="D99" s="5" t="s">
        <v>16</v>
      </c>
      <c r="E99" s="7" t="s">
        <v>193</v>
      </c>
      <c r="F99" s="5">
        <v>200</v>
      </c>
      <c r="G99" s="10">
        <v>500</v>
      </c>
      <c r="H99" s="43"/>
      <c r="I99" s="43"/>
    </row>
    <row r="100" spans="1:9" ht="56.25" customHeight="1">
      <c r="A100" s="32" t="s">
        <v>195</v>
      </c>
      <c r="B100" s="5" t="s">
        <v>31</v>
      </c>
      <c r="C100" s="5" t="s">
        <v>23</v>
      </c>
      <c r="D100" s="5" t="s">
        <v>16</v>
      </c>
      <c r="E100" s="7" t="s">
        <v>194</v>
      </c>
      <c r="F100" s="5"/>
      <c r="G100" s="10">
        <f>G101</f>
        <v>8283</v>
      </c>
      <c r="H100" s="43"/>
      <c r="I100" s="43"/>
    </row>
    <row r="101" spans="1:9" ht="33" customHeight="1">
      <c r="A101" s="32" t="s">
        <v>113</v>
      </c>
      <c r="B101" s="5" t="s">
        <v>31</v>
      </c>
      <c r="C101" s="5" t="s">
        <v>23</v>
      </c>
      <c r="D101" s="5" t="s">
        <v>16</v>
      </c>
      <c r="E101" s="7" t="s">
        <v>194</v>
      </c>
      <c r="F101" s="5">
        <v>200</v>
      </c>
      <c r="G101" s="10">
        <v>8283</v>
      </c>
      <c r="H101" s="43"/>
      <c r="I101" s="43"/>
    </row>
    <row r="102" spans="1:9" ht="26.25" customHeight="1">
      <c r="A102" s="32" t="str">
        <f>Лист1!A33</f>
        <v>Дополнительное образование детей</v>
      </c>
      <c r="B102" s="5" t="s">
        <v>31</v>
      </c>
      <c r="C102" s="5" t="s">
        <v>23</v>
      </c>
      <c r="D102" s="5" t="s">
        <v>17</v>
      </c>
      <c r="E102" s="7"/>
      <c r="F102" s="5"/>
      <c r="G102" s="10">
        <f>G103+G107</f>
        <v>1482</v>
      </c>
      <c r="H102" s="43"/>
      <c r="I102" s="43"/>
    </row>
    <row r="103" spans="1:9" ht="33" customHeight="1">
      <c r="A103" s="9" t="s">
        <v>100</v>
      </c>
      <c r="B103" s="5" t="s">
        <v>31</v>
      </c>
      <c r="C103" s="5" t="s">
        <v>23</v>
      </c>
      <c r="D103" s="5" t="s">
        <v>17</v>
      </c>
      <c r="E103" s="7" t="s">
        <v>110</v>
      </c>
      <c r="F103" s="5"/>
      <c r="G103" s="10">
        <f>G104+G105+G106</f>
        <v>1130</v>
      </c>
      <c r="H103" s="43"/>
      <c r="I103" s="43"/>
    </row>
    <row r="104" spans="1:9" ht="92.25" customHeight="1">
      <c r="A104" s="32" t="s">
        <v>75</v>
      </c>
      <c r="B104" s="5" t="s">
        <v>31</v>
      </c>
      <c r="C104" s="5" t="s">
        <v>23</v>
      </c>
      <c r="D104" s="5" t="s">
        <v>17</v>
      </c>
      <c r="E104" s="7" t="s">
        <v>110</v>
      </c>
      <c r="F104" s="5">
        <v>100</v>
      </c>
      <c r="G104" s="10">
        <v>950</v>
      </c>
      <c r="H104" s="43"/>
      <c r="I104" s="43"/>
    </row>
    <row r="105" spans="1:9" ht="33" customHeight="1">
      <c r="A105" s="32" t="s">
        <v>113</v>
      </c>
      <c r="B105" s="5" t="s">
        <v>31</v>
      </c>
      <c r="C105" s="5" t="s">
        <v>23</v>
      </c>
      <c r="D105" s="5" t="s">
        <v>17</v>
      </c>
      <c r="E105" s="7" t="s">
        <v>110</v>
      </c>
      <c r="F105" s="5">
        <v>200</v>
      </c>
      <c r="G105" s="10">
        <v>170</v>
      </c>
      <c r="H105" s="43"/>
      <c r="I105" s="43"/>
    </row>
    <row r="106" spans="1:9" ht="24" customHeight="1">
      <c r="A106" s="33" t="s">
        <v>66</v>
      </c>
      <c r="B106" s="5" t="s">
        <v>31</v>
      </c>
      <c r="C106" s="5" t="s">
        <v>23</v>
      </c>
      <c r="D106" s="5" t="s">
        <v>17</v>
      </c>
      <c r="E106" s="7" t="s">
        <v>110</v>
      </c>
      <c r="F106" s="5">
        <v>850</v>
      </c>
      <c r="G106" s="10">
        <v>10</v>
      </c>
      <c r="H106" s="43"/>
      <c r="I106" s="43"/>
    </row>
    <row r="107" spans="1:9" ht="50.25" customHeight="1">
      <c r="A107" s="33" t="s">
        <v>186</v>
      </c>
      <c r="B107" s="5" t="s">
        <v>31</v>
      </c>
      <c r="C107" s="5" t="s">
        <v>23</v>
      </c>
      <c r="D107" s="5" t="s">
        <v>17</v>
      </c>
      <c r="E107" s="7" t="s">
        <v>187</v>
      </c>
      <c r="F107" s="5"/>
      <c r="G107" s="10">
        <f>G108</f>
        <v>352</v>
      </c>
      <c r="H107" s="43"/>
      <c r="I107" s="43"/>
    </row>
    <row r="108" spans="1:9" ht="90" customHeight="1">
      <c r="A108" s="31" t="s">
        <v>75</v>
      </c>
      <c r="B108" s="5" t="s">
        <v>31</v>
      </c>
      <c r="C108" s="5" t="s">
        <v>23</v>
      </c>
      <c r="D108" s="5" t="s">
        <v>17</v>
      </c>
      <c r="E108" s="7" t="s">
        <v>187</v>
      </c>
      <c r="F108" s="5">
        <v>100</v>
      </c>
      <c r="G108" s="10">
        <v>352</v>
      </c>
      <c r="H108" s="43"/>
      <c r="I108" s="43"/>
    </row>
    <row r="109" spans="1:9" ht="18.75" customHeight="1">
      <c r="A109" s="9" t="s">
        <v>53</v>
      </c>
      <c r="B109" s="5" t="s">
        <v>31</v>
      </c>
      <c r="C109" s="5" t="s">
        <v>23</v>
      </c>
      <c r="D109" s="5" t="s">
        <v>23</v>
      </c>
      <c r="E109" s="7"/>
      <c r="F109" s="3"/>
      <c r="G109" s="10">
        <f>G110+G117</f>
        <v>2604.3000000000002</v>
      </c>
      <c r="H109" s="43"/>
      <c r="I109" s="43"/>
    </row>
    <row r="110" spans="1:9" ht="48" customHeight="1">
      <c r="A110" s="9" t="s">
        <v>82</v>
      </c>
      <c r="B110" s="7" t="s">
        <v>31</v>
      </c>
      <c r="C110" s="7" t="s">
        <v>23</v>
      </c>
      <c r="D110" s="7" t="s">
        <v>23</v>
      </c>
      <c r="E110" s="7" t="s">
        <v>112</v>
      </c>
      <c r="F110" s="3"/>
      <c r="G110" s="10">
        <f>G111+G115</f>
        <v>1744</v>
      </c>
      <c r="H110" s="43"/>
      <c r="I110" s="43"/>
    </row>
    <row r="111" spans="1:9" ht="18" customHeight="1">
      <c r="A111" s="9" t="s">
        <v>67</v>
      </c>
      <c r="B111" s="5" t="s">
        <v>31</v>
      </c>
      <c r="C111" s="5" t="s">
        <v>23</v>
      </c>
      <c r="D111" s="5" t="s">
        <v>23</v>
      </c>
      <c r="E111" s="7" t="s">
        <v>124</v>
      </c>
      <c r="F111" s="3"/>
      <c r="G111" s="10">
        <f>G112+G113</f>
        <v>1694</v>
      </c>
      <c r="H111" s="43"/>
      <c r="I111" s="43"/>
    </row>
    <row r="112" spans="1:9" ht="85.5" customHeight="1">
      <c r="A112" s="32" t="s">
        <v>75</v>
      </c>
      <c r="B112" s="5" t="s">
        <v>31</v>
      </c>
      <c r="C112" s="5" t="s">
        <v>23</v>
      </c>
      <c r="D112" s="5" t="s">
        <v>23</v>
      </c>
      <c r="E112" s="7" t="s">
        <v>124</v>
      </c>
      <c r="F112" s="3">
        <v>100</v>
      </c>
      <c r="G112" s="10">
        <v>1150</v>
      </c>
      <c r="H112" s="43"/>
      <c r="I112" s="43"/>
    </row>
    <row r="113" spans="1:9" ht="33" customHeight="1">
      <c r="A113" s="32" t="s">
        <v>113</v>
      </c>
      <c r="B113" s="5" t="s">
        <v>31</v>
      </c>
      <c r="C113" s="5" t="s">
        <v>23</v>
      </c>
      <c r="D113" s="5" t="s">
        <v>23</v>
      </c>
      <c r="E113" s="7" t="s">
        <v>124</v>
      </c>
      <c r="F113" s="3">
        <v>200</v>
      </c>
      <c r="G113" s="10">
        <v>544</v>
      </c>
      <c r="H113" s="43"/>
      <c r="I113" s="43"/>
    </row>
    <row r="114" spans="1:9" ht="24" customHeight="1">
      <c r="A114" s="33" t="s">
        <v>66</v>
      </c>
      <c r="B114" s="5" t="s">
        <v>31</v>
      </c>
      <c r="C114" s="5" t="s">
        <v>23</v>
      </c>
      <c r="D114" s="5" t="s">
        <v>23</v>
      </c>
      <c r="E114" s="7" t="s">
        <v>124</v>
      </c>
      <c r="F114" s="3">
        <v>850</v>
      </c>
      <c r="G114" s="10">
        <v>0</v>
      </c>
      <c r="H114" s="43"/>
      <c r="I114" s="43"/>
    </row>
    <row r="115" spans="1:9" ht="49.5" customHeight="1">
      <c r="A115" s="33" t="s">
        <v>186</v>
      </c>
      <c r="B115" s="5" t="s">
        <v>31</v>
      </c>
      <c r="C115" s="5" t="s">
        <v>23</v>
      </c>
      <c r="D115" s="5" t="s">
        <v>23</v>
      </c>
      <c r="E115" s="7" t="s">
        <v>187</v>
      </c>
      <c r="F115" s="5"/>
      <c r="G115" s="10">
        <f>G116</f>
        <v>50</v>
      </c>
      <c r="H115" s="43"/>
      <c r="I115" s="43"/>
    </row>
    <row r="116" spans="1:9" ht="88.5" customHeight="1">
      <c r="A116" s="31" t="s">
        <v>75</v>
      </c>
      <c r="B116" s="5" t="s">
        <v>31</v>
      </c>
      <c r="C116" s="5" t="s">
        <v>23</v>
      </c>
      <c r="D116" s="5" t="s">
        <v>23</v>
      </c>
      <c r="E116" s="7" t="s">
        <v>187</v>
      </c>
      <c r="F116" s="5">
        <v>100</v>
      </c>
      <c r="G116" s="10">
        <v>50</v>
      </c>
      <c r="H116" s="43"/>
      <c r="I116" s="43"/>
    </row>
    <row r="117" spans="1:9" ht="34.5" customHeight="1">
      <c r="A117" s="33" t="s">
        <v>190</v>
      </c>
      <c r="B117" s="5" t="s">
        <v>31</v>
      </c>
      <c r="C117" s="5" t="s">
        <v>23</v>
      </c>
      <c r="D117" s="5" t="s">
        <v>23</v>
      </c>
      <c r="E117" s="7" t="s">
        <v>191</v>
      </c>
      <c r="F117" s="3"/>
      <c r="G117" s="10">
        <f>G118</f>
        <v>860.3</v>
      </c>
      <c r="H117" s="43"/>
      <c r="I117" s="43"/>
    </row>
    <row r="118" spans="1:9" ht="39" customHeight="1">
      <c r="A118" s="32" t="s">
        <v>113</v>
      </c>
      <c r="B118" s="5" t="s">
        <v>31</v>
      </c>
      <c r="C118" s="5" t="s">
        <v>23</v>
      </c>
      <c r="D118" s="5" t="s">
        <v>23</v>
      </c>
      <c r="E118" s="7" t="s">
        <v>191</v>
      </c>
      <c r="F118" s="3">
        <v>200</v>
      </c>
      <c r="G118" s="10">
        <v>860.3</v>
      </c>
      <c r="H118" s="43"/>
      <c r="I118" s="43"/>
    </row>
    <row r="119" spans="1:9" ht="22.5" customHeight="1">
      <c r="A119" s="29" t="s">
        <v>9</v>
      </c>
      <c r="B119" s="5" t="s">
        <v>31</v>
      </c>
      <c r="C119" s="5" t="s">
        <v>23</v>
      </c>
      <c r="D119" s="5" t="s">
        <v>20</v>
      </c>
      <c r="E119" s="8"/>
      <c r="F119" s="3"/>
      <c r="G119" s="10">
        <f>G120+G128+G125+G137+G133+G135</f>
        <v>11526</v>
      </c>
      <c r="H119" s="43"/>
      <c r="I119" s="43"/>
    </row>
    <row r="120" spans="1:9" ht="33.75" customHeight="1">
      <c r="A120" s="9" t="s">
        <v>64</v>
      </c>
      <c r="B120" s="5" t="s">
        <v>31</v>
      </c>
      <c r="C120" s="5" t="s">
        <v>23</v>
      </c>
      <c r="D120" s="5" t="s">
        <v>20</v>
      </c>
      <c r="E120" s="7" t="s">
        <v>114</v>
      </c>
      <c r="F120" s="5"/>
      <c r="G120" s="10">
        <f>G121</f>
        <v>2098</v>
      </c>
      <c r="H120" s="43"/>
      <c r="I120" s="43"/>
    </row>
    <row r="121" spans="1:9" ht="31.5" customHeight="1">
      <c r="A121" s="9" t="s">
        <v>65</v>
      </c>
      <c r="B121" s="5" t="s">
        <v>31</v>
      </c>
      <c r="C121" s="5" t="s">
        <v>23</v>
      </c>
      <c r="D121" s="5" t="s">
        <v>20</v>
      </c>
      <c r="E121" s="7" t="s">
        <v>115</v>
      </c>
      <c r="F121" s="5"/>
      <c r="G121" s="10">
        <f>G122+G123+G124</f>
        <v>2098</v>
      </c>
      <c r="H121" s="43"/>
      <c r="I121" s="43"/>
    </row>
    <row r="122" spans="1:9" ht="79.5" customHeight="1">
      <c r="A122" s="32" t="s">
        <v>75</v>
      </c>
      <c r="B122" s="5" t="s">
        <v>31</v>
      </c>
      <c r="C122" s="5" t="s">
        <v>23</v>
      </c>
      <c r="D122" s="5" t="s">
        <v>20</v>
      </c>
      <c r="E122" s="7" t="s">
        <v>115</v>
      </c>
      <c r="F122" s="5">
        <v>100</v>
      </c>
      <c r="G122" s="10">
        <v>1823</v>
      </c>
      <c r="H122" s="43"/>
      <c r="I122" s="43"/>
    </row>
    <row r="123" spans="1:9" ht="33.75" customHeight="1">
      <c r="A123" s="32" t="s">
        <v>113</v>
      </c>
      <c r="B123" s="5" t="s">
        <v>31</v>
      </c>
      <c r="C123" s="5" t="s">
        <v>23</v>
      </c>
      <c r="D123" s="5" t="s">
        <v>20</v>
      </c>
      <c r="E123" s="7" t="s">
        <v>115</v>
      </c>
      <c r="F123" s="5">
        <v>200</v>
      </c>
      <c r="G123" s="10">
        <v>275</v>
      </c>
      <c r="H123" s="43"/>
      <c r="I123" s="43"/>
    </row>
    <row r="124" spans="1:9" ht="24" customHeight="1">
      <c r="A124" s="33" t="s">
        <v>66</v>
      </c>
      <c r="B124" s="5" t="s">
        <v>31</v>
      </c>
      <c r="C124" s="5" t="s">
        <v>23</v>
      </c>
      <c r="D124" s="5" t="s">
        <v>20</v>
      </c>
      <c r="E124" s="7" t="s">
        <v>115</v>
      </c>
      <c r="F124" s="5">
        <v>850</v>
      </c>
      <c r="G124" s="10">
        <v>0</v>
      </c>
      <c r="H124" s="43"/>
      <c r="I124" s="43"/>
    </row>
    <row r="125" spans="1:9" ht="54" customHeight="1">
      <c r="A125" s="9" t="s">
        <v>95</v>
      </c>
      <c r="B125" s="5" t="s">
        <v>31</v>
      </c>
      <c r="C125" s="5" t="s">
        <v>23</v>
      </c>
      <c r="D125" s="5" t="s">
        <v>20</v>
      </c>
      <c r="E125" s="7" t="s">
        <v>137</v>
      </c>
      <c r="F125" s="5"/>
      <c r="G125" s="10">
        <f>G126+G127</f>
        <v>858</v>
      </c>
      <c r="H125" s="43"/>
      <c r="I125" s="43"/>
    </row>
    <row r="126" spans="1:9" ht="94.5" customHeight="1">
      <c r="A126" s="32" t="s">
        <v>75</v>
      </c>
      <c r="B126" s="5" t="s">
        <v>31</v>
      </c>
      <c r="C126" s="25" t="s">
        <v>23</v>
      </c>
      <c r="D126" s="25" t="s">
        <v>20</v>
      </c>
      <c r="E126" s="7" t="s">
        <v>137</v>
      </c>
      <c r="F126" s="25">
        <v>100</v>
      </c>
      <c r="G126" s="41">
        <v>807</v>
      </c>
      <c r="H126" s="43"/>
      <c r="I126" s="43"/>
    </row>
    <row r="127" spans="1:9" ht="41.25" customHeight="1">
      <c r="A127" s="32" t="s">
        <v>113</v>
      </c>
      <c r="B127" s="5" t="s">
        <v>31</v>
      </c>
      <c r="C127" s="25" t="s">
        <v>23</v>
      </c>
      <c r="D127" s="25" t="s">
        <v>20</v>
      </c>
      <c r="E127" s="7" t="s">
        <v>137</v>
      </c>
      <c r="F127" s="25">
        <v>200</v>
      </c>
      <c r="G127" s="41">
        <v>51</v>
      </c>
      <c r="H127" s="43"/>
      <c r="I127" s="43"/>
    </row>
    <row r="128" spans="1:9" ht="35.25" customHeight="1">
      <c r="A128" s="33" t="s">
        <v>86</v>
      </c>
      <c r="B128" s="5" t="s">
        <v>31</v>
      </c>
      <c r="C128" s="5" t="s">
        <v>23</v>
      </c>
      <c r="D128" s="5" t="s">
        <v>20</v>
      </c>
      <c r="E128" s="7" t="s">
        <v>118</v>
      </c>
      <c r="F128" s="5"/>
      <c r="G128" s="10">
        <f>G129</f>
        <v>2484</v>
      </c>
      <c r="H128" s="43"/>
      <c r="I128" s="43"/>
    </row>
    <row r="129" spans="1:9" ht="93.75" customHeight="1">
      <c r="A129" s="34" t="s">
        <v>63</v>
      </c>
      <c r="B129" s="5" t="s">
        <v>31</v>
      </c>
      <c r="C129" s="5" t="s">
        <v>23</v>
      </c>
      <c r="D129" s="5" t="s">
        <v>20</v>
      </c>
      <c r="E129" s="7" t="s">
        <v>119</v>
      </c>
      <c r="F129" s="5"/>
      <c r="G129" s="10">
        <f>G130+G131+G132</f>
        <v>2484</v>
      </c>
      <c r="H129" s="43"/>
      <c r="I129" s="43"/>
    </row>
    <row r="130" spans="1:9" ht="81" customHeight="1">
      <c r="A130" s="32" t="s">
        <v>75</v>
      </c>
      <c r="B130" s="5" t="s">
        <v>31</v>
      </c>
      <c r="C130" s="5" t="s">
        <v>23</v>
      </c>
      <c r="D130" s="5" t="s">
        <v>20</v>
      </c>
      <c r="E130" s="7" t="s">
        <v>119</v>
      </c>
      <c r="F130" s="5">
        <v>100</v>
      </c>
      <c r="G130" s="10">
        <v>2409</v>
      </c>
      <c r="H130" s="43"/>
      <c r="I130" s="43"/>
    </row>
    <row r="131" spans="1:9" ht="33.75" customHeight="1">
      <c r="A131" s="32" t="s">
        <v>113</v>
      </c>
      <c r="B131" s="5" t="s">
        <v>31</v>
      </c>
      <c r="C131" s="5" t="s">
        <v>23</v>
      </c>
      <c r="D131" s="5" t="s">
        <v>20</v>
      </c>
      <c r="E131" s="7" t="s">
        <v>119</v>
      </c>
      <c r="F131" s="5">
        <v>200</v>
      </c>
      <c r="G131" s="10">
        <v>75</v>
      </c>
      <c r="H131" s="43"/>
      <c r="I131" s="43"/>
    </row>
    <row r="132" spans="1:9" ht="15.75" customHeight="1">
      <c r="A132" s="33" t="s">
        <v>66</v>
      </c>
      <c r="B132" s="5" t="s">
        <v>31</v>
      </c>
      <c r="C132" s="5" t="s">
        <v>23</v>
      </c>
      <c r="D132" s="5" t="s">
        <v>20</v>
      </c>
      <c r="E132" s="7" t="s">
        <v>119</v>
      </c>
      <c r="F132" s="5">
        <v>850</v>
      </c>
      <c r="G132" s="10">
        <v>0</v>
      </c>
      <c r="H132" s="43"/>
      <c r="I132" s="43"/>
    </row>
    <row r="133" spans="1:9" ht="116.25" customHeight="1">
      <c r="A133" s="32" t="s">
        <v>206</v>
      </c>
      <c r="B133" s="5" t="s">
        <v>31</v>
      </c>
      <c r="C133" s="5" t="s">
        <v>23</v>
      </c>
      <c r="D133" s="5" t="s">
        <v>20</v>
      </c>
      <c r="E133" s="7" t="s">
        <v>205</v>
      </c>
      <c r="F133" s="5"/>
      <c r="G133" s="10">
        <f>G134</f>
        <v>86</v>
      </c>
      <c r="H133" s="43"/>
      <c r="I133" s="43"/>
    </row>
    <row r="134" spans="1:9" ht="33.75" customHeight="1">
      <c r="A134" s="9" t="s">
        <v>60</v>
      </c>
      <c r="B134" s="5" t="s">
        <v>31</v>
      </c>
      <c r="C134" s="5" t="s">
        <v>23</v>
      </c>
      <c r="D134" s="5" t="s">
        <v>20</v>
      </c>
      <c r="E134" s="7" t="s">
        <v>205</v>
      </c>
      <c r="F134" s="5">
        <v>300</v>
      </c>
      <c r="G134" s="10">
        <v>86</v>
      </c>
      <c r="H134" s="43"/>
      <c r="I134" s="43"/>
    </row>
    <row r="135" spans="1:9" ht="52.5" customHeight="1">
      <c r="A135" s="32" t="s">
        <v>195</v>
      </c>
      <c r="B135" s="5" t="s">
        <v>31</v>
      </c>
      <c r="C135" s="5" t="s">
        <v>23</v>
      </c>
      <c r="D135" s="5" t="s">
        <v>20</v>
      </c>
      <c r="E135" s="7" t="s">
        <v>194</v>
      </c>
      <c r="F135" s="5"/>
      <c r="G135" s="10">
        <f>G136</f>
        <v>1500</v>
      </c>
      <c r="H135" s="43"/>
      <c r="I135" s="43"/>
    </row>
    <row r="136" spans="1:9" ht="33.75" customHeight="1">
      <c r="A136" s="32" t="s">
        <v>113</v>
      </c>
      <c r="B136" s="5" t="s">
        <v>31</v>
      </c>
      <c r="C136" s="5" t="s">
        <v>23</v>
      </c>
      <c r="D136" s="5" t="s">
        <v>20</v>
      </c>
      <c r="E136" s="7" t="s">
        <v>194</v>
      </c>
      <c r="F136" s="5">
        <v>200</v>
      </c>
      <c r="G136" s="10">
        <v>1500</v>
      </c>
      <c r="H136" s="43"/>
      <c r="I136" s="43"/>
    </row>
    <row r="137" spans="1:9" ht="24" customHeight="1">
      <c r="A137" s="32" t="s">
        <v>152</v>
      </c>
      <c r="B137" s="5" t="s">
        <v>31</v>
      </c>
      <c r="C137" s="5" t="s">
        <v>23</v>
      </c>
      <c r="D137" s="5" t="s">
        <v>20</v>
      </c>
      <c r="E137" s="28" t="s">
        <v>153</v>
      </c>
      <c r="F137" s="25"/>
      <c r="G137" s="41">
        <f>G138</f>
        <v>4500</v>
      </c>
      <c r="H137" s="43"/>
      <c r="I137" s="43"/>
    </row>
    <row r="138" spans="1:9" ht="40.5" customHeight="1">
      <c r="A138" s="32" t="s">
        <v>113</v>
      </c>
      <c r="B138" s="5" t="s">
        <v>31</v>
      </c>
      <c r="C138" s="5" t="s">
        <v>23</v>
      </c>
      <c r="D138" s="5" t="s">
        <v>20</v>
      </c>
      <c r="E138" s="28" t="s">
        <v>153</v>
      </c>
      <c r="F138" s="25">
        <v>200</v>
      </c>
      <c r="G138" s="41">
        <v>4500</v>
      </c>
      <c r="H138" s="43"/>
      <c r="I138" s="43"/>
    </row>
    <row r="139" spans="1:9" ht="15.75" customHeight="1">
      <c r="A139" s="32" t="s">
        <v>37</v>
      </c>
      <c r="B139" s="5" t="s">
        <v>31</v>
      </c>
      <c r="C139" s="5">
        <v>10</v>
      </c>
      <c r="D139" s="5"/>
      <c r="E139" s="7"/>
      <c r="F139" s="5"/>
      <c r="G139" s="10">
        <f>G145+G140</f>
        <v>14458.6</v>
      </c>
      <c r="H139" s="43"/>
      <c r="I139" s="43"/>
    </row>
    <row r="140" spans="1:9" ht="15.75" customHeight="1">
      <c r="A140" s="9" t="s">
        <v>41</v>
      </c>
      <c r="B140" s="5" t="s">
        <v>31</v>
      </c>
      <c r="C140" s="5">
        <v>10</v>
      </c>
      <c r="D140" s="5" t="s">
        <v>17</v>
      </c>
      <c r="E140" s="7"/>
      <c r="F140" s="5"/>
      <c r="G140" s="10">
        <f>G141+G143</f>
        <v>451.59999999999997</v>
      </c>
      <c r="H140" s="43"/>
      <c r="I140" s="43"/>
    </row>
    <row r="141" spans="1:9" ht="36" customHeight="1">
      <c r="A141" s="9" t="s">
        <v>207</v>
      </c>
      <c r="B141" s="5" t="s">
        <v>31</v>
      </c>
      <c r="C141" s="5">
        <v>10</v>
      </c>
      <c r="D141" s="5" t="s">
        <v>17</v>
      </c>
      <c r="E141" s="7" t="s">
        <v>208</v>
      </c>
      <c r="F141" s="5"/>
      <c r="G141" s="10">
        <f>G142</f>
        <v>341.4</v>
      </c>
      <c r="H141" s="43"/>
      <c r="I141" s="43"/>
    </row>
    <row r="142" spans="1:9" ht="34.5" customHeight="1">
      <c r="A142" s="9" t="s">
        <v>60</v>
      </c>
      <c r="B142" s="5" t="s">
        <v>31</v>
      </c>
      <c r="C142" s="5">
        <v>10</v>
      </c>
      <c r="D142" s="5" t="s">
        <v>17</v>
      </c>
      <c r="E142" s="7" t="s">
        <v>208</v>
      </c>
      <c r="F142" s="5">
        <v>300</v>
      </c>
      <c r="G142" s="10">
        <v>341.4</v>
      </c>
      <c r="H142" s="43"/>
      <c r="I142" s="43"/>
    </row>
    <row r="143" spans="1:9" ht="34.5" customHeight="1">
      <c r="A143" s="32" t="s">
        <v>222</v>
      </c>
      <c r="B143" s="5" t="s">
        <v>31</v>
      </c>
      <c r="C143" s="5">
        <v>10</v>
      </c>
      <c r="D143" s="5" t="s">
        <v>17</v>
      </c>
      <c r="E143" s="7" t="s">
        <v>208</v>
      </c>
      <c r="F143" s="5"/>
      <c r="G143" s="10">
        <f>G144</f>
        <v>110.2</v>
      </c>
      <c r="H143" s="43"/>
      <c r="I143" s="43"/>
    </row>
    <row r="144" spans="1:9" ht="34.5" customHeight="1">
      <c r="A144" s="9" t="s">
        <v>60</v>
      </c>
      <c r="B144" s="5" t="s">
        <v>31</v>
      </c>
      <c r="C144" s="5">
        <v>10</v>
      </c>
      <c r="D144" s="5" t="s">
        <v>17</v>
      </c>
      <c r="E144" s="7" t="s">
        <v>208</v>
      </c>
      <c r="F144" s="5">
        <v>300</v>
      </c>
      <c r="G144" s="10">
        <v>110.2</v>
      </c>
      <c r="H144" s="43"/>
      <c r="I144" s="43"/>
    </row>
    <row r="145" spans="1:9" ht="20.25" customHeight="1">
      <c r="A145" s="9" t="s">
        <v>13</v>
      </c>
      <c r="B145" s="5" t="s">
        <v>31</v>
      </c>
      <c r="C145" s="5">
        <v>10</v>
      </c>
      <c r="D145" s="5" t="s">
        <v>18</v>
      </c>
      <c r="E145" s="8"/>
      <c r="F145" s="5"/>
      <c r="G145" s="10">
        <f>G146+G148</f>
        <v>14007</v>
      </c>
      <c r="H145" s="43"/>
      <c r="I145" s="43"/>
    </row>
    <row r="146" spans="1:9" ht="78.75" customHeight="1">
      <c r="A146" s="9" t="s">
        <v>78</v>
      </c>
      <c r="B146" s="5" t="s">
        <v>31</v>
      </c>
      <c r="C146" s="5">
        <v>10</v>
      </c>
      <c r="D146" s="5" t="s">
        <v>18</v>
      </c>
      <c r="E146" s="7" t="s">
        <v>125</v>
      </c>
      <c r="F146" s="5"/>
      <c r="G146" s="10">
        <f>G147</f>
        <v>1998</v>
      </c>
      <c r="H146" s="43"/>
      <c r="I146" s="43"/>
    </row>
    <row r="147" spans="1:9" ht="30.75" customHeight="1">
      <c r="A147" s="9" t="s">
        <v>60</v>
      </c>
      <c r="B147" s="5" t="s">
        <v>31</v>
      </c>
      <c r="C147" s="5">
        <v>10</v>
      </c>
      <c r="D147" s="5" t="s">
        <v>18</v>
      </c>
      <c r="E147" s="7" t="s">
        <v>125</v>
      </c>
      <c r="F147" s="3">
        <v>300</v>
      </c>
      <c r="G147" s="10">
        <v>1998</v>
      </c>
      <c r="H147" s="43"/>
      <c r="I147" s="43"/>
    </row>
    <row r="148" spans="1:9" ht="57" customHeight="1">
      <c r="A148" s="17" t="s">
        <v>81</v>
      </c>
      <c r="B148" s="5" t="s">
        <v>31</v>
      </c>
      <c r="C148" s="18" t="s">
        <v>57</v>
      </c>
      <c r="D148" s="18" t="s">
        <v>18</v>
      </c>
      <c r="E148" s="28" t="s">
        <v>139</v>
      </c>
      <c r="F148" s="18"/>
      <c r="G148" s="20">
        <f>G149</f>
        <v>12009</v>
      </c>
      <c r="H148" s="43"/>
      <c r="I148" s="43"/>
    </row>
    <row r="149" spans="1:9" ht="30.75" customHeight="1">
      <c r="A149" s="17" t="s">
        <v>60</v>
      </c>
      <c r="B149" s="5" t="s">
        <v>31</v>
      </c>
      <c r="C149" s="18" t="s">
        <v>57</v>
      </c>
      <c r="D149" s="18" t="s">
        <v>18</v>
      </c>
      <c r="E149" s="28" t="s">
        <v>139</v>
      </c>
      <c r="F149" s="18">
        <v>300</v>
      </c>
      <c r="G149" s="20">
        <v>12009</v>
      </c>
      <c r="H149" s="43"/>
      <c r="I149" s="43"/>
    </row>
    <row r="150" spans="1:9" ht="51.75" customHeight="1">
      <c r="A150" s="9" t="s">
        <v>56</v>
      </c>
      <c r="B150" s="5" t="s">
        <v>32</v>
      </c>
      <c r="C150" s="5"/>
      <c r="D150" s="5"/>
      <c r="E150" s="7"/>
      <c r="F150" s="3"/>
      <c r="G150" s="10">
        <f>G151+G166+G196+G192+G185+G174+G170+G178</f>
        <v>24285.8</v>
      </c>
      <c r="H150" s="10">
        <v>19862.099999999999</v>
      </c>
      <c r="I150" s="10">
        <v>19878.3</v>
      </c>
    </row>
    <row r="151" spans="1:9" ht="21" customHeight="1">
      <c r="A151" s="9" t="s">
        <v>33</v>
      </c>
      <c r="B151" s="5" t="s">
        <v>32</v>
      </c>
      <c r="C151" s="5" t="s">
        <v>15</v>
      </c>
      <c r="D151" s="5"/>
      <c r="E151" s="8"/>
      <c r="F151" s="3"/>
      <c r="G151" s="10">
        <f>G152+G161+G158</f>
        <v>12848.8</v>
      </c>
      <c r="H151" s="43"/>
      <c r="I151" s="43"/>
    </row>
    <row r="152" spans="1:9" ht="20.25" customHeight="1">
      <c r="A152" s="9" t="s">
        <v>4</v>
      </c>
      <c r="B152" s="5" t="s">
        <v>32</v>
      </c>
      <c r="C152" s="5" t="s">
        <v>15</v>
      </c>
      <c r="D152" s="5" t="s">
        <v>19</v>
      </c>
      <c r="E152" s="8"/>
      <c r="F152" s="3"/>
      <c r="G152" s="10">
        <f>G153</f>
        <v>5549.8</v>
      </c>
      <c r="H152" s="43"/>
      <c r="I152" s="43"/>
    </row>
    <row r="153" spans="1:9" ht="36.75" customHeight="1">
      <c r="A153" s="9" t="s">
        <v>64</v>
      </c>
      <c r="B153" s="5" t="s">
        <v>32</v>
      </c>
      <c r="C153" s="5" t="s">
        <v>15</v>
      </c>
      <c r="D153" s="5" t="s">
        <v>19</v>
      </c>
      <c r="E153" s="7" t="s">
        <v>114</v>
      </c>
      <c r="F153" s="3"/>
      <c r="G153" s="10">
        <f>G154</f>
        <v>5549.8</v>
      </c>
      <c r="H153" s="43"/>
      <c r="I153" s="43"/>
    </row>
    <row r="154" spans="1:9" ht="33" customHeight="1">
      <c r="A154" s="9" t="s">
        <v>65</v>
      </c>
      <c r="B154" s="5" t="s">
        <v>32</v>
      </c>
      <c r="C154" s="5" t="s">
        <v>15</v>
      </c>
      <c r="D154" s="5" t="s">
        <v>19</v>
      </c>
      <c r="E154" s="7" t="s">
        <v>115</v>
      </c>
      <c r="F154" s="3"/>
      <c r="G154" s="10">
        <f>G155+G156+G157</f>
        <v>5549.8</v>
      </c>
      <c r="H154" s="43"/>
      <c r="I154" s="43"/>
    </row>
    <row r="155" spans="1:9" ht="87.75" customHeight="1">
      <c r="A155" s="32" t="s">
        <v>75</v>
      </c>
      <c r="B155" s="5" t="s">
        <v>32</v>
      </c>
      <c r="C155" s="5" t="s">
        <v>15</v>
      </c>
      <c r="D155" s="5" t="s">
        <v>19</v>
      </c>
      <c r="E155" s="7" t="s">
        <v>115</v>
      </c>
      <c r="F155" s="3">
        <v>100</v>
      </c>
      <c r="G155" s="10">
        <v>4972.7</v>
      </c>
      <c r="H155" s="43"/>
      <c r="I155" s="43"/>
    </row>
    <row r="156" spans="1:9" ht="30" customHeight="1">
      <c r="A156" s="32" t="s">
        <v>113</v>
      </c>
      <c r="B156" s="5" t="s">
        <v>32</v>
      </c>
      <c r="C156" s="5" t="s">
        <v>15</v>
      </c>
      <c r="D156" s="5" t="s">
        <v>19</v>
      </c>
      <c r="E156" s="7" t="s">
        <v>115</v>
      </c>
      <c r="F156" s="3">
        <v>200</v>
      </c>
      <c r="G156" s="10">
        <v>577.1</v>
      </c>
      <c r="H156" s="43"/>
      <c r="I156" s="43"/>
    </row>
    <row r="157" spans="1:9" ht="19.5" customHeight="1">
      <c r="A157" s="33" t="s">
        <v>66</v>
      </c>
      <c r="B157" s="5" t="s">
        <v>32</v>
      </c>
      <c r="C157" s="5" t="s">
        <v>15</v>
      </c>
      <c r="D157" s="5" t="s">
        <v>19</v>
      </c>
      <c r="E157" s="7" t="s">
        <v>115</v>
      </c>
      <c r="F157" s="3">
        <v>850</v>
      </c>
      <c r="G157" s="10">
        <v>0</v>
      </c>
      <c r="H157" s="43"/>
      <c r="I157" s="43"/>
    </row>
    <row r="158" spans="1:9" ht="19.5" customHeight="1">
      <c r="A158" s="33" t="s">
        <v>143</v>
      </c>
      <c r="B158" s="5" t="s">
        <v>32</v>
      </c>
      <c r="C158" s="5" t="s">
        <v>15</v>
      </c>
      <c r="D158" s="5">
        <v>11</v>
      </c>
      <c r="E158" s="7"/>
      <c r="F158" s="3"/>
      <c r="G158" s="10">
        <f>G159</f>
        <v>3200</v>
      </c>
      <c r="H158" s="43"/>
      <c r="I158" s="43"/>
    </row>
    <row r="159" spans="1:9" ht="19.5" customHeight="1">
      <c r="A159" s="33" t="s">
        <v>144</v>
      </c>
      <c r="B159" s="5" t="s">
        <v>32</v>
      </c>
      <c r="C159" s="5" t="s">
        <v>15</v>
      </c>
      <c r="D159" s="5">
        <v>11</v>
      </c>
      <c r="E159" s="7" t="s">
        <v>146</v>
      </c>
      <c r="F159" s="3"/>
      <c r="G159" s="10">
        <f>G160</f>
        <v>3200</v>
      </c>
      <c r="H159" s="43"/>
      <c r="I159" s="43"/>
    </row>
    <row r="160" spans="1:9" ht="19.5" customHeight="1">
      <c r="A160" s="33" t="s">
        <v>145</v>
      </c>
      <c r="B160" s="5" t="s">
        <v>32</v>
      </c>
      <c r="C160" s="5" t="s">
        <v>15</v>
      </c>
      <c r="D160" s="5">
        <v>11</v>
      </c>
      <c r="E160" s="7" t="s">
        <v>146</v>
      </c>
      <c r="F160" s="3">
        <v>870</v>
      </c>
      <c r="G160" s="10">
        <v>3200</v>
      </c>
      <c r="H160" s="43"/>
      <c r="I160" s="43"/>
    </row>
    <row r="161" spans="1:9" ht="19.5" customHeight="1">
      <c r="A161" s="33" t="s">
        <v>5</v>
      </c>
      <c r="B161" s="5" t="s">
        <v>32</v>
      </c>
      <c r="C161" s="5" t="s">
        <v>15</v>
      </c>
      <c r="D161" s="5">
        <v>13</v>
      </c>
      <c r="E161" s="7"/>
      <c r="F161" s="3"/>
      <c r="G161" s="10">
        <f>G162+G164</f>
        <v>4099</v>
      </c>
      <c r="H161" s="43"/>
      <c r="I161" s="43"/>
    </row>
    <row r="162" spans="1:9" ht="98.25" customHeight="1">
      <c r="A162" s="33" t="s">
        <v>63</v>
      </c>
      <c r="B162" s="5" t="s">
        <v>32</v>
      </c>
      <c r="C162" s="5" t="s">
        <v>15</v>
      </c>
      <c r="D162" s="5">
        <v>13</v>
      </c>
      <c r="E162" s="7" t="s">
        <v>119</v>
      </c>
      <c r="F162" s="3"/>
      <c r="G162" s="10">
        <f>G163</f>
        <v>2399</v>
      </c>
      <c r="H162" s="43"/>
      <c r="I162" s="43"/>
    </row>
    <row r="163" spans="1:9" ht="80.25" customHeight="1">
      <c r="A163" s="33" t="s">
        <v>142</v>
      </c>
      <c r="B163" s="5" t="s">
        <v>32</v>
      </c>
      <c r="C163" s="5" t="s">
        <v>15</v>
      </c>
      <c r="D163" s="5">
        <v>13</v>
      </c>
      <c r="E163" s="7" t="s">
        <v>119</v>
      </c>
      <c r="F163" s="3">
        <v>100</v>
      </c>
      <c r="G163" s="10">
        <v>2399</v>
      </c>
      <c r="H163" s="43"/>
      <c r="I163" s="43"/>
    </row>
    <row r="164" spans="1:9" ht="26.25" customHeight="1">
      <c r="A164" s="32" t="s">
        <v>152</v>
      </c>
      <c r="B164" s="5" t="s">
        <v>32</v>
      </c>
      <c r="C164" s="5" t="s">
        <v>15</v>
      </c>
      <c r="D164" s="5" t="s">
        <v>45</v>
      </c>
      <c r="E164" s="28" t="s">
        <v>153</v>
      </c>
      <c r="F164" s="25"/>
      <c r="G164" s="41">
        <f>G165</f>
        <v>1700</v>
      </c>
      <c r="H164" s="43"/>
      <c r="I164" s="43"/>
    </row>
    <row r="165" spans="1:9" ht="38.25" customHeight="1">
      <c r="A165" s="32" t="s">
        <v>113</v>
      </c>
      <c r="B165" s="5" t="s">
        <v>32</v>
      </c>
      <c r="C165" s="5" t="s">
        <v>15</v>
      </c>
      <c r="D165" s="5" t="s">
        <v>45</v>
      </c>
      <c r="E165" s="28" t="s">
        <v>153</v>
      </c>
      <c r="F165" s="25">
        <v>200</v>
      </c>
      <c r="G165" s="41">
        <v>1700</v>
      </c>
      <c r="H165" s="43"/>
      <c r="I165" s="43"/>
    </row>
    <row r="166" spans="1:9" ht="19.5" customHeight="1">
      <c r="A166" s="9" t="s">
        <v>46</v>
      </c>
      <c r="B166" s="5" t="s">
        <v>32</v>
      </c>
      <c r="C166" s="5" t="s">
        <v>16</v>
      </c>
      <c r="D166" s="5"/>
      <c r="E166" s="8"/>
      <c r="F166" s="3"/>
      <c r="G166" s="10">
        <f>G167</f>
        <v>784.3</v>
      </c>
      <c r="H166" s="43"/>
      <c r="I166" s="43"/>
    </row>
    <row r="167" spans="1:9" ht="16.5" customHeight="1">
      <c r="A167" s="9" t="s">
        <v>42</v>
      </c>
      <c r="B167" s="5" t="s">
        <v>32</v>
      </c>
      <c r="C167" s="5" t="s">
        <v>16</v>
      </c>
      <c r="D167" s="5" t="s">
        <v>17</v>
      </c>
      <c r="E167" s="8"/>
      <c r="F167" s="3"/>
      <c r="G167" s="10">
        <f>G168</f>
        <v>784.3</v>
      </c>
      <c r="H167" s="43"/>
      <c r="I167" s="43"/>
    </row>
    <row r="168" spans="1:9" ht="48.75" customHeight="1">
      <c r="A168" s="9" t="s">
        <v>39</v>
      </c>
      <c r="B168" s="5" t="s">
        <v>32</v>
      </c>
      <c r="C168" s="5" t="s">
        <v>16</v>
      </c>
      <c r="D168" s="5" t="s">
        <v>17</v>
      </c>
      <c r="E168" s="7" t="s">
        <v>126</v>
      </c>
      <c r="F168" s="3"/>
      <c r="G168" s="10">
        <f>G169</f>
        <v>784.3</v>
      </c>
      <c r="H168" s="43"/>
      <c r="I168" s="43"/>
    </row>
    <row r="169" spans="1:9" ht="15.75" customHeight="1">
      <c r="A169" s="9" t="s">
        <v>51</v>
      </c>
      <c r="B169" s="5" t="s">
        <v>32</v>
      </c>
      <c r="C169" s="5" t="s">
        <v>16</v>
      </c>
      <c r="D169" s="5" t="s">
        <v>17</v>
      </c>
      <c r="E169" s="7" t="s">
        <v>126</v>
      </c>
      <c r="F169" s="3">
        <v>530</v>
      </c>
      <c r="G169" s="10">
        <v>784.3</v>
      </c>
      <c r="H169" s="43"/>
      <c r="I169" s="43"/>
    </row>
    <row r="170" spans="1:9" ht="31.5" customHeight="1">
      <c r="A170" s="4" t="s">
        <v>34</v>
      </c>
      <c r="B170" s="5" t="s">
        <v>32</v>
      </c>
      <c r="C170" s="5" t="s">
        <v>17</v>
      </c>
      <c r="D170" s="3"/>
      <c r="E170" s="7"/>
      <c r="F170" s="3"/>
      <c r="G170" s="10">
        <f>G171</f>
        <v>300</v>
      </c>
      <c r="H170" s="43"/>
      <c r="I170" s="43"/>
    </row>
    <row r="171" spans="1:9" ht="54.75" customHeight="1">
      <c r="A171" s="4" t="s">
        <v>43</v>
      </c>
      <c r="B171" s="5" t="s">
        <v>32</v>
      </c>
      <c r="C171" s="5" t="s">
        <v>17</v>
      </c>
      <c r="D171" s="5" t="s">
        <v>20</v>
      </c>
      <c r="E171" s="7"/>
      <c r="F171" s="3"/>
      <c r="G171" s="10">
        <f>G172</f>
        <v>300</v>
      </c>
      <c r="H171" s="43"/>
      <c r="I171" s="43"/>
    </row>
    <row r="172" spans="1:9" ht="119.25" customHeight="1">
      <c r="A172" s="9" t="s">
        <v>97</v>
      </c>
      <c r="B172" s="5" t="s">
        <v>32</v>
      </c>
      <c r="C172" s="5" t="s">
        <v>17</v>
      </c>
      <c r="D172" s="5" t="s">
        <v>20</v>
      </c>
      <c r="E172" s="7" t="s">
        <v>127</v>
      </c>
      <c r="F172" s="3"/>
      <c r="G172" s="10">
        <f>G173</f>
        <v>300</v>
      </c>
      <c r="H172" s="43"/>
      <c r="I172" s="43"/>
    </row>
    <row r="173" spans="1:9" ht="15.75" customHeight="1">
      <c r="A173" s="29" t="s">
        <v>74</v>
      </c>
      <c r="B173" s="5" t="s">
        <v>32</v>
      </c>
      <c r="C173" s="5" t="s">
        <v>17</v>
      </c>
      <c r="D173" s="5" t="s">
        <v>20</v>
      </c>
      <c r="E173" s="49" t="s">
        <v>127</v>
      </c>
      <c r="F173" s="3">
        <v>540</v>
      </c>
      <c r="G173" s="10">
        <v>300</v>
      </c>
      <c r="H173" s="43"/>
      <c r="I173" s="43"/>
    </row>
    <row r="174" spans="1:9" ht="15.75" customHeight="1">
      <c r="A174" s="4" t="s">
        <v>35</v>
      </c>
      <c r="B174" s="5" t="s">
        <v>32</v>
      </c>
      <c r="C174" s="5" t="s">
        <v>18</v>
      </c>
      <c r="D174" s="5"/>
      <c r="E174" s="7"/>
      <c r="F174" s="3"/>
      <c r="G174" s="10">
        <f>G175</f>
        <v>3050</v>
      </c>
      <c r="H174" s="43"/>
      <c r="I174" s="43"/>
    </row>
    <row r="175" spans="1:9" ht="15.75" customHeight="1">
      <c r="A175" s="4" t="s">
        <v>72</v>
      </c>
      <c r="B175" s="5" t="s">
        <v>32</v>
      </c>
      <c r="C175" s="5" t="s">
        <v>18</v>
      </c>
      <c r="D175" s="5" t="s">
        <v>20</v>
      </c>
      <c r="E175" s="7"/>
      <c r="F175" s="3"/>
      <c r="G175" s="10">
        <f>G176</f>
        <v>3050</v>
      </c>
      <c r="H175" s="43"/>
      <c r="I175" s="43"/>
    </row>
    <row r="176" spans="1:9" ht="114.75" customHeight="1">
      <c r="A176" s="9" t="s">
        <v>97</v>
      </c>
      <c r="B176" s="5" t="s">
        <v>32</v>
      </c>
      <c r="C176" s="5" t="s">
        <v>18</v>
      </c>
      <c r="D176" s="5" t="s">
        <v>20</v>
      </c>
      <c r="E176" s="7" t="s">
        <v>127</v>
      </c>
      <c r="F176" s="3"/>
      <c r="G176" s="10">
        <f>G177</f>
        <v>3050</v>
      </c>
      <c r="H176" s="43"/>
      <c r="I176" s="43"/>
    </row>
    <row r="177" spans="1:9" ht="15.75" customHeight="1">
      <c r="A177" s="29" t="s">
        <v>74</v>
      </c>
      <c r="B177" s="48" t="s">
        <v>32</v>
      </c>
      <c r="C177" s="48" t="s">
        <v>18</v>
      </c>
      <c r="D177" s="48" t="s">
        <v>20</v>
      </c>
      <c r="E177" s="49" t="s">
        <v>127</v>
      </c>
      <c r="F177" s="59">
        <v>540</v>
      </c>
      <c r="G177" s="30">
        <v>3050</v>
      </c>
      <c r="H177" s="56"/>
      <c r="I177" s="43"/>
    </row>
    <row r="178" spans="1:9" ht="15.75" customHeight="1">
      <c r="A178" s="4" t="s">
        <v>178</v>
      </c>
      <c r="B178" s="48" t="s">
        <v>32</v>
      </c>
      <c r="C178" s="5" t="s">
        <v>21</v>
      </c>
      <c r="D178" s="5"/>
      <c r="E178" s="49"/>
      <c r="F178" s="59"/>
      <c r="G178" s="30">
        <f>G179+G182</f>
        <v>980</v>
      </c>
      <c r="H178" s="56"/>
      <c r="I178" s="43"/>
    </row>
    <row r="179" spans="1:9" ht="15.75" customHeight="1">
      <c r="A179" s="4" t="s">
        <v>181</v>
      </c>
      <c r="B179" s="48" t="s">
        <v>32</v>
      </c>
      <c r="C179" s="5" t="s">
        <v>21</v>
      </c>
      <c r="D179" s="5" t="s">
        <v>16</v>
      </c>
      <c r="E179" s="49"/>
      <c r="F179" s="59"/>
      <c r="G179" s="30">
        <f>G180</f>
        <v>750</v>
      </c>
      <c r="H179" s="56"/>
      <c r="I179" s="43"/>
    </row>
    <row r="180" spans="1:9" ht="114" customHeight="1">
      <c r="A180" s="9" t="s">
        <v>97</v>
      </c>
      <c r="B180" s="48" t="s">
        <v>32</v>
      </c>
      <c r="C180" s="5" t="s">
        <v>21</v>
      </c>
      <c r="D180" s="5" t="s">
        <v>16</v>
      </c>
      <c r="E180" s="7" t="s">
        <v>127</v>
      </c>
      <c r="F180" s="3"/>
      <c r="G180" s="30">
        <f>G181</f>
        <v>750</v>
      </c>
      <c r="H180" s="56"/>
      <c r="I180" s="43"/>
    </row>
    <row r="181" spans="1:9" ht="15.75" customHeight="1">
      <c r="A181" s="9" t="s">
        <v>74</v>
      </c>
      <c r="B181" s="48" t="s">
        <v>32</v>
      </c>
      <c r="C181" s="5" t="s">
        <v>21</v>
      </c>
      <c r="D181" s="5" t="s">
        <v>16</v>
      </c>
      <c r="E181" s="49" t="s">
        <v>127</v>
      </c>
      <c r="F181" s="59">
        <v>540</v>
      </c>
      <c r="G181" s="30">
        <v>750</v>
      </c>
      <c r="H181" s="56"/>
      <c r="I181" s="43"/>
    </row>
    <row r="182" spans="1:9" ht="15.75" customHeight="1">
      <c r="A182" s="4" t="s">
        <v>176</v>
      </c>
      <c r="B182" s="48" t="s">
        <v>32</v>
      </c>
      <c r="C182" s="5" t="s">
        <v>21</v>
      </c>
      <c r="D182" s="5" t="s">
        <v>17</v>
      </c>
      <c r="E182" s="49"/>
      <c r="F182" s="59"/>
      <c r="G182" s="30">
        <f>G183</f>
        <v>230</v>
      </c>
      <c r="H182" s="56"/>
      <c r="I182" s="43"/>
    </row>
    <row r="183" spans="1:9" ht="119.25" customHeight="1">
      <c r="A183" s="9" t="s">
        <v>97</v>
      </c>
      <c r="B183" s="48" t="s">
        <v>32</v>
      </c>
      <c r="C183" s="5" t="s">
        <v>21</v>
      </c>
      <c r="D183" s="5" t="s">
        <v>17</v>
      </c>
      <c r="E183" s="7" t="s">
        <v>127</v>
      </c>
      <c r="F183" s="3"/>
      <c r="G183" s="30">
        <f>G184</f>
        <v>230</v>
      </c>
      <c r="H183" s="56"/>
      <c r="I183" s="43"/>
    </row>
    <row r="184" spans="1:9" ht="15.75" customHeight="1">
      <c r="A184" s="9" t="s">
        <v>74</v>
      </c>
      <c r="B184" s="48" t="s">
        <v>32</v>
      </c>
      <c r="C184" s="5" t="s">
        <v>21</v>
      </c>
      <c r="D184" s="5" t="s">
        <v>17</v>
      </c>
      <c r="E184" s="49" t="s">
        <v>127</v>
      </c>
      <c r="F184" s="59">
        <v>540</v>
      </c>
      <c r="G184" s="30">
        <v>230</v>
      </c>
      <c r="H184" s="56"/>
      <c r="I184" s="43"/>
    </row>
    <row r="185" spans="1:9" ht="15.75" customHeight="1">
      <c r="A185" s="4" t="s">
        <v>83</v>
      </c>
      <c r="B185" s="48" t="s">
        <v>32</v>
      </c>
      <c r="C185" s="48" t="s">
        <v>22</v>
      </c>
      <c r="D185" s="5"/>
      <c r="E185" s="49"/>
      <c r="F185" s="59"/>
      <c r="G185" s="30">
        <f>G186+G189</f>
        <v>2432</v>
      </c>
      <c r="H185" s="56"/>
      <c r="I185" s="43"/>
    </row>
    <row r="186" spans="1:9" ht="18" customHeight="1">
      <c r="A186" s="36" t="s">
        <v>10</v>
      </c>
      <c r="B186" s="48" t="s">
        <v>32</v>
      </c>
      <c r="C186" s="48" t="s">
        <v>22</v>
      </c>
      <c r="D186" s="48" t="s">
        <v>15</v>
      </c>
      <c r="E186" s="49"/>
      <c r="F186" s="59"/>
      <c r="G186" s="30">
        <f>G187</f>
        <v>2402</v>
      </c>
      <c r="H186" s="56"/>
      <c r="I186" s="43"/>
    </row>
    <row r="187" spans="1:9" ht="114.75" customHeight="1">
      <c r="A187" s="9" t="s">
        <v>97</v>
      </c>
      <c r="B187" s="5" t="s">
        <v>32</v>
      </c>
      <c r="C187" s="5" t="s">
        <v>22</v>
      </c>
      <c r="D187" s="5" t="s">
        <v>15</v>
      </c>
      <c r="E187" s="7" t="s">
        <v>127</v>
      </c>
      <c r="F187" s="3"/>
      <c r="G187" s="10">
        <f>G188</f>
        <v>2402</v>
      </c>
      <c r="H187" s="43"/>
      <c r="I187" s="43"/>
    </row>
    <row r="188" spans="1:9" ht="15" customHeight="1">
      <c r="A188" s="9" t="s">
        <v>74</v>
      </c>
      <c r="B188" s="5" t="s">
        <v>32</v>
      </c>
      <c r="C188" s="5" t="s">
        <v>22</v>
      </c>
      <c r="D188" s="5" t="s">
        <v>15</v>
      </c>
      <c r="E188" s="7" t="s">
        <v>127</v>
      </c>
      <c r="F188" s="3">
        <v>540</v>
      </c>
      <c r="G188" s="10">
        <v>2402</v>
      </c>
      <c r="H188" s="43"/>
      <c r="I188" s="43"/>
    </row>
    <row r="189" spans="1:9" ht="33" customHeight="1">
      <c r="A189" s="4" t="s">
        <v>85</v>
      </c>
      <c r="B189" s="5" t="s">
        <v>32</v>
      </c>
      <c r="C189" s="5" t="s">
        <v>22</v>
      </c>
      <c r="D189" s="5" t="s">
        <v>18</v>
      </c>
      <c r="E189" s="7"/>
      <c r="F189" s="3"/>
      <c r="G189" s="10">
        <f>G190</f>
        <v>30</v>
      </c>
      <c r="H189" s="43"/>
      <c r="I189" s="43"/>
    </row>
    <row r="190" spans="1:9" ht="123.75" customHeight="1">
      <c r="A190" s="9" t="s">
        <v>97</v>
      </c>
      <c r="B190" s="5" t="s">
        <v>32</v>
      </c>
      <c r="C190" s="5" t="s">
        <v>22</v>
      </c>
      <c r="D190" s="5" t="s">
        <v>18</v>
      </c>
      <c r="E190" s="7" t="s">
        <v>127</v>
      </c>
      <c r="F190" s="3"/>
      <c r="G190" s="10">
        <f>G191</f>
        <v>30</v>
      </c>
      <c r="H190" s="43"/>
      <c r="I190" s="43"/>
    </row>
    <row r="191" spans="1:9" ht="15" customHeight="1">
      <c r="A191" s="9" t="s">
        <v>74</v>
      </c>
      <c r="B191" s="5" t="s">
        <v>32</v>
      </c>
      <c r="C191" s="5" t="s">
        <v>22</v>
      </c>
      <c r="D191" s="5" t="s">
        <v>18</v>
      </c>
      <c r="E191" s="7" t="s">
        <v>127</v>
      </c>
      <c r="F191" s="3">
        <v>540</v>
      </c>
      <c r="G191" s="10">
        <v>30</v>
      </c>
      <c r="H191" s="43"/>
      <c r="I191" s="43"/>
    </row>
    <row r="192" spans="1:9" ht="30.75" customHeight="1">
      <c r="A192" s="21" t="s">
        <v>62</v>
      </c>
      <c r="B192" s="5" t="s">
        <v>32</v>
      </c>
      <c r="C192" s="5">
        <v>13</v>
      </c>
      <c r="D192" s="5"/>
      <c r="E192" s="22"/>
      <c r="F192" s="23"/>
      <c r="G192" s="10">
        <f>G194</f>
        <v>358</v>
      </c>
      <c r="H192" s="43"/>
      <c r="I192" s="43"/>
    </row>
    <row r="193" spans="1:9" ht="30.75" customHeight="1">
      <c r="A193" s="21" t="s">
        <v>87</v>
      </c>
      <c r="B193" s="5" t="s">
        <v>32</v>
      </c>
      <c r="C193" s="5">
        <v>13</v>
      </c>
      <c r="D193" s="5" t="s">
        <v>15</v>
      </c>
      <c r="E193" s="22"/>
      <c r="F193" s="23"/>
      <c r="G193" s="10">
        <f>G194</f>
        <v>358</v>
      </c>
      <c r="H193" s="43"/>
      <c r="I193" s="43"/>
    </row>
    <row r="194" spans="1:9" ht="24.75" customHeight="1">
      <c r="A194" s="21" t="s">
        <v>71</v>
      </c>
      <c r="B194" s="5" t="s">
        <v>32</v>
      </c>
      <c r="C194" s="5">
        <v>13</v>
      </c>
      <c r="D194" s="5" t="s">
        <v>15</v>
      </c>
      <c r="E194" s="3" t="s">
        <v>128</v>
      </c>
      <c r="F194" s="23"/>
      <c r="G194" s="10">
        <f>G195</f>
        <v>358</v>
      </c>
      <c r="H194" s="43"/>
      <c r="I194" s="43"/>
    </row>
    <row r="195" spans="1:9" ht="21" customHeight="1">
      <c r="A195" s="21" t="s">
        <v>79</v>
      </c>
      <c r="B195" s="5" t="s">
        <v>32</v>
      </c>
      <c r="C195" s="5">
        <v>13</v>
      </c>
      <c r="D195" s="5" t="s">
        <v>15</v>
      </c>
      <c r="E195" s="3" t="s">
        <v>128</v>
      </c>
      <c r="F195" s="5">
        <v>730</v>
      </c>
      <c r="G195" s="10">
        <v>358</v>
      </c>
      <c r="H195" s="43"/>
      <c r="I195" s="43"/>
    </row>
    <row r="196" spans="1:9" ht="21" customHeight="1">
      <c r="A196" s="9" t="s">
        <v>38</v>
      </c>
      <c r="B196" s="5" t="s">
        <v>32</v>
      </c>
      <c r="C196" s="5">
        <v>14</v>
      </c>
      <c r="D196" s="5"/>
      <c r="E196" s="8"/>
      <c r="F196" s="5"/>
      <c r="G196" s="10">
        <f>G197+G202</f>
        <v>3532.7</v>
      </c>
      <c r="H196" s="43"/>
      <c r="I196" s="43"/>
    </row>
    <row r="197" spans="1:9" ht="37.5" customHeight="1">
      <c r="A197" s="9" t="s">
        <v>88</v>
      </c>
      <c r="B197" s="5" t="s">
        <v>32</v>
      </c>
      <c r="C197" s="5">
        <v>14</v>
      </c>
      <c r="D197" s="5" t="s">
        <v>15</v>
      </c>
      <c r="E197" s="8"/>
      <c r="F197" s="3"/>
      <c r="G197" s="10">
        <f>G198+G200</f>
        <v>1913.7</v>
      </c>
      <c r="H197" s="43"/>
      <c r="I197" s="43"/>
    </row>
    <row r="198" spans="1:9" ht="48.75" customHeight="1">
      <c r="A198" s="9" t="s">
        <v>141</v>
      </c>
      <c r="B198" s="7" t="s">
        <v>32</v>
      </c>
      <c r="C198" s="7" t="s">
        <v>59</v>
      </c>
      <c r="D198" s="7" t="s">
        <v>15</v>
      </c>
      <c r="E198" s="7" t="s">
        <v>130</v>
      </c>
      <c r="F198" s="7"/>
      <c r="G198" s="10">
        <f>G199</f>
        <v>1161.7</v>
      </c>
      <c r="H198" s="43"/>
      <c r="I198" s="43"/>
    </row>
    <row r="199" spans="1:9" ht="18" customHeight="1">
      <c r="A199" s="9" t="s">
        <v>14</v>
      </c>
      <c r="B199" s="7" t="s">
        <v>32</v>
      </c>
      <c r="C199" s="7" t="s">
        <v>59</v>
      </c>
      <c r="D199" s="7" t="s">
        <v>15</v>
      </c>
      <c r="E199" s="7" t="s">
        <v>130</v>
      </c>
      <c r="F199" s="7" t="s">
        <v>68</v>
      </c>
      <c r="G199" s="10">
        <v>1161.7</v>
      </c>
      <c r="H199" s="43"/>
      <c r="I199" s="43"/>
    </row>
    <row r="200" spans="1:9" ht="52.5" customHeight="1">
      <c r="A200" s="9" t="s">
        <v>129</v>
      </c>
      <c r="B200" s="5" t="s">
        <v>32</v>
      </c>
      <c r="C200" s="5">
        <v>14</v>
      </c>
      <c r="D200" s="5" t="s">
        <v>15</v>
      </c>
      <c r="E200" s="7" t="s">
        <v>130</v>
      </c>
      <c r="F200" s="5"/>
      <c r="G200" s="10">
        <f>G201</f>
        <v>752</v>
      </c>
      <c r="H200" s="43"/>
      <c r="I200" s="43"/>
    </row>
    <row r="201" spans="1:9" ht="17.25" customHeight="1">
      <c r="A201" s="9" t="s">
        <v>14</v>
      </c>
      <c r="B201" s="5" t="s">
        <v>32</v>
      </c>
      <c r="C201" s="5">
        <v>14</v>
      </c>
      <c r="D201" s="5" t="s">
        <v>15</v>
      </c>
      <c r="E201" s="7" t="s">
        <v>130</v>
      </c>
      <c r="F201" s="5">
        <v>510</v>
      </c>
      <c r="G201" s="10">
        <v>752</v>
      </c>
      <c r="H201" s="43"/>
      <c r="I201" s="43"/>
    </row>
    <row r="202" spans="1:9" ht="21.75" customHeight="1">
      <c r="A202" s="9" t="s">
        <v>131</v>
      </c>
      <c r="B202" s="5" t="s">
        <v>32</v>
      </c>
      <c r="C202" s="5">
        <v>14</v>
      </c>
      <c r="D202" s="5" t="s">
        <v>16</v>
      </c>
      <c r="E202" s="7" t="s">
        <v>132</v>
      </c>
      <c r="F202" s="5"/>
      <c r="G202" s="10">
        <f>G203</f>
        <v>1619</v>
      </c>
      <c r="H202" s="43"/>
      <c r="I202" s="43"/>
    </row>
    <row r="203" spans="1:9" ht="18" customHeight="1">
      <c r="A203" s="9" t="s">
        <v>14</v>
      </c>
      <c r="B203" s="5" t="s">
        <v>32</v>
      </c>
      <c r="C203" s="5">
        <v>14</v>
      </c>
      <c r="D203" s="5" t="s">
        <v>16</v>
      </c>
      <c r="E203" s="7" t="s">
        <v>132</v>
      </c>
      <c r="F203" s="5">
        <v>510</v>
      </c>
      <c r="G203" s="10">
        <v>1619</v>
      </c>
      <c r="H203" s="43"/>
      <c r="I203" s="43"/>
    </row>
    <row r="204" spans="1:9" ht="53.25" customHeight="1">
      <c r="A204" s="9" t="s">
        <v>99</v>
      </c>
      <c r="B204" s="5">
        <v>167</v>
      </c>
      <c r="C204" s="5"/>
      <c r="D204" s="5"/>
      <c r="E204" s="7"/>
      <c r="F204" s="5"/>
      <c r="G204" s="10">
        <f>G205+G268+G250+G238+G262</f>
        <v>21431.5</v>
      </c>
      <c r="H204" s="10">
        <v>22815.1</v>
      </c>
      <c r="I204" s="10">
        <v>23082.1</v>
      </c>
    </row>
    <row r="205" spans="1:9" ht="19.5" customHeight="1">
      <c r="A205" s="9" t="s">
        <v>33</v>
      </c>
      <c r="B205" s="5">
        <v>167</v>
      </c>
      <c r="C205" s="5" t="s">
        <v>15</v>
      </c>
      <c r="D205" s="5"/>
      <c r="E205" s="7"/>
      <c r="F205" s="5"/>
      <c r="G205" s="10">
        <f>G209+G212+G221+G206+G218</f>
        <v>7283.8999999999987</v>
      </c>
      <c r="H205" s="43"/>
      <c r="I205" s="43"/>
    </row>
    <row r="206" spans="1:9" ht="34.5" customHeight="1">
      <c r="A206" s="38" t="s">
        <v>160</v>
      </c>
      <c r="B206" s="5">
        <v>167</v>
      </c>
      <c r="C206" s="5" t="s">
        <v>15</v>
      </c>
      <c r="D206" s="5" t="s">
        <v>16</v>
      </c>
      <c r="E206" s="7"/>
      <c r="F206" s="5"/>
      <c r="G206" s="10">
        <f>G207</f>
        <v>223</v>
      </c>
      <c r="H206" s="43"/>
      <c r="I206" s="43"/>
    </row>
    <row r="207" spans="1:9" ht="19.5" customHeight="1">
      <c r="A207" s="9" t="s">
        <v>161</v>
      </c>
      <c r="B207" s="5">
        <v>167</v>
      </c>
      <c r="C207" s="5" t="s">
        <v>15</v>
      </c>
      <c r="D207" s="5" t="s">
        <v>16</v>
      </c>
      <c r="E207" s="7" t="s">
        <v>162</v>
      </c>
      <c r="F207" s="5"/>
      <c r="G207" s="10">
        <f>G208</f>
        <v>223</v>
      </c>
      <c r="H207" s="43"/>
      <c r="I207" s="43"/>
    </row>
    <row r="208" spans="1:9" ht="88.5" customHeight="1">
      <c r="A208" s="32" t="s">
        <v>75</v>
      </c>
      <c r="B208" s="5">
        <v>167</v>
      </c>
      <c r="C208" s="5" t="s">
        <v>15</v>
      </c>
      <c r="D208" s="5" t="s">
        <v>16</v>
      </c>
      <c r="E208" s="7" t="s">
        <v>162</v>
      </c>
      <c r="F208" s="5">
        <v>100</v>
      </c>
      <c r="G208" s="10">
        <v>223</v>
      </c>
      <c r="H208" s="43"/>
      <c r="I208" s="43"/>
    </row>
    <row r="209" spans="1:9" ht="36" customHeight="1">
      <c r="A209" s="9" t="s">
        <v>49</v>
      </c>
      <c r="B209" s="5">
        <v>167</v>
      </c>
      <c r="C209" s="5" t="s">
        <v>15</v>
      </c>
      <c r="D209" s="5" t="s">
        <v>17</v>
      </c>
      <c r="E209" s="7"/>
      <c r="F209" s="5"/>
      <c r="G209" s="10">
        <f>G210</f>
        <v>16.8</v>
      </c>
      <c r="H209" s="43"/>
      <c r="I209" s="43"/>
    </row>
    <row r="210" spans="1:9" ht="35.25" customHeight="1">
      <c r="A210" s="9" t="s">
        <v>69</v>
      </c>
      <c r="B210" s="5">
        <v>167</v>
      </c>
      <c r="C210" s="5" t="s">
        <v>15</v>
      </c>
      <c r="D210" s="5" t="s">
        <v>17</v>
      </c>
      <c r="E210" s="7" t="s">
        <v>133</v>
      </c>
      <c r="F210" s="5"/>
      <c r="G210" s="10">
        <f>G211</f>
        <v>16.8</v>
      </c>
      <c r="H210" s="43"/>
      <c r="I210" s="43"/>
    </row>
    <row r="211" spans="1:9" ht="32.25" customHeight="1">
      <c r="A211" s="32" t="s">
        <v>113</v>
      </c>
      <c r="B211" s="5">
        <v>167</v>
      </c>
      <c r="C211" s="5" t="s">
        <v>15</v>
      </c>
      <c r="D211" s="5" t="s">
        <v>17</v>
      </c>
      <c r="E211" s="7" t="s">
        <v>133</v>
      </c>
      <c r="F211" s="5">
        <v>200</v>
      </c>
      <c r="G211" s="10">
        <v>16.8</v>
      </c>
      <c r="H211" s="43"/>
      <c r="I211" s="43"/>
    </row>
    <row r="212" spans="1:9" ht="31.5" customHeight="1">
      <c r="A212" s="9" t="s">
        <v>3</v>
      </c>
      <c r="B212" s="5">
        <v>167</v>
      </c>
      <c r="C212" s="5" t="s">
        <v>15</v>
      </c>
      <c r="D212" s="5" t="s">
        <v>18</v>
      </c>
      <c r="E212" s="7"/>
      <c r="F212" s="5"/>
      <c r="G212" s="10">
        <f>G213</f>
        <v>5067.7999999999993</v>
      </c>
      <c r="H212" s="43"/>
      <c r="I212" s="43"/>
    </row>
    <row r="213" spans="1:9" ht="31.5" customHeight="1">
      <c r="A213" s="9" t="s">
        <v>64</v>
      </c>
      <c r="B213" s="5">
        <v>167</v>
      </c>
      <c r="C213" s="5" t="s">
        <v>15</v>
      </c>
      <c r="D213" s="5" t="s">
        <v>18</v>
      </c>
      <c r="E213" s="7" t="s">
        <v>114</v>
      </c>
      <c r="F213" s="5"/>
      <c r="G213" s="10">
        <f>G214</f>
        <v>5067.7999999999993</v>
      </c>
      <c r="H213" s="43"/>
      <c r="I213" s="43"/>
    </row>
    <row r="214" spans="1:9" ht="31.5" customHeight="1">
      <c r="A214" s="9" t="s">
        <v>65</v>
      </c>
      <c r="B214" s="5">
        <v>167</v>
      </c>
      <c r="C214" s="5" t="s">
        <v>15</v>
      </c>
      <c r="D214" s="5" t="s">
        <v>18</v>
      </c>
      <c r="E214" s="7" t="s">
        <v>115</v>
      </c>
      <c r="F214" s="5"/>
      <c r="G214" s="10">
        <f>G215+G216+G217</f>
        <v>5067.7999999999993</v>
      </c>
      <c r="H214" s="43"/>
      <c r="I214" s="43"/>
    </row>
    <row r="215" spans="1:9" ht="79.5" customHeight="1">
      <c r="A215" s="32" t="s">
        <v>75</v>
      </c>
      <c r="B215" s="5">
        <v>167</v>
      </c>
      <c r="C215" s="5" t="s">
        <v>15</v>
      </c>
      <c r="D215" s="5" t="s">
        <v>18</v>
      </c>
      <c r="E215" s="7" t="s">
        <v>115</v>
      </c>
      <c r="F215" s="5">
        <v>100</v>
      </c>
      <c r="G215" s="10">
        <v>1693.3</v>
      </c>
      <c r="H215" s="43"/>
      <c r="I215" s="43"/>
    </row>
    <row r="216" spans="1:9" ht="30.75" customHeight="1">
      <c r="A216" s="32" t="s">
        <v>113</v>
      </c>
      <c r="B216" s="5">
        <v>167</v>
      </c>
      <c r="C216" s="5" t="s">
        <v>15</v>
      </c>
      <c r="D216" s="5" t="s">
        <v>18</v>
      </c>
      <c r="E216" s="7" t="s">
        <v>115</v>
      </c>
      <c r="F216" s="5">
        <v>200</v>
      </c>
      <c r="G216" s="10">
        <v>3282.1</v>
      </c>
      <c r="H216" s="43"/>
      <c r="I216" s="43"/>
    </row>
    <row r="217" spans="1:9" ht="21.75" customHeight="1">
      <c r="A217" s="33" t="s">
        <v>66</v>
      </c>
      <c r="B217" s="5">
        <v>167</v>
      </c>
      <c r="C217" s="5" t="s">
        <v>15</v>
      </c>
      <c r="D217" s="5" t="s">
        <v>18</v>
      </c>
      <c r="E217" s="7" t="s">
        <v>115</v>
      </c>
      <c r="F217" s="5">
        <v>850</v>
      </c>
      <c r="G217" s="10">
        <v>92.4</v>
      </c>
      <c r="H217" s="43"/>
      <c r="I217" s="43"/>
    </row>
    <row r="218" spans="1:9" ht="21.75" customHeight="1">
      <c r="A218" s="50" t="s">
        <v>158</v>
      </c>
      <c r="B218" s="51">
        <v>167</v>
      </c>
      <c r="C218" s="51" t="s">
        <v>15</v>
      </c>
      <c r="D218" s="51" t="s">
        <v>21</v>
      </c>
      <c r="E218" s="52"/>
      <c r="F218" s="51"/>
      <c r="G218" s="53">
        <f>G219</f>
        <v>5.7</v>
      </c>
      <c r="H218" s="43"/>
      <c r="I218" s="43"/>
    </row>
    <row r="219" spans="1:9" ht="76.5" customHeight="1">
      <c r="A219" s="54" t="s">
        <v>166</v>
      </c>
      <c r="B219" s="51">
        <v>167</v>
      </c>
      <c r="C219" s="51" t="s">
        <v>15</v>
      </c>
      <c r="D219" s="51" t="s">
        <v>21</v>
      </c>
      <c r="E219" s="52" t="s">
        <v>165</v>
      </c>
      <c r="F219" s="51"/>
      <c r="G219" s="53">
        <f>G220</f>
        <v>5.7</v>
      </c>
      <c r="H219" s="43"/>
      <c r="I219" s="43"/>
    </row>
    <row r="220" spans="1:9" ht="42" customHeight="1">
      <c r="A220" s="55" t="s">
        <v>113</v>
      </c>
      <c r="B220" s="51">
        <v>167</v>
      </c>
      <c r="C220" s="51" t="s">
        <v>15</v>
      </c>
      <c r="D220" s="51" t="s">
        <v>21</v>
      </c>
      <c r="E220" s="52" t="s">
        <v>165</v>
      </c>
      <c r="F220" s="51">
        <v>200</v>
      </c>
      <c r="G220" s="53">
        <v>5.7</v>
      </c>
      <c r="H220" s="43"/>
      <c r="I220" s="43"/>
    </row>
    <row r="221" spans="1:9" ht="25.5" customHeight="1">
      <c r="A221" s="9" t="s">
        <v>5</v>
      </c>
      <c r="B221" s="5">
        <v>167</v>
      </c>
      <c r="C221" s="5" t="s">
        <v>15</v>
      </c>
      <c r="D221" s="5" t="s">
        <v>45</v>
      </c>
      <c r="E221" s="8"/>
      <c r="F221" s="5"/>
      <c r="G221" s="10">
        <f>G222+G225+G229+G231+G233+G235</f>
        <v>1970.6</v>
      </c>
      <c r="H221" s="43"/>
      <c r="I221" s="43"/>
    </row>
    <row r="222" spans="1:9" ht="25.5" customHeight="1">
      <c r="A222" s="9" t="s">
        <v>50</v>
      </c>
      <c r="B222" s="5">
        <v>167</v>
      </c>
      <c r="C222" s="5" t="s">
        <v>15</v>
      </c>
      <c r="D222" s="5" t="s">
        <v>45</v>
      </c>
      <c r="E222" s="7" t="s">
        <v>134</v>
      </c>
      <c r="F222" s="5"/>
      <c r="G222" s="10">
        <f>G223+G224</f>
        <v>45.5</v>
      </c>
      <c r="H222" s="43"/>
      <c r="I222" s="43"/>
    </row>
    <row r="223" spans="1:9" ht="95.25" customHeight="1">
      <c r="A223" s="32" t="s">
        <v>75</v>
      </c>
      <c r="B223" s="5">
        <v>167</v>
      </c>
      <c r="C223" s="5" t="s">
        <v>15</v>
      </c>
      <c r="D223" s="5" t="s">
        <v>45</v>
      </c>
      <c r="E223" s="7" t="s">
        <v>134</v>
      </c>
      <c r="F223" s="5">
        <v>100</v>
      </c>
      <c r="G223" s="30">
        <v>45.5</v>
      </c>
      <c r="H223" s="43"/>
      <c r="I223" s="43"/>
    </row>
    <row r="224" spans="1:9" ht="39.75" customHeight="1">
      <c r="A224" s="32" t="s">
        <v>113</v>
      </c>
      <c r="B224" s="5">
        <v>167</v>
      </c>
      <c r="C224" s="5" t="s">
        <v>15</v>
      </c>
      <c r="D224" s="5" t="s">
        <v>45</v>
      </c>
      <c r="E224" s="7" t="s">
        <v>134</v>
      </c>
      <c r="F224" s="5">
        <v>200</v>
      </c>
      <c r="G224" s="30">
        <v>0</v>
      </c>
      <c r="H224" s="43"/>
      <c r="I224" s="43"/>
    </row>
    <row r="225" spans="1:9" ht="37.5" customHeight="1">
      <c r="A225" s="24" t="s">
        <v>151</v>
      </c>
      <c r="B225" s="5">
        <v>167</v>
      </c>
      <c r="C225" s="5" t="s">
        <v>15</v>
      </c>
      <c r="D225" s="5" t="s">
        <v>45</v>
      </c>
      <c r="E225" s="26" t="s">
        <v>150</v>
      </c>
      <c r="F225" s="25"/>
      <c r="G225" s="27">
        <f>G226+G227</f>
        <v>361.6</v>
      </c>
      <c r="H225" s="43"/>
      <c r="I225" s="43"/>
    </row>
    <row r="226" spans="1:9" ht="93.75" customHeight="1">
      <c r="A226" s="32" t="s">
        <v>75</v>
      </c>
      <c r="B226" s="5">
        <v>167</v>
      </c>
      <c r="C226" s="5" t="s">
        <v>15</v>
      </c>
      <c r="D226" s="5" t="s">
        <v>45</v>
      </c>
      <c r="E226" s="26" t="s">
        <v>150</v>
      </c>
      <c r="F226" s="25">
        <v>100</v>
      </c>
      <c r="G226" s="41">
        <v>361.6</v>
      </c>
      <c r="H226" s="43"/>
      <c r="I226" s="43"/>
    </row>
    <row r="227" spans="1:9" ht="32.25" customHeight="1">
      <c r="A227" s="32" t="s">
        <v>113</v>
      </c>
      <c r="B227" s="5">
        <v>167</v>
      </c>
      <c r="C227" s="5" t="s">
        <v>15</v>
      </c>
      <c r="D227" s="5" t="s">
        <v>45</v>
      </c>
      <c r="E227" s="26" t="s">
        <v>150</v>
      </c>
      <c r="F227" s="25">
        <v>200</v>
      </c>
      <c r="G227" s="41">
        <v>0</v>
      </c>
      <c r="H227" s="43"/>
      <c r="I227" s="43"/>
    </row>
    <row r="228" spans="1:9" ht="21" customHeight="1">
      <c r="A228" s="35" t="s">
        <v>66</v>
      </c>
      <c r="B228" s="5">
        <v>167</v>
      </c>
      <c r="C228" s="5" t="s">
        <v>15</v>
      </c>
      <c r="D228" s="5" t="s">
        <v>45</v>
      </c>
      <c r="E228" s="26" t="s">
        <v>150</v>
      </c>
      <c r="F228" s="25">
        <v>850</v>
      </c>
      <c r="G228" s="41">
        <v>0</v>
      </c>
      <c r="H228" s="43"/>
      <c r="I228" s="43"/>
    </row>
    <row r="229" spans="1:9" ht="46.5" customHeight="1">
      <c r="A229" s="33" t="s">
        <v>186</v>
      </c>
      <c r="B229" s="5">
        <v>167</v>
      </c>
      <c r="C229" s="5" t="s">
        <v>15</v>
      </c>
      <c r="D229" s="5">
        <v>13</v>
      </c>
      <c r="E229" s="7" t="s">
        <v>189</v>
      </c>
      <c r="F229" s="5"/>
      <c r="G229" s="10">
        <f>G230</f>
        <v>0</v>
      </c>
      <c r="H229" s="43"/>
      <c r="I229" s="43"/>
    </row>
    <row r="230" spans="1:9" ht="80.25" customHeight="1">
      <c r="A230" s="31" t="s">
        <v>75</v>
      </c>
      <c r="B230" s="5">
        <v>167</v>
      </c>
      <c r="C230" s="5" t="s">
        <v>15</v>
      </c>
      <c r="D230" s="5">
        <v>13</v>
      </c>
      <c r="E230" s="7" t="s">
        <v>189</v>
      </c>
      <c r="F230" s="5">
        <v>100</v>
      </c>
      <c r="G230" s="10">
        <v>0</v>
      </c>
      <c r="H230" s="43"/>
      <c r="I230" s="43"/>
    </row>
    <row r="231" spans="1:9" ht="40.5" customHeight="1">
      <c r="A231" s="31" t="s">
        <v>211</v>
      </c>
      <c r="B231" s="5">
        <v>167</v>
      </c>
      <c r="C231" s="5" t="s">
        <v>15</v>
      </c>
      <c r="D231" s="5">
        <v>13</v>
      </c>
      <c r="E231" s="7" t="s">
        <v>212</v>
      </c>
      <c r="F231" s="5"/>
      <c r="G231" s="10">
        <f>G232</f>
        <v>263.5</v>
      </c>
      <c r="H231" s="43"/>
      <c r="I231" s="43"/>
    </row>
    <row r="232" spans="1:9" ht="36" customHeight="1">
      <c r="A232" s="32" t="s">
        <v>113</v>
      </c>
      <c r="B232" s="5">
        <v>167</v>
      </c>
      <c r="C232" s="5" t="s">
        <v>15</v>
      </c>
      <c r="D232" s="5">
        <v>13</v>
      </c>
      <c r="E232" s="7" t="s">
        <v>212</v>
      </c>
      <c r="F232" s="5">
        <v>200</v>
      </c>
      <c r="G232" s="10">
        <v>263.5</v>
      </c>
      <c r="H232" s="43"/>
      <c r="I232" s="43"/>
    </row>
    <row r="233" spans="1:9" ht="25.5" customHeight="1">
      <c r="A233" s="32" t="s">
        <v>152</v>
      </c>
      <c r="B233" s="5">
        <v>167</v>
      </c>
      <c r="C233" s="5" t="s">
        <v>15</v>
      </c>
      <c r="D233" s="5">
        <v>13</v>
      </c>
      <c r="E233" s="28" t="s">
        <v>153</v>
      </c>
      <c r="F233" s="25"/>
      <c r="G233" s="41">
        <f>G234</f>
        <v>800</v>
      </c>
      <c r="H233" s="43"/>
      <c r="I233" s="43"/>
    </row>
    <row r="234" spans="1:9" ht="36" customHeight="1">
      <c r="A234" s="32" t="s">
        <v>113</v>
      </c>
      <c r="B234" s="5">
        <v>167</v>
      </c>
      <c r="C234" s="5" t="s">
        <v>15</v>
      </c>
      <c r="D234" s="5">
        <v>13</v>
      </c>
      <c r="E234" s="28" t="s">
        <v>153</v>
      </c>
      <c r="F234" s="25">
        <v>200</v>
      </c>
      <c r="G234" s="41">
        <v>800</v>
      </c>
      <c r="H234" s="43"/>
      <c r="I234" s="43"/>
    </row>
    <row r="235" spans="1:9" ht="42" customHeight="1">
      <c r="A235" s="32" t="s">
        <v>214</v>
      </c>
      <c r="B235" s="5">
        <v>167</v>
      </c>
      <c r="C235" s="5" t="s">
        <v>15</v>
      </c>
      <c r="D235" s="5">
        <v>13</v>
      </c>
      <c r="E235" s="28" t="s">
        <v>215</v>
      </c>
      <c r="F235" s="25"/>
      <c r="G235" s="41">
        <f>G236</f>
        <v>500</v>
      </c>
      <c r="H235" s="43"/>
      <c r="I235" s="43"/>
    </row>
    <row r="236" spans="1:9" ht="36" customHeight="1">
      <c r="A236" s="32" t="s">
        <v>113</v>
      </c>
      <c r="B236" s="5">
        <v>167</v>
      </c>
      <c r="C236" s="5" t="s">
        <v>15</v>
      </c>
      <c r="D236" s="5">
        <v>13</v>
      </c>
      <c r="E236" s="28" t="s">
        <v>215</v>
      </c>
      <c r="F236" s="25">
        <v>200</v>
      </c>
      <c r="G236" s="41">
        <v>500</v>
      </c>
      <c r="H236" s="43"/>
      <c r="I236" s="43"/>
    </row>
    <row r="237" spans="1:9" ht="36" customHeight="1">
      <c r="A237" s="4" t="s">
        <v>34</v>
      </c>
      <c r="B237" s="5">
        <v>167</v>
      </c>
      <c r="C237" s="18" t="s">
        <v>17</v>
      </c>
      <c r="D237" s="5"/>
      <c r="E237" s="28"/>
      <c r="F237" s="25"/>
      <c r="G237" s="41">
        <f>G238</f>
        <v>2475.4</v>
      </c>
      <c r="H237" s="43"/>
      <c r="I237" s="43"/>
    </row>
    <row r="238" spans="1:9" ht="50.25" customHeight="1">
      <c r="A238" s="17" t="s">
        <v>47</v>
      </c>
      <c r="B238" s="5">
        <v>167</v>
      </c>
      <c r="C238" s="18" t="s">
        <v>17</v>
      </c>
      <c r="D238" s="18" t="s">
        <v>20</v>
      </c>
      <c r="E238" s="19"/>
      <c r="F238" s="18"/>
      <c r="G238" s="20">
        <f>G239+G246+G242+G244+G248</f>
        <v>2475.4</v>
      </c>
      <c r="H238" s="43"/>
      <c r="I238" s="43"/>
    </row>
    <row r="239" spans="1:9" ht="36" customHeight="1">
      <c r="A239" s="9" t="s">
        <v>70</v>
      </c>
      <c r="B239" s="5">
        <v>167</v>
      </c>
      <c r="C239" s="5" t="s">
        <v>17</v>
      </c>
      <c r="D239" s="5" t="s">
        <v>20</v>
      </c>
      <c r="E239" s="7" t="s">
        <v>135</v>
      </c>
      <c r="F239" s="5"/>
      <c r="G239" s="10">
        <f>G240+G241</f>
        <v>275.39999999999998</v>
      </c>
      <c r="H239" s="43"/>
      <c r="I239" s="43"/>
    </row>
    <row r="240" spans="1:9" ht="83.25" customHeight="1">
      <c r="A240" s="32" t="s">
        <v>75</v>
      </c>
      <c r="B240" s="5">
        <v>167</v>
      </c>
      <c r="C240" s="5" t="s">
        <v>17</v>
      </c>
      <c r="D240" s="5" t="s">
        <v>20</v>
      </c>
      <c r="E240" s="7" t="s">
        <v>135</v>
      </c>
      <c r="F240" s="5">
        <v>100</v>
      </c>
      <c r="G240" s="10">
        <v>275.39999999999998</v>
      </c>
      <c r="H240" s="43"/>
      <c r="I240" s="43"/>
    </row>
    <row r="241" spans="1:9" ht="31.5" customHeight="1">
      <c r="A241" s="32" t="s">
        <v>113</v>
      </c>
      <c r="B241" s="5">
        <v>167</v>
      </c>
      <c r="C241" s="5" t="s">
        <v>17</v>
      </c>
      <c r="D241" s="5" t="s">
        <v>20</v>
      </c>
      <c r="E241" s="7" t="s">
        <v>135</v>
      </c>
      <c r="F241" s="5">
        <v>200</v>
      </c>
      <c r="G241" s="10">
        <v>0</v>
      </c>
      <c r="H241" s="43"/>
      <c r="I241" s="43"/>
    </row>
    <row r="242" spans="1:9" ht="71.25" customHeight="1">
      <c r="A242" s="32" t="s">
        <v>168</v>
      </c>
      <c r="B242" s="5">
        <v>167</v>
      </c>
      <c r="C242" s="5" t="s">
        <v>17</v>
      </c>
      <c r="D242" s="5" t="s">
        <v>20</v>
      </c>
      <c r="E242" s="7" t="s">
        <v>167</v>
      </c>
      <c r="F242" s="5"/>
      <c r="G242" s="53">
        <f>G243</f>
        <v>2100</v>
      </c>
      <c r="H242" s="43"/>
      <c r="I242" s="43"/>
    </row>
    <row r="243" spans="1:9" ht="31.5" customHeight="1">
      <c r="A243" s="32" t="s">
        <v>113</v>
      </c>
      <c r="B243" s="5">
        <v>167</v>
      </c>
      <c r="C243" s="5" t="s">
        <v>17</v>
      </c>
      <c r="D243" s="5" t="s">
        <v>20</v>
      </c>
      <c r="E243" s="7" t="s">
        <v>167</v>
      </c>
      <c r="F243" s="5">
        <v>200</v>
      </c>
      <c r="G243" s="53">
        <v>2100</v>
      </c>
      <c r="H243" s="43"/>
      <c r="I243" s="43"/>
    </row>
    <row r="244" spans="1:9" ht="57.75" customHeight="1">
      <c r="A244" s="32" t="s">
        <v>171</v>
      </c>
      <c r="B244" s="5">
        <v>167</v>
      </c>
      <c r="C244" s="5" t="s">
        <v>17</v>
      </c>
      <c r="D244" s="5" t="s">
        <v>20</v>
      </c>
      <c r="E244" s="7" t="s">
        <v>173</v>
      </c>
      <c r="F244" s="5"/>
      <c r="G244" s="10">
        <f>G245</f>
        <v>25</v>
      </c>
      <c r="H244" s="43"/>
      <c r="I244" s="43"/>
    </row>
    <row r="245" spans="1:9" ht="31.5" customHeight="1">
      <c r="A245" s="47" t="s">
        <v>113</v>
      </c>
      <c r="B245" s="5">
        <v>167</v>
      </c>
      <c r="C245" s="5" t="s">
        <v>17</v>
      </c>
      <c r="D245" s="5" t="s">
        <v>20</v>
      </c>
      <c r="E245" s="7" t="s">
        <v>173</v>
      </c>
      <c r="F245" s="5">
        <v>200</v>
      </c>
      <c r="G245" s="10">
        <v>25</v>
      </c>
      <c r="H245" s="43"/>
      <c r="I245" s="43"/>
    </row>
    <row r="246" spans="1:9" ht="52.5" customHeight="1">
      <c r="A246" s="47" t="s">
        <v>172</v>
      </c>
      <c r="B246" s="5">
        <v>167</v>
      </c>
      <c r="C246" s="5" t="s">
        <v>17</v>
      </c>
      <c r="D246" s="5" t="s">
        <v>20</v>
      </c>
      <c r="E246" s="49" t="s">
        <v>174</v>
      </c>
      <c r="F246" s="48"/>
      <c r="G246" s="30">
        <f>G247</f>
        <v>50</v>
      </c>
      <c r="H246" s="56"/>
      <c r="I246" s="43"/>
    </row>
    <row r="247" spans="1:9" ht="31.5" customHeight="1">
      <c r="A247" s="47" t="s">
        <v>113</v>
      </c>
      <c r="B247" s="5">
        <v>167</v>
      </c>
      <c r="C247" s="5" t="s">
        <v>17</v>
      </c>
      <c r="D247" s="5" t="s">
        <v>20</v>
      </c>
      <c r="E247" s="49" t="s">
        <v>174</v>
      </c>
      <c r="F247" s="48">
        <v>200</v>
      </c>
      <c r="G247" s="30">
        <v>50</v>
      </c>
      <c r="H247" s="56"/>
      <c r="I247" s="43"/>
    </row>
    <row r="248" spans="1:9" ht="79.5" customHeight="1">
      <c r="A248" s="47" t="s">
        <v>180</v>
      </c>
      <c r="B248" s="5">
        <v>167</v>
      </c>
      <c r="C248" s="5" t="s">
        <v>17</v>
      </c>
      <c r="D248" s="5" t="s">
        <v>20</v>
      </c>
      <c r="E248" s="49" t="s">
        <v>175</v>
      </c>
      <c r="F248" s="48"/>
      <c r="G248" s="30">
        <f>G249</f>
        <v>25</v>
      </c>
      <c r="H248" s="56"/>
      <c r="I248" s="43"/>
    </row>
    <row r="249" spans="1:9" ht="31.5" customHeight="1">
      <c r="A249" s="47" t="s">
        <v>113</v>
      </c>
      <c r="B249" s="5">
        <v>167</v>
      </c>
      <c r="C249" s="5" t="s">
        <v>17</v>
      </c>
      <c r="D249" s="5" t="s">
        <v>20</v>
      </c>
      <c r="E249" s="49" t="s">
        <v>175</v>
      </c>
      <c r="F249" s="48">
        <v>200</v>
      </c>
      <c r="G249" s="30">
        <v>25</v>
      </c>
      <c r="H249" s="56"/>
      <c r="I249" s="43"/>
    </row>
    <row r="250" spans="1:9" ht="21" customHeight="1">
      <c r="A250" s="4" t="s">
        <v>35</v>
      </c>
      <c r="B250" s="5">
        <v>167</v>
      </c>
      <c r="C250" s="5" t="s">
        <v>18</v>
      </c>
      <c r="D250" s="5"/>
      <c r="E250" s="7"/>
      <c r="F250" s="3"/>
      <c r="G250" s="10">
        <f>G254+G251+G259</f>
        <v>6772.7</v>
      </c>
      <c r="H250" s="43"/>
      <c r="I250" s="43"/>
    </row>
    <row r="251" spans="1:9" ht="17.25" customHeight="1">
      <c r="A251" s="4" t="s">
        <v>108</v>
      </c>
      <c r="B251" s="5">
        <v>167</v>
      </c>
      <c r="C251" s="5" t="s">
        <v>18</v>
      </c>
      <c r="D251" s="5" t="s">
        <v>21</v>
      </c>
      <c r="E251" s="7"/>
      <c r="F251" s="3"/>
      <c r="G251" s="10">
        <f>G252</f>
        <v>177</v>
      </c>
      <c r="H251" s="43"/>
      <c r="I251" s="43"/>
    </row>
    <row r="252" spans="1:9" ht="52.5" customHeight="1">
      <c r="A252" s="4" t="s">
        <v>201</v>
      </c>
      <c r="B252" s="5">
        <v>167</v>
      </c>
      <c r="C252" s="5" t="s">
        <v>18</v>
      </c>
      <c r="D252" s="5" t="s">
        <v>21</v>
      </c>
      <c r="E252" s="7" t="s">
        <v>147</v>
      </c>
      <c r="F252" s="3"/>
      <c r="G252" s="10">
        <f>G253</f>
        <v>177</v>
      </c>
      <c r="H252" s="43"/>
      <c r="I252" s="43"/>
    </row>
    <row r="253" spans="1:9" ht="31.5" customHeight="1">
      <c r="A253" s="4" t="s">
        <v>113</v>
      </c>
      <c r="B253" s="5">
        <v>167</v>
      </c>
      <c r="C253" s="5" t="s">
        <v>18</v>
      </c>
      <c r="D253" s="5" t="s">
        <v>21</v>
      </c>
      <c r="E253" s="7" t="s">
        <v>147</v>
      </c>
      <c r="F253" s="3">
        <v>200</v>
      </c>
      <c r="G253" s="10">
        <v>177</v>
      </c>
      <c r="H253" s="43"/>
      <c r="I253" s="43"/>
    </row>
    <row r="254" spans="1:9" ht="19.5" customHeight="1">
      <c r="A254" s="4" t="s">
        <v>72</v>
      </c>
      <c r="B254" s="5">
        <v>167</v>
      </c>
      <c r="C254" s="5" t="s">
        <v>18</v>
      </c>
      <c r="D254" s="5" t="s">
        <v>20</v>
      </c>
      <c r="E254" s="7"/>
      <c r="F254" s="3"/>
      <c r="G254" s="10">
        <f>G255+G257</f>
        <v>5795.7</v>
      </c>
      <c r="H254" s="43"/>
      <c r="I254" s="43"/>
    </row>
    <row r="255" spans="1:9" ht="47.25" customHeight="1">
      <c r="A255" s="4" t="s">
        <v>73</v>
      </c>
      <c r="B255" s="5">
        <v>167</v>
      </c>
      <c r="C255" s="5" t="s">
        <v>18</v>
      </c>
      <c r="D255" s="5" t="s">
        <v>20</v>
      </c>
      <c r="E255" s="7" t="s">
        <v>136</v>
      </c>
      <c r="F255" s="3"/>
      <c r="G255" s="10">
        <f>G256</f>
        <v>4004.7</v>
      </c>
      <c r="H255" s="43"/>
      <c r="I255" s="43"/>
    </row>
    <row r="256" spans="1:9" ht="31.5" customHeight="1">
      <c r="A256" s="47" t="s">
        <v>113</v>
      </c>
      <c r="B256" s="48">
        <v>167</v>
      </c>
      <c r="C256" s="48" t="s">
        <v>18</v>
      </c>
      <c r="D256" s="48" t="s">
        <v>20</v>
      </c>
      <c r="E256" s="49" t="s">
        <v>136</v>
      </c>
      <c r="F256" s="59">
        <v>200</v>
      </c>
      <c r="G256" s="30">
        <v>4004.7</v>
      </c>
      <c r="H256" s="43"/>
      <c r="I256" s="43"/>
    </row>
    <row r="257" spans="1:9" ht="66" customHeight="1">
      <c r="A257" s="47" t="s">
        <v>210</v>
      </c>
      <c r="B257" s="5">
        <v>167</v>
      </c>
      <c r="C257" s="5" t="s">
        <v>18</v>
      </c>
      <c r="D257" s="5" t="s">
        <v>20</v>
      </c>
      <c r="E257" s="49" t="s">
        <v>209</v>
      </c>
      <c r="F257" s="3"/>
      <c r="G257" s="10">
        <f>G258</f>
        <v>1791</v>
      </c>
      <c r="H257" s="43"/>
      <c r="I257" s="43"/>
    </row>
    <row r="258" spans="1:9" ht="31.5" customHeight="1">
      <c r="A258" s="47" t="s">
        <v>113</v>
      </c>
      <c r="B258" s="48">
        <v>167</v>
      </c>
      <c r="C258" s="48" t="s">
        <v>18</v>
      </c>
      <c r="D258" s="48" t="s">
        <v>20</v>
      </c>
      <c r="E258" s="49" t="s">
        <v>209</v>
      </c>
      <c r="F258" s="59">
        <v>200</v>
      </c>
      <c r="G258" s="30">
        <v>1791</v>
      </c>
      <c r="H258" s="43"/>
      <c r="I258" s="43"/>
    </row>
    <row r="259" spans="1:9" ht="31.5" customHeight="1">
      <c r="A259" s="55" t="s">
        <v>159</v>
      </c>
      <c r="B259" s="51">
        <v>167</v>
      </c>
      <c r="C259" s="51" t="s">
        <v>18</v>
      </c>
      <c r="D259" s="51">
        <v>12</v>
      </c>
      <c r="E259" s="52"/>
      <c r="F259" s="61"/>
      <c r="G259" s="53">
        <f>G260</f>
        <v>800</v>
      </c>
      <c r="H259" s="43"/>
      <c r="I259" s="43"/>
    </row>
    <row r="260" spans="1:9" ht="48.75" customHeight="1">
      <c r="A260" s="55" t="s">
        <v>163</v>
      </c>
      <c r="B260" s="51">
        <v>167</v>
      </c>
      <c r="C260" s="51" t="s">
        <v>18</v>
      </c>
      <c r="D260" s="51">
        <v>12</v>
      </c>
      <c r="E260" s="52" t="s">
        <v>164</v>
      </c>
      <c r="F260" s="61"/>
      <c r="G260" s="53">
        <f>G261</f>
        <v>800</v>
      </c>
      <c r="H260" s="43"/>
      <c r="I260" s="43"/>
    </row>
    <row r="261" spans="1:9" ht="31.5" customHeight="1">
      <c r="A261" s="55" t="s">
        <v>113</v>
      </c>
      <c r="B261" s="51">
        <v>167</v>
      </c>
      <c r="C261" s="51" t="s">
        <v>18</v>
      </c>
      <c r="D261" s="51">
        <v>12</v>
      </c>
      <c r="E261" s="52" t="s">
        <v>164</v>
      </c>
      <c r="F261" s="61">
        <v>200</v>
      </c>
      <c r="G261" s="53">
        <v>800</v>
      </c>
      <c r="H261" s="43"/>
      <c r="I261" s="43"/>
    </row>
    <row r="262" spans="1:9" ht="23.25" customHeight="1">
      <c r="A262" s="32" t="s">
        <v>178</v>
      </c>
      <c r="B262" s="5">
        <v>167</v>
      </c>
      <c r="C262" s="5" t="s">
        <v>21</v>
      </c>
      <c r="D262" s="5"/>
      <c r="E262" s="7"/>
      <c r="F262" s="3"/>
      <c r="G262" s="10">
        <f>G263</f>
        <v>2728</v>
      </c>
      <c r="H262" s="43"/>
      <c r="I262" s="43"/>
    </row>
    <row r="263" spans="1:9" ht="19.5" customHeight="1">
      <c r="A263" s="32" t="s">
        <v>176</v>
      </c>
      <c r="B263" s="5">
        <v>167</v>
      </c>
      <c r="C263" s="5" t="s">
        <v>21</v>
      </c>
      <c r="D263" s="5" t="s">
        <v>17</v>
      </c>
      <c r="E263" s="7"/>
      <c r="F263" s="3"/>
      <c r="G263" s="10">
        <f>G264+G266</f>
        <v>2728</v>
      </c>
      <c r="H263" s="43"/>
      <c r="I263" s="43"/>
    </row>
    <row r="264" spans="1:9" ht="21.75" customHeight="1">
      <c r="A264" s="32" t="s">
        <v>177</v>
      </c>
      <c r="B264" s="5">
        <v>167</v>
      </c>
      <c r="C264" s="5" t="s">
        <v>21</v>
      </c>
      <c r="D264" s="5" t="s">
        <v>17</v>
      </c>
      <c r="E264" s="7" t="s">
        <v>179</v>
      </c>
      <c r="F264" s="3"/>
      <c r="G264" s="10">
        <f>G265</f>
        <v>300</v>
      </c>
      <c r="H264" s="43"/>
      <c r="I264" s="43"/>
    </row>
    <row r="265" spans="1:9" ht="31.5" customHeight="1">
      <c r="A265" s="32" t="s">
        <v>113</v>
      </c>
      <c r="B265" s="5">
        <v>167</v>
      </c>
      <c r="C265" s="5" t="s">
        <v>21</v>
      </c>
      <c r="D265" s="5" t="s">
        <v>17</v>
      </c>
      <c r="E265" s="7" t="s">
        <v>179</v>
      </c>
      <c r="F265" s="3">
        <v>200</v>
      </c>
      <c r="G265" s="10">
        <v>300</v>
      </c>
      <c r="H265" s="43"/>
      <c r="I265" s="43"/>
    </row>
    <row r="266" spans="1:9" ht="31.5" customHeight="1">
      <c r="A266" s="32" t="s">
        <v>196</v>
      </c>
      <c r="B266" s="5">
        <v>167</v>
      </c>
      <c r="C266" s="5" t="s">
        <v>21</v>
      </c>
      <c r="D266" s="5" t="s">
        <v>17</v>
      </c>
      <c r="E266" s="7" t="s">
        <v>197</v>
      </c>
      <c r="F266" s="3"/>
      <c r="G266" s="10">
        <f>G267</f>
        <v>2428</v>
      </c>
      <c r="H266" s="43"/>
      <c r="I266" s="43"/>
    </row>
    <row r="267" spans="1:9" ht="31.5" customHeight="1">
      <c r="A267" s="32" t="s">
        <v>113</v>
      </c>
      <c r="B267" s="5">
        <v>167</v>
      </c>
      <c r="C267" s="5" t="s">
        <v>21</v>
      </c>
      <c r="D267" s="5" t="s">
        <v>17</v>
      </c>
      <c r="E267" s="7" t="s">
        <v>197</v>
      </c>
      <c r="F267" s="3">
        <v>200</v>
      </c>
      <c r="G267" s="10">
        <v>2428</v>
      </c>
      <c r="H267" s="43"/>
      <c r="I267" s="43"/>
    </row>
    <row r="268" spans="1:9" ht="21.75" customHeight="1">
      <c r="A268" s="9" t="s">
        <v>37</v>
      </c>
      <c r="B268" s="3">
        <v>167</v>
      </c>
      <c r="C268" s="5">
        <v>10</v>
      </c>
      <c r="D268" s="5"/>
      <c r="E268" s="8"/>
      <c r="F268" s="3"/>
      <c r="G268" s="10">
        <f>G269+G272</f>
        <v>2171.5</v>
      </c>
      <c r="H268" s="43"/>
      <c r="I268" s="43"/>
    </row>
    <row r="269" spans="1:9" ht="21.75" customHeight="1">
      <c r="A269" s="4" t="s">
        <v>12</v>
      </c>
      <c r="B269" s="5">
        <v>167</v>
      </c>
      <c r="C269" s="5">
        <v>10</v>
      </c>
      <c r="D269" s="5" t="s">
        <v>15</v>
      </c>
      <c r="E269" s="8"/>
      <c r="F269" s="3"/>
      <c r="G269" s="10">
        <f>G270</f>
        <v>58.7</v>
      </c>
      <c r="H269" s="43"/>
      <c r="I269" s="43"/>
    </row>
    <row r="270" spans="1:9" ht="20.25" customHeight="1">
      <c r="A270" s="9" t="s">
        <v>80</v>
      </c>
      <c r="B270" s="5">
        <v>167</v>
      </c>
      <c r="C270" s="5">
        <v>10</v>
      </c>
      <c r="D270" s="5" t="s">
        <v>15</v>
      </c>
      <c r="E270" s="7" t="s">
        <v>138</v>
      </c>
      <c r="F270" s="3"/>
      <c r="G270" s="10">
        <f>G271</f>
        <v>58.7</v>
      </c>
      <c r="H270" s="43"/>
      <c r="I270" s="43"/>
    </row>
    <row r="271" spans="1:9" ht="30.75" customHeight="1">
      <c r="A271" s="9" t="s">
        <v>60</v>
      </c>
      <c r="B271" s="5">
        <v>167</v>
      </c>
      <c r="C271" s="5">
        <v>10</v>
      </c>
      <c r="D271" s="5" t="s">
        <v>15</v>
      </c>
      <c r="E271" s="7" t="s">
        <v>138</v>
      </c>
      <c r="F271" s="3">
        <v>300</v>
      </c>
      <c r="G271" s="10">
        <v>58.7</v>
      </c>
      <c r="H271" s="43"/>
      <c r="I271" s="43"/>
    </row>
    <row r="272" spans="1:9" ht="21.75" customHeight="1">
      <c r="A272" s="4" t="s">
        <v>41</v>
      </c>
      <c r="B272" s="5">
        <v>167</v>
      </c>
      <c r="C272" s="5">
        <v>10</v>
      </c>
      <c r="D272" s="5" t="s">
        <v>17</v>
      </c>
      <c r="E272" s="7"/>
      <c r="F272" s="3"/>
      <c r="G272" s="10">
        <f>G277+G273+G275</f>
        <v>2112.8000000000002</v>
      </c>
      <c r="H272" s="43"/>
      <c r="I272" s="43"/>
    </row>
    <row r="273" spans="1:9" ht="72" customHeight="1">
      <c r="A273" s="9" t="s">
        <v>213</v>
      </c>
      <c r="B273" s="5">
        <v>167</v>
      </c>
      <c r="C273" s="5" t="s">
        <v>57</v>
      </c>
      <c r="D273" s="5" t="s">
        <v>17</v>
      </c>
      <c r="E273" s="7" t="s">
        <v>216</v>
      </c>
      <c r="F273" s="5"/>
      <c r="G273" s="10">
        <f>G274</f>
        <v>1225.0999999999999</v>
      </c>
      <c r="H273" s="43"/>
      <c r="I273" s="43"/>
    </row>
    <row r="274" spans="1:9" ht="42" customHeight="1">
      <c r="A274" s="9" t="s">
        <v>60</v>
      </c>
      <c r="B274" s="5">
        <v>167</v>
      </c>
      <c r="C274" s="5" t="s">
        <v>57</v>
      </c>
      <c r="D274" s="5" t="s">
        <v>17</v>
      </c>
      <c r="E274" s="7" t="s">
        <v>216</v>
      </c>
      <c r="F274" s="5">
        <v>300</v>
      </c>
      <c r="G274" s="10">
        <v>1225.0999999999999</v>
      </c>
      <c r="H274" s="43"/>
      <c r="I274" s="43"/>
    </row>
    <row r="275" spans="1:9" ht="129" customHeight="1">
      <c r="A275" s="9" t="s">
        <v>217</v>
      </c>
      <c r="B275" s="5">
        <v>167</v>
      </c>
      <c r="C275" s="5" t="s">
        <v>57</v>
      </c>
      <c r="D275" s="5" t="s">
        <v>17</v>
      </c>
      <c r="E275" s="7" t="s">
        <v>218</v>
      </c>
      <c r="F275" s="5"/>
      <c r="G275" s="10">
        <f>G276</f>
        <v>886</v>
      </c>
      <c r="H275" s="43"/>
      <c r="I275" s="43"/>
    </row>
    <row r="276" spans="1:9" ht="34.5" customHeight="1">
      <c r="A276" s="9" t="s">
        <v>60</v>
      </c>
      <c r="B276" s="5">
        <v>167</v>
      </c>
      <c r="C276" s="5" t="s">
        <v>57</v>
      </c>
      <c r="D276" s="5" t="s">
        <v>17</v>
      </c>
      <c r="E276" s="7" t="s">
        <v>218</v>
      </c>
      <c r="F276" s="5">
        <v>300</v>
      </c>
      <c r="G276" s="10">
        <v>886</v>
      </c>
      <c r="H276" s="43"/>
      <c r="I276" s="43"/>
    </row>
    <row r="277" spans="1:9" ht="66" customHeight="1">
      <c r="A277" s="9" t="s">
        <v>198</v>
      </c>
      <c r="B277" s="5">
        <v>167</v>
      </c>
      <c r="C277" s="5">
        <v>10</v>
      </c>
      <c r="D277" s="5" t="s">
        <v>17</v>
      </c>
      <c r="E277" s="7" t="s">
        <v>199</v>
      </c>
      <c r="F277" s="3"/>
      <c r="G277" s="10">
        <f>G278</f>
        <v>1.7</v>
      </c>
      <c r="H277" s="43"/>
      <c r="I277" s="43"/>
    </row>
    <row r="278" spans="1:9" ht="41.25" customHeight="1">
      <c r="A278" s="9" t="s">
        <v>60</v>
      </c>
      <c r="B278" s="5">
        <v>167</v>
      </c>
      <c r="C278" s="5" t="s">
        <v>57</v>
      </c>
      <c r="D278" s="5" t="s">
        <v>17</v>
      </c>
      <c r="E278" s="7" t="s">
        <v>199</v>
      </c>
      <c r="F278" s="5">
        <v>300</v>
      </c>
      <c r="G278" s="10">
        <v>1.7</v>
      </c>
      <c r="H278" s="43"/>
      <c r="I278" s="43"/>
    </row>
    <row r="279" spans="1:9" ht="36.75" customHeight="1">
      <c r="A279" s="32" t="s">
        <v>219</v>
      </c>
      <c r="B279" s="5">
        <v>303</v>
      </c>
      <c r="C279" s="18"/>
      <c r="D279" s="18"/>
      <c r="E279" s="28"/>
      <c r="F279" s="18"/>
      <c r="G279" s="20">
        <f>G280+G306+G310</f>
        <v>17307.7</v>
      </c>
      <c r="H279" s="43"/>
      <c r="I279" s="43"/>
    </row>
    <row r="280" spans="1:9" ht="27" customHeight="1">
      <c r="A280" s="9" t="s">
        <v>33</v>
      </c>
      <c r="B280" s="5">
        <v>303</v>
      </c>
      <c r="C280" s="5" t="s">
        <v>15</v>
      </c>
      <c r="D280" s="5"/>
      <c r="E280" s="7"/>
      <c r="F280" s="5"/>
      <c r="G280" s="10">
        <f>G284+G287+G281+G293</f>
        <v>15705.200000000003</v>
      </c>
      <c r="H280" s="43"/>
      <c r="I280" s="43"/>
    </row>
    <row r="281" spans="1:9" ht="36.75" customHeight="1">
      <c r="A281" s="38" t="s">
        <v>160</v>
      </c>
      <c r="B281" s="5">
        <v>303</v>
      </c>
      <c r="C281" s="5" t="s">
        <v>15</v>
      </c>
      <c r="D281" s="5" t="s">
        <v>16</v>
      </c>
      <c r="E281" s="7"/>
      <c r="F281" s="5"/>
      <c r="G281" s="10">
        <f>G282</f>
        <v>977.6</v>
      </c>
      <c r="H281" s="43"/>
      <c r="I281" s="43"/>
    </row>
    <row r="282" spans="1:9" ht="22.5" customHeight="1">
      <c r="A282" s="9" t="s">
        <v>161</v>
      </c>
      <c r="B282" s="5">
        <v>303</v>
      </c>
      <c r="C282" s="5" t="s">
        <v>15</v>
      </c>
      <c r="D282" s="5" t="s">
        <v>16</v>
      </c>
      <c r="E282" s="7" t="s">
        <v>162</v>
      </c>
      <c r="F282" s="5"/>
      <c r="G282" s="10">
        <f>G283</f>
        <v>977.6</v>
      </c>
      <c r="H282" s="43"/>
      <c r="I282" s="43"/>
    </row>
    <row r="283" spans="1:9" ht="87.75" customHeight="1">
      <c r="A283" s="32" t="s">
        <v>75</v>
      </c>
      <c r="B283" s="5">
        <v>303</v>
      </c>
      <c r="C283" s="5" t="s">
        <v>15</v>
      </c>
      <c r="D283" s="5" t="s">
        <v>16</v>
      </c>
      <c r="E283" s="7" t="s">
        <v>162</v>
      </c>
      <c r="F283" s="5">
        <v>100</v>
      </c>
      <c r="G283" s="10">
        <v>977.6</v>
      </c>
      <c r="H283" s="43"/>
      <c r="I283" s="43"/>
    </row>
    <row r="284" spans="1:9" ht="36.75" customHeight="1">
      <c r="A284" s="9" t="s">
        <v>49</v>
      </c>
      <c r="B284" s="5">
        <v>303</v>
      </c>
      <c r="C284" s="5" t="s">
        <v>15</v>
      </c>
      <c r="D284" s="5" t="s">
        <v>17</v>
      </c>
      <c r="E284" s="7"/>
      <c r="F284" s="5"/>
      <c r="G284" s="10">
        <f>G285</f>
        <v>108.2</v>
      </c>
      <c r="H284" s="43"/>
      <c r="I284" s="43"/>
    </row>
    <row r="285" spans="1:9" ht="36.75" customHeight="1">
      <c r="A285" s="9" t="s">
        <v>69</v>
      </c>
      <c r="B285" s="5">
        <v>303</v>
      </c>
      <c r="C285" s="5" t="s">
        <v>15</v>
      </c>
      <c r="D285" s="5" t="s">
        <v>17</v>
      </c>
      <c r="E285" s="7" t="s">
        <v>133</v>
      </c>
      <c r="F285" s="5"/>
      <c r="G285" s="10">
        <f>G286</f>
        <v>108.2</v>
      </c>
      <c r="H285" s="43"/>
      <c r="I285" s="43"/>
    </row>
    <row r="286" spans="1:9" ht="36.75" customHeight="1">
      <c r="A286" s="32" t="s">
        <v>113</v>
      </c>
      <c r="B286" s="5">
        <v>303</v>
      </c>
      <c r="C286" s="5" t="s">
        <v>15</v>
      </c>
      <c r="D286" s="5" t="s">
        <v>17</v>
      </c>
      <c r="E286" s="7" t="s">
        <v>133</v>
      </c>
      <c r="F286" s="5">
        <v>200</v>
      </c>
      <c r="G286" s="10">
        <v>108.2</v>
      </c>
      <c r="H286" s="43"/>
      <c r="I286" s="43"/>
    </row>
    <row r="287" spans="1:9" ht="36.75" customHeight="1">
      <c r="A287" s="9" t="s">
        <v>3</v>
      </c>
      <c r="B287" s="5">
        <v>303</v>
      </c>
      <c r="C287" s="5" t="s">
        <v>15</v>
      </c>
      <c r="D287" s="5" t="s">
        <v>18</v>
      </c>
      <c r="E287" s="7"/>
      <c r="F287" s="5"/>
      <c r="G287" s="10">
        <f>G288</f>
        <v>8604.3000000000011</v>
      </c>
      <c r="H287" s="43"/>
      <c r="I287" s="43"/>
    </row>
    <row r="288" spans="1:9" ht="36.75" customHeight="1">
      <c r="A288" s="9" t="s">
        <v>64</v>
      </c>
      <c r="B288" s="5">
        <v>303</v>
      </c>
      <c r="C288" s="5" t="s">
        <v>15</v>
      </c>
      <c r="D288" s="5" t="s">
        <v>18</v>
      </c>
      <c r="E288" s="7" t="s">
        <v>114</v>
      </c>
      <c r="F288" s="5"/>
      <c r="G288" s="10">
        <f>G289</f>
        <v>8604.3000000000011</v>
      </c>
      <c r="H288" s="43"/>
      <c r="I288" s="43"/>
    </row>
    <row r="289" spans="1:9" ht="36.75" customHeight="1">
      <c r="A289" s="9" t="s">
        <v>65</v>
      </c>
      <c r="B289" s="5">
        <v>303</v>
      </c>
      <c r="C289" s="5" t="s">
        <v>15</v>
      </c>
      <c r="D289" s="5" t="s">
        <v>18</v>
      </c>
      <c r="E289" s="7" t="s">
        <v>115</v>
      </c>
      <c r="F289" s="5"/>
      <c r="G289" s="10">
        <f>G291+G292+G290</f>
        <v>8604.3000000000011</v>
      </c>
      <c r="H289" s="43"/>
      <c r="I289" s="43"/>
    </row>
    <row r="290" spans="1:9" ht="85.5" customHeight="1">
      <c r="A290" s="32" t="s">
        <v>75</v>
      </c>
      <c r="B290" s="5">
        <v>303</v>
      </c>
      <c r="C290" s="5" t="s">
        <v>15</v>
      </c>
      <c r="D290" s="5" t="s">
        <v>18</v>
      </c>
      <c r="E290" s="7" t="s">
        <v>115</v>
      </c>
      <c r="F290" s="5">
        <v>100</v>
      </c>
      <c r="G290" s="10">
        <v>7323.1</v>
      </c>
      <c r="H290" s="43"/>
      <c r="I290" s="43"/>
    </row>
    <row r="291" spans="1:9" ht="36.75" customHeight="1">
      <c r="A291" s="32" t="s">
        <v>113</v>
      </c>
      <c r="B291" s="5">
        <v>303</v>
      </c>
      <c r="C291" s="5" t="s">
        <v>15</v>
      </c>
      <c r="D291" s="5" t="s">
        <v>18</v>
      </c>
      <c r="E291" s="7" t="s">
        <v>115</v>
      </c>
      <c r="F291" s="5">
        <v>200</v>
      </c>
      <c r="G291" s="10">
        <v>1219.2</v>
      </c>
      <c r="H291" s="43"/>
      <c r="I291" s="43"/>
    </row>
    <row r="292" spans="1:9" ht="21.75" customHeight="1">
      <c r="A292" s="33" t="s">
        <v>66</v>
      </c>
      <c r="B292" s="5">
        <v>303</v>
      </c>
      <c r="C292" s="5" t="s">
        <v>15</v>
      </c>
      <c r="D292" s="5" t="s">
        <v>18</v>
      </c>
      <c r="E292" s="7" t="s">
        <v>115</v>
      </c>
      <c r="F292" s="5">
        <v>850</v>
      </c>
      <c r="G292" s="20">
        <v>62</v>
      </c>
      <c r="H292" s="43"/>
      <c r="I292" s="43"/>
    </row>
    <row r="293" spans="1:9" ht="24.75" customHeight="1">
      <c r="A293" s="32" t="s">
        <v>5</v>
      </c>
      <c r="B293" s="5">
        <v>303</v>
      </c>
      <c r="C293" s="5" t="s">
        <v>15</v>
      </c>
      <c r="D293" s="5" t="s">
        <v>45</v>
      </c>
      <c r="E293" s="28"/>
      <c r="F293" s="18"/>
      <c r="G293" s="20">
        <f>G303+G294+G297+G301</f>
        <v>6015.1</v>
      </c>
      <c r="H293" s="43"/>
      <c r="I293" s="43"/>
    </row>
    <row r="294" spans="1:9" ht="24.75" customHeight="1">
      <c r="A294" s="9" t="s">
        <v>50</v>
      </c>
      <c r="B294" s="5">
        <v>303</v>
      </c>
      <c r="C294" s="5" t="s">
        <v>15</v>
      </c>
      <c r="D294" s="5" t="s">
        <v>45</v>
      </c>
      <c r="E294" s="7" t="s">
        <v>134</v>
      </c>
      <c r="F294" s="5"/>
      <c r="G294" s="10">
        <f>G295+G296</f>
        <v>199.5</v>
      </c>
      <c r="H294" s="43"/>
      <c r="I294" s="43"/>
    </row>
    <row r="295" spans="1:9" ht="95.25" customHeight="1">
      <c r="A295" s="32" t="s">
        <v>75</v>
      </c>
      <c r="B295" s="5">
        <v>303</v>
      </c>
      <c r="C295" s="5" t="s">
        <v>15</v>
      </c>
      <c r="D295" s="5" t="s">
        <v>45</v>
      </c>
      <c r="E295" s="7" t="s">
        <v>134</v>
      </c>
      <c r="F295" s="5">
        <v>100</v>
      </c>
      <c r="G295" s="30">
        <v>199.5</v>
      </c>
      <c r="H295" s="43"/>
      <c r="I295" s="43"/>
    </row>
    <row r="296" spans="1:9" ht="41.25" customHeight="1">
      <c r="A296" s="32" t="s">
        <v>113</v>
      </c>
      <c r="B296" s="5">
        <v>303</v>
      </c>
      <c r="C296" s="5" t="s">
        <v>15</v>
      </c>
      <c r="D296" s="5" t="s">
        <v>45</v>
      </c>
      <c r="E296" s="7" t="s">
        <v>134</v>
      </c>
      <c r="F296" s="5">
        <v>200</v>
      </c>
      <c r="G296" s="30">
        <v>0</v>
      </c>
      <c r="H296" s="43"/>
      <c r="I296" s="43"/>
    </row>
    <row r="297" spans="1:9" ht="31.5" customHeight="1">
      <c r="A297" s="24" t="s">
        <v>151</v>
      </c>
      <c r="B297" s="5">
        <v>303</v>
      </c>
      <c r="C297" s="5" t="s">
        <v>15</v>
      </c>
      <c r="D297" s="5" t="s">
        <v>45</v>
      </c>
      <c r="E297" s="26" t="s">
        <v>150</v>
      </c>
      <c r="F297" s="25"/>
      <c r="G297" s="27">
        <f>G298+G299</f>
        <v>883.6</v>
      </c>
      <c r="H297" s="43"/>
      <c r="I297" s="43"/>
    </row>
    <row r="298" spans="1:9" ht="82.5" customHeight="1">
      <c r="A298" s="32" t="s">
        <v>75</v>
      </c>
      <c r="B298" s="5">
        <v>303</v>
      </c>
      <c r="C298" s="5" t="s">
        <v>15</v>
      </c>
      <c r="D298" s="5" t="s">
        <v>45</v>
      </c>
      <c r="E298" s="26" t="s">
        <v>150</v>
      </c>
      <c r="F298" s="25">
        <v>100</v>
      </c>
      <c r="G298" s="41">
        <v>883.6</v>
      </c>
      <c r="H298" s="43"/>
      <c r="I298" s="43"/>
    </row>
    <row r="299" spans="1:9" ht="36" customHeight="1">
      <c r="A299" s="32" t="s">
        <v>113</v>
      </c>
      <c r="B299" s="5">
        <v>303</v>
      </c>
      <c r="C299" s="5" t="s">
        <v>15</v>
      </c>
      <c r="D299" s="5" t="s">
        <v>45</v>
      </c>
      <c r="E299" s="26" t="s">
        <v>150</v>
      </c>
      <c r="F299" s="25">
        <v>200</v>
      </c>
      <c r="G299" s="41">
        <v>0</v>
      </c>
      <c r="H299" s="43"/>
      <c r="I299" s="43"/>
    </row>
    <row r="300" spans="1:9" ht="24.75" customHeight="1">
      <c r="A300" s="35" t="s">
        <v>66</v>
      </c>
      <c r="B300" s="5">
        <v>303</v>
      </c>
      <c r="C300" s="5" t="s">
        <v>15</v>
      </c>
      <c r="D300" s="5" t="s">
        <v>45</v>
      </c>
      <c r="E300" s="26" t="s">
        <v>150</v>
      </c>
      <c r="F300" s="25">
        <v>850</v>
      </c>
      <c r="G300" s="41">
        <v>0</v>
      </c>
      <c r="H300" s="43"/>
      <c r="I300" s="43"/>
    </row>
    <row r="301" spans="1:9" ht="57.75" customHeight="1">
      <c r="A301" s="33" t="s">
        <v>186</v>
      </c>
      <c r="B301" s="5">
        <v>303</v>
      </c>
      <c r="C301" s="5" t="s">
        <v>15</v>
      </c>
      <c r="D301" s="5">
        <v>13</v>
      </c>
      <c r="E301" s="7" t="s">
        <v>189</v>
      </c>
      <c r="F301" s="5"/>
      <c r="G301" s="10">
        <f>G302</f>
        <v>700</v>
      </c>
      <c r="H301" s="43"/>
      <c r="I301" s="43"/>
    </row>
    <row r="302" spans="1:9" ht="87" customHeight="1">
      <c r="A302" s="31" t="s">
        <v>75</v>
      </c>
      <c r="B302" s="5">
        <v>303</v>
      </c>
      <c r="C302" s="5" t="s">
        <v>15</v>
      </c>
      <c r="D302" s="5">
        <v>13</v>
      </c>
      <c r="E302" s="7" t="s">
        <v>189</v>
      </c>
      <c r="F302" s="5">
        <v>100</v>
      </c>
      <c r="G302" s="10">
        <v>700</v>
      </c>
      <c r="H302" s="43"/>
      <c r="I302" s="43"/>
    </row>
    <row r="303" spans="1:9" ht="25.5" customHeight="1">
      <c r="A303" s="32" t="s">
        <v>152</v>
      </c>
      <c r="B303" s="5">
        <v>303</v>
      </c>
      <c r="C303" s="5" t="s">
        <v>15</v>
      </c>
      <c r="D303" s="5" t="s">
        <v>45</v>
      </c>
      <c r="E303" s="28" t="s">
        <v>153</v>
      </c>
      <c r="F303" s="18"/>
      <c r="G303" s="20">
        <f>G305+G304</f>
        <v>4232</v>
      </c>
      <c r="H303" s="43"/>
      <c r="I303" s="43"/>
    </row>
    <row r="304" spans="1:9" ht="37.5" customHeight="1">
      <c r="A304" s="32" t="s">
        <v>113</v>
      </c>
      <c r="B304" s="5">
        <v>303</v>
      </c>
      <c r="C304" s="5" t="s">
        <v>15</v>
      </c>
      <c r="D304" s="5" t="s">
        <v>45</v>
      </c>
      <c r="E304" s="28" t="s">
        <v>153</v>
      </c>
      <c r="F304" s="18">
        <v>200</v>
      </c>
      <c r="G304" s="20">
        <v>1850</v>
      </c>
      <c r="H304" s="43"/>
      <c r="I304" s="43"/>
    </row>
    <row r="305" spans="1:9" ht="22.5" customHeight="1">
      <c r="A305" s="32" t="s">
        <v>220</v>
      </c>
      <c r="B305" s="5">
        <v>303</v>
      </c>
      <c r="C305" s="5" t="s">
        <v>15</v>
      </c>
      <c r="D305" s="5" t="s">
        <v>45</v>
      </c>
      <c r="E305" s="28" t="s">
        <v>153</v>
      </c>
      <c r="F305" s="18">
        <v>830</v>
      </c>
      <c r="G305" s="20">
        <v>2382</v>
      </c>
      <c r="H305" s="43"/>
      <c r="I305" s="43"/>
    </row>
    <row r="306" spans="1:9" ht="40.5" customHeight="1">
      <c r="A306" s="4" t="s">
        <v>34</v>
      </c>
      <c r="B306" s="5">
        <v>303</v>
      </c>
      <c r="C306" s="18" t="s">
        <v>17</v>
      </c>
      <c r="D306" s="5"/>
      <c r="E306" s="28"/>
      <c r="F306" s="25"/>
      <c r="G306" s="41">
        <f>G307</f>
        <v>961.2</v>
      </c>
      <c r="H306" s="43"/>
      <c r="I306" s="43"/>
    </row>
    <row r="307" spans="1:9" ht="50.25" customHeight="1">
      <c r="A307" s="17" t="s">
        <v>47</v>
      </c>
      <c r="B307" s="5">
        <v>303</v>
      </c>
      <c r="C307" s="18" t="s">
        <v>17</v>
      </c>
      <c r="D307" s="18" t="s">
        <v>20</v>
      </c>
      <c r="E307" s="19"/>
      <c r="F307" s="18"/>
      <c r="G307" s="20">
        <f>G308</f>
        <v>961.2</v>
      </c>
      <c r="H307" s="43"/>
      <c r="I307" s="43"/>
    </row>
    <row r="308" spans="1:9" ht="38.25" customHeight="1">
      <c r="A308" s="9" t="s">
        <v>70</v>
      </c>
      <c r="B308" s="5">
        <v>303</v>
      </c>
      <c r="C308" s="5" t="s">
        <v>17</v>
      </c>
      <c r="D308" s="5" t="s">
        <v>20</v>
      </c>
      <c r="E308" s="7" t="s">
        <v>135</v>
      </c>
      <c r="F308" s="5"/>
      <c r="G308" s="10">
        <f>G309</f>
        <v>961.2</v>
      </c>
      <c r="H308" s="43"/>
      <c r="I308" s="43"/>
    </row>
    <row r="309" spans="1:9" ht="85.5" customHeight="1">
      <c r="A309" s="32" t="s">
        <v>75</v>
      </c>
      <c r="B309" s="5">
        <v>303</v>
      </c>
      <c r="C309" s="5" t="s">
        <v>17</v>
      </c>
      <c r="D309" s="5" t="s">
        <v>20</v>
      </c>
      <c r="E309" s="7" t="s">
        <v>135</v>
      </c>
      <c r="F309" s="5">
        <v>100</v>
      </c>
      <c r="G309" s="10">
        <v>961.2</v>
      </c>
      <c r="H309" s="43"/>
      <c r="I309" s="43"/>
    </row>
    <row r="310" spans="1:9" ht="21" customHeight="1">
      <c r="A310" s="9" t="s">
        <v>37</v>
      </c>
      <c r="B310" s="5">
        <v>303</v>
      </c>
      <c r="C310" s="5">
        <v>10</v>
      </c>
      <c r="D310" s="5"/>
      <c r="E310" s="8"/>
      <c r="F310" s="3"/>
      <c r="G310" s="10">
        <f>G311</f>
        <v>641.29999999999995</v>
      </c>
      <c r="H310" s="43"/>
      <c r="I310" s="43"/>
    </row>
    <row r="311" spans="1:9" ht="23.25" customHeight="1">
      <c r="A311" s="4" t="s">
        <v>12</v>
      </c>
      <c r="B311" s="5">
        <v>303</v>
      </c>
      <c r="C311" s="5">
        <v>10</v>
      </c>
      <c r="D311" s="5" t="s">
        <v>15</v>
      </c>
      <c r="E311" s="8"/>
      <c r="F311" s="3"/>
      <c r="G311" s="10">
        <f>G312</f>
        <v>641.29999999999995</v>
      </c>
      <c r="H311" s="43"/>
      <c r="I311" s="43"/>
    </row>
    <row r="312" spans="1:9" ht="22.5" customHeight="1">
      <c r="A312" s="9" t="s">
        <v>80</v>
      </c>
      <c r="B312" s="5">
        <v>303</v>
      </c>
      <c r="C312" s="5">
        <v>10</v>
      </c>
      <c r="D312" s="5" t="s">
        <v>15</v>
      </c>
      <c r="E312" s="7" t="s">
        <v>138</v>
      </c>
      <c r="F312" s="3"/>
      <c r="G312" s="10">
        <f>G313</f>
        <v>641.29999999999995</v>
      </c>
      <c r="H312" s="43"/>
      <c r="I312" s="43"/>
    </row>
    <row r="313" spans="1:9" ht="36.75" customHeight="1">
      <c r="A313" s="9" t="s">
        <v>60</v>
      </c>
      <c r="B313" s="5">
        <v>303</v>
      </c>
      <c r="C313" s="5">
        <v>10</v>
      </c>
      <c r="D313" s="5" t="s">
        <v>15</v>
      </c>
      <c r="E313" s="7" t="s">
        <v>138</v>
      </c>
      <c r="F313" s="3">
        <v>300</v>
      </c>
      <c r="G313" s="10">
        <v>641.29999999999995</v>
      </c>
      <c r="H313" s="43"/>
      <c r="I313" s="43"/>
    </row>
    <row r="314" spans="1:9">
      <c r="A314" s="9" t="s">
        <v>54</v>
      </c>
      <c r="B314" s="4"/>
      <c r="C314" s="4"/>
      <c r="D314" s="4"/>
      <c r="E314" s="4"/>
      <c r="F314" s="4"/>
      <c r="G314" s="10">
        <f>G11+G34+G70+G150+G204+G279</f>
        <v>356372.1</v>
      </c>
      <c r="H314" s="10">
        <f>H11+H34+H70+H150+H204</f>
        <v>311451.49999999994</v>
      </c>
      <c r="I314" s="10">
        <f>I11+I34+I70+I150+I204</f>
        <v>308273.49999999994</v>
      </c>
    </row>
    <row r="315" spans="1:9">
      <c r="A315" s="12"/>
    </row>
    <row r="316" spans="1:9">
      <c r="A316" s="12"/>
    </row>
    <row r="317" spans="1:9">
      <c r="A317" s="12"/>
    </row>
    <row r="318" spans="1:9">
      <c r="A318" s="12"/>
    </row>
    <row r="319" spans="1:9">
      <c r="A319" s="12"/>
    </row>
    <row r="320" spans="1:9">
      <c r="A320" s="12"/>
    </row>
    <row r="321" spans="1:1">
      <c r="A321" s="12"/>
    </row>
    <row r="322" spans="1:1">
      <c r="A322" s="12"/>
    </row>
    <row r="323" spans="1:1">
      <c r="A323" s="12"/>
    </row>
    <row r="324" spans="1:1">
      <c r="A324" s="12"/>
    </row>
    <row r="325" spans="1:1">
      <c r="A325" s="12"/>
    </row>
    <row r="326" spans="1:1">
      <c r="A326" s="12"/>
    </row>
    <row r="327" spans="1:1">
      <c r="A327" s="12"/>
    </row>
    <row r="328" spans="1:1">
      <c r="A328" s="12"/>
    </row>
    <row r="329" spans="1:1">
      <c r="A329" s="12"/>
    </row>
    <row r="330" spans="1:1">
      <c r="A330" s="12"/>
    </row>
    <row r="331" spans="1:1">
      <c r="A331" s="12"/>
    </row>
    <row r="332" spans="1:1">
      <c r="A332" s="12"/>
    </row>
    <row r="333" spans="1:1">
      <c r="A333" s="12"/>
    </row>
    <row r="334" spans="1:1">
      <c r="A334" s="12"/>
    </row>
    <row r="335" spans="1:1">
      <c r="A335" s="12"/>
    </row>
    <row r="336" spans="1:1">
      <c r="A336" s="12"/>
    </row>
    <row r="337" spans="1:1">
      <c r="A337" s="12"/>
    </row>
  </sheetData>
  <mergeCells count="1">
    <mergeCell ref="A7:I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67" fitToHeight="1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2"/>
  <sheetViews>
    <sheetView tabSelected="1" topLeftCell="A232" workbookViewId="0">
      <selection activeCell="J6" sqref="J6"/>
    </sheetView>
  </sheetViews>
  <sheetFormatPr defaultRowHeight="15.75"/>
  <cols>
    <col min="1" max="1" width="51.5703125" style="1" customWidth="1"/>
    <col min="2" max="3" width="5" style="1" customWidth="1"/>
    <col min="4" max="4" width="19.28515625" style="1" customWidth="1"/>
    <col min="5" max="5" width="5.42578125" style="1" customWidth="1"/>
    <col min="6" max="6" width="18.28515625" style="57" customWidth="1"/>
    <col min="7" max="7" width="18.42578125" style="1" customWidth="1"/>
    <col min="8" max="8" width="17.85546875" style="1" customWidth="1"/>
    <col min="9" max="16384" width="9.140625" style="1"/>
  </cols>
  <sheetData>
    <row r="1" spans="1:8">
      <c r="B1" s="11"/>
      <c r="C1" s="11"/>
      <c r="D1" s="11"/>
      <c r="G1" s="13" t="s">
        <v>140</v>
      </c>
    </row>
    <row r="2" spans="1:8">
      <c r="B2" s="11"/>
      <c r="C2" s="11"/>
      <c r="D2" s="11"/>
      <c r="G2" s="13" t="s">
        <v>105</v>
      </c>
    </row>
    <row r="3" spans="1:8">
      <c r="B3" s="11"/>
      <c r="C3" s="11"/>
      <c r="D3" s="11"/>
      <c r="G3" s="13" t="s">
        <v>106</v>
      </c>
    </row>
    <row r="4" spans="1:8">
      <c r="B4" s="11"/>
      <c r="C4" s="11"/>
      <c r="D4" s="11"/>
      <c r="G4" s="13" t="s">
        <v>107</v>
      </c>
    </row>
    <row r="5" spans="1:8">
      <c r="B5" s="11"/>
      <c r="C5" s="11"/>
      <c r="D5" s="11"/>
      <c r="G5" s="13" t="s">
        <v>226</v>
      </c>
    </row>
    <row r="6" spans="1:8" ht="12" customHeight="1">
      <c r="A6" s="2"/>
      <c r="B6" s="2"/>
      <c r="C6" s="2"/>
      <c r="D6" s="2"/>
      <c r="E6" s="2"/>
      <c r="F6" s="58"/>
    </row>
    <row r="7" spans="1:8" ht="67.5" customHeight="1">
      <c r="A7" s="66" t="s">
        <v>200</v>
      </c>
      <c r="B7" s="67"/>
      <c r="C7" s="67"/>
      <c r="D7" s="67"/>
      <c r="E7" s="67"/>
      <c r="F7" s="67"/>
      <c r="G7" s="67"/>
      <c r="H7" s="67"/>
    </row>
    <row r="8" spans="1:8" ht="12.75" customHeight="1">
      <c r="A8" s="2"/>
      <c r="B8" s="2"/>
      <c r="C8" s="2"/>
      <c r="D8" s="2"/>
      <c r="E8" s="2"/>
      <c r="F8" s="58"/>
    </row>
    <row r="9" spans="1:8" ht="31.5">
      <c r="A9" s="3" t="s">
        <v>0</v>
      </c>
      <c r="B9" s="3" t="s">
        <v>1</v>
      </c>
      <c r="C9" s="3" t="s">
        <v>2</v>
      </c>
      <c r="D9" s="3" t="s">
        <v>25</v>
      </c>
      <c r="E9" s="3" t="s">
        <v>26</v>
      </c>
      <c r="F9" s="10" t="s">
        <v>156</v>
      </c>
      <c r="G9" s="3" t="s">
        <v>182</v>
      </c>
      <c r="H9" s="3" t="s">
        <v>184</v>
      </c>
    </row>
    <row r="10" spans="1:8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60">
        <v>7</v>
      </c>
      <c r="G10" s="3">
        <v>8</v>
      </c>
      <c r="H10" s="3">
        <v>9</v>
      </c>
    </row>
    <row r="11" spans="1:8" ht="21.75" customHeight="1">
      <c r="A11" s="4" t="s">
        <v>33</v>
      </c>
      <c r="B11" s="5" t="s">
        <v>15</v>
      </c>
      <c r="C11" s="3"/>
      <c r="D11" s="3"/>
      <c r="E11" s="3"/>
      <c r="F11" s="10">
        <f>F15+F18+F27+F33+F36+F12+F24</f>
        <v>35837.9</v>
      </c>
      <c r="G11" s="10">
        <f>Лист1!E11</f>
        <v>20454.2</v>
      </c>
      <c r="H11" s="10">
        <f>Лист1!F11</f>
        <v>20454.2</v>
      </c>
    </row>
    <row r="12" spans="1:8" ht="40.5" customHeight="1">
      <c r="A12" s="4" t="str">
        <f>Лист2!A206</f>
        <v>Функционирование высшего должностного лица муниципального образования</v>
      </c>
      <c r="B12" s="5" t="str">
        <f>Лист2!C206</f>
        <v>01</v>
      </c>
      <c r="C12" s="5" t="str">
        <f>Лист2!D206</f>
        <v>02</v>
      </c>
      <c r="D12" s="5"/>
      <c r="E12" s="5"/>
      <c r="F12" s="44">
        <f>Лист2!G206+Лист2!G281</f>
        <v>1200.5999999999999</v>
      </c>
      <c r="G12" s="10"/>
      <c r="H12" s="10"/>
    </row>
    <row r="13" spans="1:8" ht="21.75" customHeight="1">
      <c r="A13" s="4" t="str">
        <f>Лист2!A207</f>
        <v>Глава муниципального образования</v>
      </c>
      <c r="B13" s="5" t="str">
        <f>Лист2!C207</f>
        <v>01</v>
      </c>
      <c r="C13" s="5" t="str">
        <f>Лист2!D207</f>
        <v>02</v>
      </c>
      <c r="D13" s="5" t="str">
        <f>Лист2!E207</f>
        <v>01 2 00 10120</v>
      </c>
      <c r="E13" s="5"/>
      <c r="F13" s="44">
        <f>Лист2!G207+Лист2!G282</f>
        <v>1200.5999999999999</v>
      </c>
      <c r="G13" s="10"/>
      <c r="H13" s="10"/>
    </row>
    <row r="14" spans="1:8" ht="81" customHeight="1">
      <c r="A14" s="4" t="str">
        <f>Лист2!A208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" s="5" t="str">
        <f>Лист2!C208</f>
        <v>01</v>
      </c>
      <c r="C14" s="5" t="str">
        <f>Лист2!D208</f>
        <v>02</v>
      </c>
      <c r="D14" s="5" t="str">
        <f>Лист2!E208</f>
        <v>01 2 00 10120</v>
      </c>
      <c r="E14" s="5">
        <f>Лист2!F208</f>
        <v>100</v>
      </c>
      <c r="F14" s="44">
        <f>Лист2!G208+Лист2!G283</f>
        <v>1200.5999999999999</v>
      </c>
      <c r="G14" s="10"/>
      <c r="H14" s="10"/>
    </row>
    <row r="15" spans="1:8" ht="68.25" customHeight="1">
      <c r="A15" s="4" t="s">
        <v>89</v>
      </c>
      <c r="B15" s="5" t="s">
        <v>15</v>
      </c>
      <c r="C15" s="5" t="s">
        <v>17</v>
      </c>
      <c r="D15" s="3"/>
      <c r="E15" s="3"/>
      <c r="F15" s="10">
        <f>F16</f>
        <v>125</v>
      </c>
      <c r="G15" s="43"/>
      <c r="H15" s="43"/>
    </row>
    <row r="16" spans="1:8" ht="31.5">
      <c r="A16" s="9" t="s">
        <v>69</v>
      </c>
      <c r="B16" s="5" t="s">
        <v>15</v>
      </c>
      <c r="C16" s="5" t="s">
        <v>17</v>
      </c>
      <c r="D16" s="7" t="s">
        <v>133</v>
      </c>
      <c r="E16" s="3"/>
      <c r="F16" s="10">
        <f>F17</f>
        <v>125</v>
      </c>
      <c r="G16" s="43"/>
      <c r="H16" s="43"/>
    </row>
    <row r="17" spans="1:8" ht="34.5" customHeight="1">
      <c r="A17" s="32" t="s">
        <v>113</v>
      </c>
      <c r="B17" s="5" t="s">
        <v>15</v>
      </c>
      <c r="C17" s="5" t="s">
        <v>17</v>
      </c>
      <c r="D17" s="7" t="s">
        <v>133</v>
      </c>
      <c r="E17" s="3">
        <v>200</v>
      </c>
      <c r="F17" s="10">
        <v>125</v>
      </c>
      <c r="G17" s="43"/>
      <c r="H17" s="43"/>
    </row>
    <row r="18" spans="1:8" ht="72" customHeight="1">
      <c r="A18" s="37" t="s">
        <v>90</v>
      </c>
      <c r="B18" s="5" t="s">
        <v>15</v>
      </c>
      <c r="C18" s="5" t="s">
        <v>18</v>
      </c>
      <c r="D18" s="3"/>
      <c r="E18" s="3"/>
      <c r="F18" s="10">
        <f>F19</f>
        <v>13672.1</v>
      </c>
      <c r="G18" s="43"/>
      <c r="H18" s="43"/>
    </row>
    <row r="19" spans="1:8" ht="31.5">
      <c r="A19" s="9" t="s">
        <v>64</v>
      </c>
      <c r="B19" s="5" t="s">
        <v>15</v>
      </c>
      <c r="C19" s="5" t="s">
        <v>18</v>
      </c>
      <c r="D19" s="7" t="s">
        <v>114</v>
      </c>
      <c r="E19" s="3"/>
      <c r="F19" s="10">
        <f>F20</f>
        <v>13672.1</v>
      </c>
      <c r="G19" s="43"/>
      <c r="H19" s="43"/>
    </row>
    <row r="20" spans="1:8" ht="31.5">
      <c r="A20" s="9" t="s">
        <v>65</v>
      </c>
      <c r="B20" s="5" t="s">
        <v>15</v>
      </c>
      <c r="C20" s="5" t="s">
        <v>18</v>
      </c>
      <c r="D20" s="7" t="s">
        <v>115</v>
      </c>
      <c r="E20" s="3"/>
      <c r="F20" s="10">
        <f>F21+F22+F23</f>
        <v>13672.1</v>
      </c>
      <c r="G20" s="43"/>
      <c r="H20" s="43"/>
    </row>
    <row r="21" spans="1:8" ht="82.5" customHeight="1">
      <c r="A21" s="31" t="s">
        <v>75</v>
      </c>
      <c r="B21" s="5" t="s">
        <v>15</v>
      </c>
      <c r="C21" s="5" t="s">
        <v>18</v>
      </c>
      <c r="D21" s="7" t="s">
        <v>115</v>
      </c>
      <c r="E21" s="3">
        <v>100</v>
      </c>
      <c r="F21" s="10">
        <f>Лист2!G215+Лист2!G290</f>
        <v>9016.4</v>
      </c>
      <c r="G21" s="43"/>
      <c r="H21" s="43"/>
    </row>
    <row r="22" spans="1:8" ht="33" customHeight="1">
      <c r="A22" s="32" t="s">
        <v>113</v>
      </c>
      <c r="B22" s="5" t="s">
        <v>15</v>
      </c>
      <c r="C22" s="5" t="s">
        <v>18</v>
      </c>
      <c r="D22" s="7" t="s">
        <v>115</v>
      </c>
      <c r="E22" s="3">
        <v>200</v>
      </c>
      <c r="F22" s="10">
        <f>Лист2!G216+Лист2!G291</f>
        <v>4501.3</v>
      </c>
      <c r="G22" s="43"/>
      <c r="H22" s="43"/>
    </row>
    <row r="23" spans="1:8" ht="21.75" customHeight="1">
      <c r="A23" s="33" t="s">
        <v>66</v>
      </c>
      <c r="B23" s="5" t="s">
        <v>15</v>
      </c>
      <c r="C23" s="5" t="s">
        <v>18</v>
      </c>
      <c r="D23" s="7" t="s">
        <v>115</v>
      </c>
      <c r="E23" s="3">
        <v>850</v>
      </c>
      <c r="F23" s="10">
        <f>Лист2!G217+Лист2!G292</f>
        <v>154.4</v>
      </c>
      <c r="G23" s="43"/>
      <c r="H23" s="43"/>
    </row>
    <row r="24" spans="1:8" ht="21.75" customHeight="1">
      <c r="A24" s="33" t="str">
        <f>Лист2!A218</f>
        <v>Судебная система</v>
      </c>
      <c r="B24" s="5" t="str">
        <f>Лист2!C218</f>
        <v>01</v>
      </c>
      <c r="C24" s="5" t="str">
        <f>Лист2!D218</f>
        <v>05</v>
      </c>
      <c r="D24" s="5"/>
      <c r="E24" s="5"/>
      <c r="F24" s="44">
        <f>Лист2!G218</f>
        <v>5.7</v>
      </c>
      <c r="G24" s="43"/>
      <c r="H24" s="43"/>
    </row>
    <row r="25" spans="1:8" ht="66.75" customHeight="1">
      <c r="A25" s="33" t="str">
        <f>Лист2!A219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5" t="str">
        <f>Лист2!C219</f>
        <v>01</v>
      </c>
      <c r="C25" s="5" t="str">
        <f>Лист2!D219</f>
        <v>05</v>
      </c>
      <c r="D25" s="5" t="str">
        <f>Лист2!E219</f>
        <v>01 4 00 51200</v>
      </c>
      <c r="E25" s="5"/>
      <c r="F25" s="44">
        <f>Лист2!G219</f>
        <v>5.7</v>
      </c>
      <c r="G25" s="43"/>
      <c r="H25" s="43"/>
    </row>
    <row r="26" spans="1:8" ht="42" customHeight="1">
      <c r="A26" s="33" t="str">
        <f>Лист2!A220</f>
        <v>Закупка товаров, работ и услуг для обеспечения государственных (муниципальных) нужд</v>
      </c>
      <c r="B26" s="5" t="str">
        <f>Лист2!C220</f>
        <v>01</v>
      </c>
      <c r="C26" s="5" t="str">
        <f>Лист2!D220</f>
        <v>05</v>
      </c>
      <c r="D26" s="5" t="str">
        <f>Лист2!E220</f>
        <v>01 4 00 51200</v>
      </c>
      <c r="E26" s="5">
        <f>Лист2!F220</f>
        <v>200</v>
      </c>
      <c r="F26" s="44">
        <f>Лист2!G220</f>
        <v>5.7</v>
      </c>
      <c r="G26" s="43"/>
      <c r="H26" s="43"/>
    </row>
    <row r="27" spans="1:8" ht="47.25">
      <c r="A27" s="37" t="s">
        <v>91</v>
      </c>
      <c r="B27" s="5" t="s">
        <v>15</v>
      </c>
      <c r="C27" s="5" t="s">
        <v>19</v>
      </c>
      <c r="D27" s="5"/>
      <c r="E27" s="3"/>
      <c r="F27" s="10">
        <f>F28</f>
        <v>5549.8</v>
      </c>
      <c r="G27" s="43"/>
      <c r="H27" s="43"/>
    </row>
    <row r="28" spans="1:8" ht="31.5">
      <c r="A28" s="9" t="s">
        <v>64</v>
      </c>
      <c r="B28" s="5" t="s">
        <v>15</v>
      </c>
      <c r="C28" s="5" t="s">
        <v>19</v>
      </c>
      <c r="D28" s="7" t="s">
        <v>114</v>
      </c>
      <c r="E28" s="3"/>
      <c r="F28" s="10">
        <f>F29</f>
        <v>5549.8</v>
      </c>
      <c r="G28" s="43"/>
      <c r="H28" s="43"/>
    </row>
    <row r="29" spans="1:8" ht="31.5">
      <c r="A29" s="9" t="s">
        <v>65</v>
      </c>
      <c r="B29" s="5" t="s">
        <v>15</v>
      </c>
      <c r="C29" s="5" t="s">
        <v>19</v>
      </c>
      <c r="D29" s="7" t="s">
        <v>115</v>
      </c>
      <c r="E29" s="3"/>
      <c r="F29" s="10">
        <f>F30+F31+F32</f>
        <v>5549.8</v>
      </c>
      <c r="G29" s="43"/>
      <c r="H29" s="43"/>
    </row>
    <row r="30" spans="1:8" ht="81.75" customHeight="1">
      <c r="A30" s="31" t="s">
        <v>75</v>
      </c>
      <c r="B30" s="5" t="s">
        <v>15</v>
      </c>
      <c r="C30" s="5" t="s">
        <v>19</v>
      </c>
      <c r="D30" s="7" t="s">
        <v>115</v>
      </c>
      <c r="E30" s="3">
        <v>100</v>
      </c>
      <c r="F30" s="10">
        <f>Лист2!G155</f>
        <v>4972.7</v>
      </c>
      <c r="G30" s="43"/>
      <c r="H30" s="43"/>
    </row>
    <row r="31" spans="1:8" ht="33" customHeight="1">
      <c r="A31" s="32" t="s">
        <v>113</v>
      </c>
      <c r="B31" s="5" t="s">
        <v>15</v>
      </c>
      <c r="C31" s="5" t="s">
        <v>19</v>
      </c>
      <c r="D31" s="7" t="s">
        <v>115</v>
      </c>
      <c r="E31" s="3">
        <v>200</v>
      </c>
      <c r="F31" s="10">
        <f>Лист2!G156</f>
        <v>577.1</v>
      </c>
      <c r="G31" s="43"/>
      <c r="H31" s="43"/>
    </row>
    <row r="32" spans="1:8" ht="20.25" customHeight="1">
      <c r="A32" s="33" t="s">
        <v>66</v>
      </c>
      <c r="B32" s="5" t="s">
        <v>15</v>
      </c>
      <c r="C32" s="5" t="s">
        <v>19</v>
      </c>
      <c r="D32" s="7" t="s">
        <v>115</v>
      </c>
      <c r="E32" s="3">
        <v>850</v>
      </c>
      <c r="F32" s="10">
        <f>Лист2!G157</f>
        <v>0</v>
      </c>
      <c r="G32" s="43"/>
      <c r="H32" s="43"/>
    </row>
    <row r="33" spans="1:8" ht="16.5" customHeight="1">
      <c r="A33" s="4" t="s">
        <v>143</v>
      </c>
      <c r="B33" s="5" t="s">
        <v>15</v>
      </c>
      <c r="C33" s="5">
        <v>11</v>
      </c>
      <c r="D33" s="7"/>
      <c r="E33" s="3"/>
      <c r="F33" s="10">
        <f>F34</f>
        <v>3200</v>
      </c>
      <c r="G33" s="43"/>
      <c r="H33" s="43"/>
    </row>
    <row r="34" spans="1:8" ht="19.5" customHeight="1">
      <c r="A34" s="4" t="s">
        <v>144</v>
      </c>
      <c r="B34" s="5" t="s">
        <v>15</v>
      </c>
      <c r="C34" s="5">
        <v>11</v>
      </c>
      <c r="D34" s="7" t="s">
        <v>146</v>
      </c>
      <c r="E34" s="3"/>
      <c r="F34" s="10">
        <f>F35</f>
        <v>3200</v>
      </c>
      <c r="G34" s="43"/>
      <c r="H34" s="43"/>
    </row>
    <row r="35" spans="1:8" ht="17.25" customHeight="1">
      <c r="A35" s="31" t="s">
        <v>145</v>
      </c>
      <c r="B35" s="5" t="s">
        <v>15</v>
      </c>
      <c r="C35" s="5">
        <v>11</v>
      </c>
      <c r="D35" s="7" t="s">
        <v>146</v>
      </c>
      <c r="E35" s="3">
        <v>870</v>
      </c>
      <c r="F35" s="10">
        <f>Лист2!G160</f>
        <v>3200</v>
      </c>
      <c r="G35" s="43"/>
      <c r="H35" s="43"/>
    </row>
    <row r="36" spans="1:8" ht="17.25" customHeight="1">
      <c r="A36" s="33" t="s">
        <v>5</v>
      </c>
      <c r="B36" s="5" t="s">
        <v>15</v>
      </c>
      <c r="C36" s="5">
        <v>13</v>
      </c>
      <c r="D36" s="7"/>
      <c r="E36" s="3"/>
      <c r="F36" s="10">
        <f>F37+F44+F41+F50+F46+F48+F52</f>
        <v>12084.7</v>
      </c>
      <c r="G36" s="43"/>
      <c r="H36" s="43"/>
    </row>
    <row r="37" spans="1:8" ht="17.25" customHeight="1">
      <c r="A37" s="9" t="s">
        <v>50</v>
      </c>
      <c r="B37" s="5" t="s">
        <v>15</v>
      </c>
      <c r="C37" s="5">
        <v>13</v>
      </c>
      <c r="D37" s="7" t="s">
        <v>134</v>
      </c>
      <c r="E37" s="3"/>
      <c r="F37" s="10">
        <f>F38</f>
        <v>245</v>
      </c>
      <c r="G37" s="43"/>
      <c r="H37" s="43"/>
    </row>
    <row r="38" spans="1:8" ht="87" customHeight="1">
      <c r="A38" s="32" t="s">
        <v>75</v>
      </c>
      <c r="B38" s="5" t="s">
        <v>15</v>
      </c>
      <c r="C38" s="5">
        <v>13</v>
      </c>
      <c r="D38" s="7" t="s">
        <v>134</v>
      </c>
      <c r="E38" s="5"/>
      <c r="F38" s="10">
        <f>F39+F40</f>
        <v>245</v>
      </c>
      <c r="G38" s="43"/>
      <c r="H38" s="43"/>
    </row>
    <row r="39" spans="1:8" ht="36.75" customHeight="1">
      <c r="A39" s="32" t="s">
        <v>113</v>
      </c>
      <c r="B39" s="5" t="s">
        <v>15</v>
      </c>
      <c r="C39" s="5">
        <v>13</v>
      </c>
      <c r="D39" s="7" t="s">
        <v>134</v>
      </c>
      <c r="E39" s="5">
        <v>100</v>
      </c>
      <c r="F39" s="30">
        <f>Лист2!G223+Лист2!G295</f>
        <v>245</v>
      </c>
      <c r="G39" s="43"/>
      <c r="H39" s="43"/>
    </row>
    <row r="40" spans="1:8" ht="96" customHeight="1">
      <c r="A40" s="33" t="s">
        <v>63</v>
      </c>
      <c r="B40" s="5" t="s">
        <v>15</v>
      </c>
      <c r="C40" s="5">
        <v>13</v>
      </c>
      <c r="D40" s="7" t="s">
        <v>134</v>
      </c>
      <c r="E40" s="5">
        <v>200</v>
      </c>
      <c r="F40" s="30">
        <f>Лист2!G224</f>
        <v>0</v>
      </c>
      <c r="G40" s="43"/>
      <c r="H40" s="43"/>
    </row>
    <row r="41" spans="1:8" ht="34.5" customHeight="1">
      <c r="A41" s="33" t="str">
        <f>Лист2!A225</f>
        <v>Учреждения по обеспечению хозяйственного обслуживания</v>
      </c>
      <c r="B41" s="5" t="str">
        <f>Лист2!C225</f>
        <v>01</v>
      </c>
      <c r="C41" s="5" t="str">
        <f>Лист2!D225</f>
        <v>13</v>
      </c>
      <c r="D41" s="5" t="str">
        <f>Лист2!E225</f>
        <v>02 5 00 10810</v>
      </c>
      <c r="E41" s="5"/>
      <c r="F41" s="44">
        <f>F42</f>
        <v>1245.2</v>
      </c>
      <c r="G41" s="43"/>
      <c r="H41" s="43"/>
    </row>
    <row r="42" spans="1:8" ht="96" customHeight="1">
      <c r="A42" s="33" t="str">
        <f>Лист2!A226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2" s="5" t="str">
        <f>Лист2!C226</f>
        <v>01</v>
      </c>
      <c r="C42" s="5" t="str">
        <f>Лист2!D226</f>
        <v>13</v>
      </c>
      <c r="D42" s="5" t="str">
        <f>Лист2!E226</f>
        <v>02 5 00 10810</v>
      </c>
      <c r="E42" s="5">
        <f>Лист2!F226</f>
        <v>100</v>
      </c>
      <c r="F42" s="44">
        <f>Лист2!G226+Лист2!G298</f>
        <v>1245.2</v>
      </c>
      <c r="G42" s="43"/>
      <c r="H42" s="43"/>
    </row>
    <row r="43" spans="1:8" ht="34.5" customHeight="1">
      <c r="A43" s="33" t="str">
        <f>Лист2!A227</f>
        <v>Закупка товаров, работ и услуг для обеспечения государственных (муниципальных) нужд</v>
      </c>
      <c r="B43" s="5" t="str">
        <f>Лист2!C227</f>
        <v>01</v>
      </c>
      <c r="C43" s="5" t="str">
        <f>Лист2!D227</f>
        <v>13</v>
      </c>
      <c r="D43" s="5" t="str">
        <f>Лист2!E227</f>
        <v>02 5 00 10810</v>
      </c>
      <c r="E43" s="5">
        <f>Лист2!F227</f>
        <v>200</v>
      </c>
      <c r="F43" s="44">
        <f>Лист2!G227</f>
        <v>0</v>
      </c>
      <c r="G43" s="43"/>
      <c r="H43" s="43"/>
    </row>
    <row r="44" spans="1:8" ht="95.25" customHeight="1">
      <c r="A44" s="33" t="str">
        <f>Лист2!A162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44" s="5" t="s">
        <v>15</v>
      </c>
      <c r="C44" s="5">
        <v>13</v>
      </c>
      <c r="D44" s="7" t="s">
        <v>119</v>
      </c>
      <c r="E44" s="3"/>
      <c r="F44" s="10">
        <f>F45</f>
        <v>2399</v>
      </c>
      <c r="G44" s="43"/>
      <c r="H44" s="43"/>
    </row>
    <row r="45" spans="1:8" ht="93" customHeight="1">
      <c r="A45" s="33" t="str">
        <f>Лист2!A163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5" s="5" t="s">
        <v>15</v>
      </c>
      <c r="C45" s="5">
        <v>13</v>
      </c>
      <c r="D45" s="7" t="s">
        <v>119</v>
      </c>
      <c r="E45" s="3">
        <v>100</v>
      </c>
      <c r="F45" s="10">
        <f>Лист2!G163</f>
        <v>2399</v>
      </c>
      <c r="G45" s="43"/>
      <c r="H45" s="43"/>
    </row>
    <row r="46" spans="1:8" ht="51.75" customHeight="1">
      <c r="A46" s="33" t="str">
        <f>Лист2!A229</f>
        <v>Субсидия на софинансирование части расходов местных бюджетов по оплате труда работников муниципальных учреждений</v>
      </c>
      <c r="B46" s="5" t="str">
        <f>Лист2!C229</f>
        <v>01</v>
      </c>
      <c r="C46" s="5">
        <f>Лист2!D229</f>
        <v>13</v>
      </c>
      <c r="D46" s="5" t="str">
        <f>Лист2!E229</f>
        <v>02 5 00 S0430</v>
      </c>
      <c r="E46" s="5"/>
      <c r="F46" s="45">
        <f>F47</f>
        <v>700</v>
      </c>
      <c r="G46" s="43"/>
      <c r="H46" s="43"/>
    </row>
    <row r="47" spans="1:8" ht="78.75" customHeight="1">
      <c r="A47" s="33" t="str">
        <f>Лист2!A230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7" s="5" t="str">
        <f>Лист2!C230</f>
        <v>01</v>
      </c>
      <c r="C47" s="5">
        <f>Лист2!D230</f>
        <v>13</v>
      </c>
      <c r="D47" s="5" t="str">
        <f>Лист2!E230</f>
        <v>02 5 00 S0430</v>
      </c>
      <c r="E47" s="5">
        <f>Лист2!F230</f>
        <v>100</v>
      </c>
      <c r="F47" s="45">
        <f>Лист2!G230+Лист2!G302</f>
        <v>700</v>
      </c>
      <c r="G47" s="43"/>
      <c r="H47" s="43"/>
    </row>
    <row r="48" spans="1:8" ht="41.25" customHeight="1">
      <c r="A48" s="33" t="str">
        <f>Лист2!A231</f>
        <v>Субвенция на проведение Всероссийской переписи населения 2020 года</v>
      </c>
      <c r="B48" s="5" t="str">
        <f>Лист2!C231</f>
        <v>01</v>
      </c>
      <c r="C48" s="5">
        <f>Лист2!D231</f>
        <v>13</v>
      </c>
      <c r="D48" s="5" t="str">
        <f>Лист2!E231</f>
        <v>20 5 00 54690</v>
      </c>
      <c r="E48" s="5"/>
      <c r="F48" s="5">
        <f>Лист2!G231</f>
        <v>263.5</v>
      </c>
      <c r="G48" s="43"/>
      <c r="H48" s="43"/>
    </row>
    <row r="49" spans="1:8" ht="36.75" customHeight="1">
      <c r="A49" s="33" t="str">
        <f>Лист2!A232</f>
        <v>Закупка товаров, работ и услуг для обеспечения государственных (муниципальных) нужд</v>
      </c>
      <c r="B49" s="5" t="str">
        <f>Лист2!C232</f>
        <v>01</v>
      </c>
      <c r="C49" s="5">
        <f>Лист2!D232</f>
        <v>13</v>
      </c>
      <c r="D49" s="5" t="str">
        <f>Лист2!E232</f>
        <v>20 5 00 54690</v>
      </c>
      <c r="E49" s="5">
        <f>Лист2!F232</f>
        <v>200</v>
      </c>
      <c r="F49" s="5">
        <f>Лист2!G232</f>
        <v>263.5</v>
      </c>
      <c r="G49" s="43"/>
      <c r="H49" s="43"/>
    </row>
    <row r="50" spans="1:8" ht="21.75" customHeight="1">
      <c r="A50" s="33" t="str">
        <f>Лист2!A164</f>
        <v>Прочие выплаты по обязательствам государства</v>
      </c>
      <c r="B50" s="5" t="str">
        <f>Лист2!C164</f>
        <v>01</v>
      </c>
      <c r="C50" s="5" t="str">
        <f>Лист2!D164</f>
        <v>13</v>
      </c>
      <c r="D50" s="5" t="str">
        <f>Лист2!E164</f>
        <v>99 9 00 14710</v>
      </c>
      <c r="E50" s="5"/>
      <c r="F50" s="44">
        <f>F51</f>
        <v>6732</v>
      </c>
      <c r="G50" s="43"/>
      <c r="H50" s="43"/>
    </row>
    <row r="51" spans="1:8" ht="36.75" customHeight="1">
      <c r="A51" s="33" t="str">
        <f>Лист2!A165</f>
        <v>Закупка товаров, работ и услуг для обеспечения государственных (муниципальных) нужд</v>
      </c>
      <c r="B51" s="5" t="str">
        <f>Лист2!C165</f>
        <v>01</v>
      </c>
      <c r="C51" s="5" t="str">
        <f>Лист2!D165</f>
        <v>13</v>
      </c>
      <c r="D51" s="5" t="str">
        <f>Лист2!E165</f>
        <v>99 9 00 14710</v>
      </c>
      <c r="E51" s="5">
        <f>Лист2!F165</f>
        <v>200</v>
      </c>
      <c r="F51" s="44">
        <f>Лист2!G165+Лист2!G305+Лист2!G234+Лист2!G304</f>
        <v>6732</v>
      </c>
      <c r="G51" s="43"/>
      <c r="H51" s="43"/>
    </row>
    <row r="52" spans="1:8" ht="36.75" customHeight="1">
      <c r="A52" s="33" t="str">
        <f>Лист2!A235</f>
        <v>Информационные услуги в части размещения печатных материалов в газете "Наши вести"</v>
      </c>
      <c r="B52" s="5" t="str">
        <f>Лист2!C235</f>
        <v>01</v>
      </c>
      <c r="C52" s="5">
        <f>Лист2!D235</f>
        <v>13</v>
      </c>
      <c r="D52" s="5" t="str">
        <f>Лист2!E235</f>
        <v>99 9 00 98710</v>
      </c>
      <c r="E52" s="5"/>
      <c r="F52" s="45">
        <f>Лист2!G235</f>
        <v>500</v>
      </c>
      <c r="G52" s="43"/>
      <c r="H52" s="43"/>
    </row>
    <row r="53" spans="1:8" ht="36.75" customHeight="1">
      <c r="A53" s="33" t="str">
        <f>Лист2!A236</f>
        <v>Закупка товаров, работ и услуг для обеспечения государственных (муниципальных) нужд</v>
      </c>
      <c r="B53" s="5" t="str">
        <f>Лист2!C236</f>
        <v>01</v>
      </c>
      <c r="C53" s="5">
        <f>Лист2!D236</f>
        <v>13</v>
      </c>
      <c r="D53" s="5" t="str">
        <f>Лист2!E236</f>
        <v>99 9 00 98710</v>
      </c>
      <c r="E53" s="5">
        <f>Лист2!F236</f>
        <v>200</v>
      </c>
      <c r="F53" s="45">
        <f>Лист2!G236</f>
        <v>500</v>
      </c>
      <c r="G53" s="43"/>
      <c r="H53" s="43"/>
    </row>
    <row r="54" spans="1:8" ht="23.25" customHeight="1">
      <c r="A54" s="4" t="str">
        <f>Лист1!A19</f>
        <v>Национальная оборона</v>
      </c>
      <c r="B54" s="3" t="str">
        <f>Лист1!B19</f>
        <v>02</v>
      </c>
      <c r="C54" s="5"/>
      <c r="D54" s="5"/>
      <c r="E54" s="5"/>
      <c r="F54" s="44">
        <f>F55</f>
        <v>784.3</v>
      </c>
      <c r="G54" s="45">
        <f>Лист1!E19</f>
        <v>786.1</v>
      </c>
      <c r="H54" s="45">
        <f>Лист1!F19</f>
        <v>802.3</v>
      </c>
    </row>
    <row r="55" spans="1:8" ht="21" customHeight="1">
      <c r="A55" s="4" t="s">
        <v>42</v>
      </c>
      <c r="B55" s="5" t="s">
        <v>16</v>
      </c>
      <c r="C55" s="5" t="s">
        <v>17</v>
      </c>
      <c r="D55" s="5"/>
      <c r="E55" s="5"/>
      <c r="F55" s="10">
        <f>F56</f>
        <v>784.3</v>
      </c>
      <c r="G55" s="43"/>
      <c r="H55" s="43"/>
    </row>
    <row r="56" spans="1:8" ht="47.25">
      <c r="A56" s="4" t="s">
        <v>39</v>
      </c>
      <c r="B56" s="5" t="s">
        <v>16</v>
      </c>
      <c r="C56" s="5" t="s">
        <v>17</v>
      </c>
      <c r="D56" s="7" t="s">
        <v>126</v>
      </c>
      <c r="E56" s="5"/>
      <c r="F56" s="10">
        <f>F57</f>
        <v>784.3</v>
      </c>
      <c r="G56" s="43"/>
      <c r="H56" s="43"/>
    </row>
    <row r="57" spans="1:8" ht="22.5" customHeight="1">
      <c r="A57" s="4" t="s">
        <v>51</v>
      </c>
      <c r="B57" s="7" t="s">
        <v>16</v>
      </c>
      <c r="C57" s="7" t="s">
        <v>17</v>
      </c>
      <c r="D57" s="7" t="s">
        <v>126</v>
      </c>
      <c r="E57" s="3">
        <v>530</v>
      </c>
      <c r="F57" s="10">
        <f>Лист2!G169</f>
        <v>784.3</v>
      </c>
      <c r="G57" s="43"/>
      <c r="H57" s="43"/>
    </row>
    <row r="58" spans="1:8" ht="31.5">
      <c r="A58" s="4" t="s">
        <v>34</v>
      </c>
      <c r="B58" s="5" t="s">
        <v>17</v>
      </c>
      <c r="C58" s="3"/>
      <c r="D58" s="3"/>
      <c r="E58" s="3"/>
      <c r="F58" s="10">
        <f>F59</f>
        <v>3736.6</v>
      </c>
      <c r="G58" s="10">
        <f>Лист1!E21</f>
        <v>1486.6</v>
      </c>
      <c r="H58" s="10">
        <f>Лист1!F21</f>
        <v>1486.6</v>
      </c>
    </row>
    <row r="59" spans="1:8" ht="48.75" customHeight="1">
      <c r="A59" s="4" t="s">
        <v>47</v>
      </c>
      <c r="B59" s="5" t="s">
        <v>17</v>
      </c>
      <c r="C59" s="5" t="s">
        <v>20</v>
      </c>
      <c r="D59" s="3"/>
      <c r="E59" s="5"/>
      <c r="F59" s="10">
        <f>F60+F67+F63+F65+F69+F71</f>
        <v>3736.6</v>
      </c>
      <c r="G59" s="43"/>
      <c r="H59" s="43"/>
    </row>
    <row r="60" spans="1:8" ht="36" customHeight="1">
      <c r="A60" s="9" t="s">
        <v>70</v>
      </c>
      <c r="B60" s="5" t="s">
        <v>17</v>
      </c>
      <c r="C60" s="5" t="s">
        <v>20</v>
      </c>
      <c r="D60" s="7" t="s">
        <v>135</v>
      </c>
      <c r="E60" s="5"/>
      <c r="F60" s="10">
        <f>F61+F62</f>
        <v>1236.5999999999999</v>
      </c>
      <c r="G60" s="43"/>
      <c r="H60" s="43"/>
    </row>
    <row r="61" spans="1:8" ht="83.25" customHeight="1">
      <c r="A61" s="31" t="s">
        <v>75</v>
      </c>
      <c r="B61" s="5" t="s">
        <v>17</v>
      </c>
      <c r="C61" s="5" t="s">
        <v>20</v>
      </c>
      <c r="D61" s="7" t="s">
        <v>135</v>
      </c>
      <c r="E61" s="5">
        <v>100</v>
      </c>
      <c r="F61" s="10">
        <f>Лист2!G240+Лист2!G309</f>
        <v>1236.5999999999999</v>
      </c>
      <c r="G61" s="43"/>
      <c r="H61" s="43"/>
    </row>
    <row r="62" spans="1:8" ht="30" customHeight="1">
      <c r="A62" s="32" t="s">
        <v>113</v>
      </c>
      <c r="B62" s="5" t="s">
        <v>17</v>
      </c>
      <c r="C62" s="5" t="s">
        <v>20</v>
      </c>
      <c r="D62" s="7" t="s">
        <v>135</v>
      </c>
      <c r="E62" s="5">
        <v>200</v>
      </c>
      <c r="F62" s="10">
        <f>Лист2!G241</f>
        <v>0</v>
      </c>
      <c r="G62" s="43"/>
      <c r="H62" s="43"/>
    </row>
    <row r="63" spans="1:8" ht="61.5" customHeight="1">
      <c r="A63" s="32" t="str">
        <f>Лист2!A242</f>
        <v>Расходы на финансовое обеспечение мероприятий, связанных с ликвидацией последствий чрезвычайных ситуаций и стихийных бедствий</v>
      </c>
      <c r="B63" s="5" t="str">
        <f>Лист2!C242</f>
        <v>03</v>
      </c>
      <c r="C63" s="5" t="str">
        <f>Лист2!D242</f>
        <v>09</v>
      </c>
      <c r="D63" s="5" t="str">
        <f>Лист2!E242</f>
        <v>94 2 00 12010</v>
      </c>
      <c r="E63" s="5"/>
      <c r="F63" s="44">
        <f>Лист2!G242</f>
        <v>2100</v>
      </c>
      <c r="G63" s="43"/>
      <c r="H63" s="43"/>
    </row>
    <row r="64" spans="1:8" ht="30" customHeight="1">
      <c r="A64" s="32" t="str">
        <f>Лист2!A243</f>
        <v>Закупка товаров, работ и услуг для обеспечения государственных (муниципальных) нужд</v>
      </c>
      <c r="B64" s="5" t="str">
        <f>Лист2!C243</f>
        <v>03</v>
      </c>
      <c r="C64" s="5" t="str">
        <f>Лист2!D243</f>
        <v>09</v>
      </c>
      <c r="D64" s="5" t="str">
        <f>Лист2!E243</f>
        <v>94 2 00 12010</v>
      </c>
      <c r="E64" s="5">
        <f>Лист2!F243</f>
        <v>200</v>
      </c>
      <c r="F64" s="44">
        <f>Лист2!G243</f>
        <v>2100</v>
      </c>
      <c r="G64" s="43"/>
      <c r="H64" s="43"/>
    </row>
    <row r="65" spans="1:8" ht="55.5" customHeight="1">
      <c r="A65" s="32" t="str">
        <f>Лист2!A244</f>
        <v>МП "Профилактика преступлений и иных правонарушений в Волчихинском районе Алтайского ркая на 2017-2020 годы"</v>
      </c>
      <c r="B65" s="5" t="str">
        <f>Лист2!C244</f>
        <v>03</v>
      </c>
      <c r="C65" s="5" t="str">
        <f>Лист2!D244</f>
        <v>09</v>
      </c>
      <c r="D65" s="5" t="str">
        <f>Лист2!E244</f>
        <v>10 0 00 60990</v>
      </c>
      <c r="E65" s="5"/>
      <c r="F65" s="44">
        <f>Лист2!G244</f>
        <v>25</v>
      </c>
      <c r="G65" s="43"/>
      <c r="H65" s="43"/>
    </row>
    <row r="66" spans="1:8" ht="30" customHeight="1">
      <c r="A66" s="32" t="str">
        <f>Лист2!A245</f>
        <v>Закупка товаров, работ и услуг для обеспечения государственных (муниципальных) нужд</v>
      </c>
      <c r="B66" s="5" t="str">
        <f>Лист2!C245</f>
        <v>03</v>
      </c>
      <c r="C66" s="5" t="str">
        <f>Лист2!D245</f>
        <v>09</v>
      </c>
      <c r="D66" s="5" t="str">
        <f>Лист2!E245</f>
        <v>10 0 00 60990</v>
      </c>
      <c r="E66" s="5">
        <f>Лист2!F245</f>
        <v>200</v>
      </c>
      <c r="F66" s="44">
        <f>Лист2!G245</f>
        <v>25</v>
      </c>
      <c r="G66" s="43"/>
      <c r="H66" s="43"/>
    </row>
    <row r="67" spans="1:8" ht="54" customHeight="1">
      <c r="A67" s="32" t="str">
        <f>Лист2!A246</f>
        <v>МП "Профилактика терроризма и экстремизма на территории муниципального образования Волчихинский район на 2018-2020 годы"</v>
      </c>
      <c r="B67" s="5" t="str">
        <f>Лист2!C246</f>
        <v>03</v>
      </c>
      <c r="C67" s="5" t="str">
        <f>Лист2!D246</f>
        <v>09</v>
      </c>
      <c r="D67" s="5" t="str">
        <f>Лист2!E246</f>
        <v>40 0 00 60990</v>
      </c>
      <c r="E67" s="5"/>
      <c r="F67" s="44">
        <f>Лист2!G246</f>
        <v>50</v>
      </c>
      <c r="G67" s="43"/>
      <c r="H67" s="43"/>
    </row>
    <row r="68" spans="1:8" ht="30" customHeight="1">
      <c r="A68" s="32" t="str">
        <f>Лист2!A247</f>
        <v>Закупка товаров, работ и услуг для обеспечения государственных (муниципальных) нужд</v>
      </c>
      <c r="B68" s="5" t="str">
        <f>Лист2!C247</f>
        <v>03</v>
      </c>
      <c r="C68" s="5" t="str">
        <f>Лист2!D247</f>
        <v>09</v>
      </c>
      <c r="D68" s="5" t="str">
        <f>Лист2!E247</f>
        <v>40 0 00 60990</v>
      </c>
      <c r="E68" s="5">
        <f>Лист2!F247</f>
        <v>200</v>
      </c>
      <c r="F68" s="44">
        <f>Лист2!G247</f>
        <v>50</v>
      </c>
      <c r="G68" s="43"/>
      <c r="H68" s="43"/>
    </row>
    <row r="69" spans="1:8" ht="81.75" customHeight="1">
      <c r="A69" s="32" t="str">
        <f>Лист2!A248</f>
        <v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2018-2020 годы</v>
      </c>
      <c r="B69" s="5" t="str">
        <f>Лист2!C248</f>
        <v>03</v>
      </c>
      <c r="C69" s="5" t="str">
        <f>Лист2!D248</f>
        <v>09</v>
      </c>
      <c r="D69" s="5" t="str">
        <f>Лист2!E248</f>
        <v>67 0 00 60990</v>
      </c>
      <c r="E69" s="5"/>
      <c r="F69" s="44">
        <f>Лист2!G248</f>
        <v>25</v>
      </c>
      <c r="G69" s="43"/>
      <c r="H69" s="43"/>
    </row>
    <row r="70" spans="1:8" ht="30" customHeight="1">
      <c r="A70" s="32" t="str">
        <f>Лист2!A249</f>
        <v>Закупка товаров, работ и услуг для обеспечения государственных (муниципальных) нужд</v>
      </c>
      <c r="B70" s="5" t="str">
        <f>Лист2!C249</f>
        <v>03</v>
      </c>
      <c r="C70" s="5" t="str">
        <f>Лист2!D249</f>
        <v>09</v>
      </c>
      <c r="D70" s="5" t="str">
        <f>Лист2!E249</f>
        <v>67 0 00 60990</v>
      </c>
      <c r="E70" s="5">
        <f>Лист2!F249</f>
        <v>200</v>
      </c>
      <c r="F70" s="44">
        <f>Лист2!G249</f>
        <v>25</v>
      </c>
      <c r="G70" s="43"/>
      <c r="H70" s="43"/>
    </row>
    <row r="71" spans="1:8" ht="120.75" customHeight="1">
      <c r="A71" s="32" t="str">
        <f>Лист2!A172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71" s="5" t="str">
        <f>Лист2!C172</f>
        <v>03</v>
      </c>
      <c r="C71" s="5" t="str">
        <f>Лист2!D172</f>
        <v>09</v>
      </c>
      <c r="D71" s="5" t="str">
        <f>Лист2!E172</f>
        <v>98 5 00 60510</v>
      </c>
      <c r="E71" s="5"/>
      <c r="F71" s="45">
        <f>Лист2!G172</f>
        <v>300</v>
      </c>
      <c r="G71" s="43"/>
      <c r="H71" s="43"/>
    </row>
    <row r="72" spans="1:8" ht="22.5" customHeight="1">
      <c r="A72" s="32" t="str">
        <f>Лист2!A173</f>
        <v>Иные межбюджетные трансферты</v>
      </c>
      <c r="B72" s="5" t="str">
        <f>Лист2!C173</f>
        <v>03</v>
      </c>
      <c r="C72" s="5" t="str">
        <f>Лист2!D173</f>
        <v>09</v>
      </c>
      <c r="D72" s="5" t="str">
        <f>Лист2!E173</f>
        <v>98 5 00 60510</v>
      </c>
      <c r="E72" s="5">
        <f>Лист2!F173</f>
        <v>540</v>
      </c>
      <c r="F72" s="45">
        <f>Лист2!G173</f>
        <v>300</v>
      </c>
      <c r="G72" s="43"/>
      <c r="H72" s="43"/>
    </row>
    <row r="73" spans="1:8" ht="22.5" customHeight="1">
      <c r="A73" s="4" t="s">
        <v>35</v>
      </c>
      <c r="B73" s="5" t="s">
        <v>18</v>
      </c>
      <c r="C73" s="5"/>
      <c r="D73" s="3"/>
      <c r="E73" s="5"/>
      <c r="F73" s="10">
        <f>F77+F74+F84</f>
        <v>9822.7000000000007</v>
      </c>
      <c r="G73" s="10">
        <f>Лист1!E23</f>
        <v>7688</v>
      </c>
      <c r="H73" s="10">
        <f>Лист1!F23</f>
        <v>7955</v>
      </c>
    </row>
    <row r="74" spans="1:8" ht="22.5" customHeight="1">
      <c r="A74" s="4" t="s">
        <v>108</v>
      </c>
      <c r="B74" s="5" t="s">
        <v>18</v>
      </c>
      <c r="C74" s="5" t="s">
        <v>21</v>
      </c>
      <c r="D74" s="7"/>
      <c r="E74" s="3"/>
      <c r="F74" s="10">
        <f>F75</f>
        <v>177</v>
      </c>
      <c r="G74" s="43"/>
      <c r="H74" s="43"/>
    </row>
    <row r="75" spans="1:8" ht="52.5" customHeight="1">
      <c r="A75" s="4" t="str">
        <f>Лист2!A252</f>
        <v>Субвенция на исполнение государственных полномочий по обращению с животными без владельцев</v>
      </c>
      <c r="B75" s="5" t="s">
        <v>18</v>
      </c>
      <c r="C75" s="5" t="s">
        <v>21</v>
      </c>
      <c r="D75" s="7" t="s">
        <v>147</v>
      </c>
      <c r="E75" s="3"/>
      <c r="F75" s="10">
        <f>F76</f>
        <v>177</v>
      </c>
      <c r="G75" s="43"/>
      <c r="H75" s="43"/>
    </row>
    <row r="76" spans="1:8" ht="33" customHeight="1">
      <c r="A76" s="4" t="s">
        <v>113</v>
      </c>
      <c r="B76" s="5" t="s">
        <v>18</v>
      </c>
      <c r="C76" s="5" t="s">
        <v>21</v>
      </c>
      <c r="D76" s="7" t="s">
        <v>147</v>
      </c>
      <c r="E76" s="3">
        <v>200</v>
      </c>
      <c r="F76" s="10">
        <f>Лист2!G253</f>
        <v>177</v>
      </c>
      <c r="G76" s="43"/>
      <c r="H76" s="43"/>
    </row>
    <row r="77" spans="1:8" ht="20.25" customHeight="1">
      <c r="A77" s="4" t="s">
        <v>72</v>
      </c>
      <c r="B77" s="5" t="s">
        <v>18</v>
      </c>
      <c r="C77" s="5" t="s">
        <v>20</v>
      </c>
      <c r="D77" s="7"/>
      <c r="E77" s="5"/>
      <c r="F77" s="10">
        <f>F78+F82+F80</f>
        <v>8845.7000000000007</v>
      </c>
      <c r="G77" s="43"/>
      <c r="H77" s="43"/>
    </row>
    <row r="78" spans="1:8" ht="49.5" customHeight="1">
      <c r="A78" s="4" t="s">
        <v>73</v>
      </c>
      <c r="B78" s="5" t="s">
        <v>18</v>
      </c>
      <c r="C78" s="5" t="s">
        <v>20</v>
      </c>
      <c r="D78" s="7" t="s">
        <v>136</v>
      </c>
      <c r="E78" s="3"/>
      <c r="F78" s="10">
        <f>F79</f>
        <v>4004.7</v>
      </c>
      <c r="G78" s="43"/>
      <c r="H78" s="43"/>
    </row>
    <row r="79" spans="1:8" ht="33" customHeight="1">
      <c r="A79" s="4" t="s">
        <v>113</v>
      </c>
      <c r="B79" s="5" t="s">
        <v>18</v>
      </c>
      <c r="C79" s="5" t="s">
        <v>20</v>
      </c>
      <c r="D79" s="7" t="s">
        <v>136</v>
      </c>
      <c r="E79" s="3">
        <v>200</v>
      </c>
      <c r="F79" s="10">
        <f>Лист2!G256</f>
        <v>4004.7</v>
      </c>
      <c r="G79" s="43"/>
      <c r="H79" s="43"/>
    </row>
    <row r="80" spans="1:8" ht="63" customHeight="1">
      <c r="A80" s="4" t="str">
        <f>Лист2!A257</f>
        <v>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80" s="5" t="str">
        <f>Лист2!C257</f>
        <v>04</v>
      </c>
      <c r="C80" s="5" t="str">
        <f>Лист2!D257</f>
        <v>09</v>
      </c>
      <c r="D80" s="5" t="str">
        <f>Лист2!E257</f>
        <v>91 2 00 S1030</v>
      </c>
      <c r="E80" s="5"/>
      <c r="F80" s="44">
        <f>Лист2!G257</f>
        <v>1791</v>
      </c>
      <c r="G80" s="43"/>
      <c r="H80" s="43"/>
    </row>
    <row r="81" spans="1:8" ht="33" customHeight="1">
      <c r="A81" s="4" t="str">
        <f>Лист2!A258</f>
        <v>Закупка товаров, работ и услуг для обеспечения государственных (муниципальных) нужд</v>
      </c>
      <c r="B81" s="5" t="str">
        <f>Лист2!C258</f>
        <v>04</v>
      </c>
      <c r="C81" s="5" t="str">
        <f>Лист2!D258</f>
        <v>09</v>
      </c>
      <c r="D81" s="5" t="str">
        <f>Лист2!E258</f>
        <v>91 2 00 S1030</v>
      </c>
      <c r="E81" s="5">
        <f>Лист2!F258</f>
        <v>200</v>
      </c>
      <c r="F81" s="44">
        <f>Лист2!G258</f>
        <v>1791</v>
      </c>
      <c r="G81" s="43"/>
      <c r="H81" s="43"/>
    </row>
    <row r="82" spans="1:8" ht="114.75" customHeight="1">
      <c r="A82" s="4" t="str">
        <f>Лист2!A176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82" s="5" t="str">
        <f>Лист2!C176</f>
        <v>04</v>
      </c>
      <c r="C82" s="5" t="str">
        <f>Лист2!D176</f>
        <v>09</v>
      </c>
      <c r="D82" s="5" t="str">
        <f>Лист2!E176</f>
        <v>98 5 00 60510</v>
      </c>
      <c r="E82" s="5"/>
      <c r="F82" s="44">
        <f>Лист2!G176</f>
        <v>3050</v>
      </c>
      <c r="G82" s="43"/>
      <c r="H82" s="43"/>
    </row>
    <row r="83" spans="1:8" ht="22.5" customHeight="1">
      <c r="A83" s="4" t="str">
        <f>Лист2!A177</f>
        <v>Иные межбюджетные трансферты</v>
      </c>
      <c r="B83" s="5" t="str">
        <f>Лист2!C177</f>
        <v>04</v>
      </c>
      <c r="C83" s="5" t="str">
        <f>Лист2!D177</f>
        <v>09</v>
      </c>
      <c r="D83" s="5" t="str">
        <f>Лист2!E177</f>
        <v>98 5 00 60510</v>
      </c>
      <c r="E83" s="5">
        <f>Лист2!F177</f>
        <v>540</v>
      </c>
      <c r="F83" s="44">
        <f>Лист2!G177</f>
        <v>3050</v>
      </c>
      <c r="G83" s="43"/>
      <c r="H83" s="43"/>
    </row>
    <row r="84" spans="1:8" ht="36" customHeight="1">
      <c r="A84" s="62" t="str">
        <f>Лист2!A259</f>
        <v>Другие вопросы в области национальной экономики</v>
      </c>
      <c r="B84" s="51" t="str">
        <f>Лист2!C259</f>
        <v>04</v>
      </c>
      <c r="C84" s="51">
        <f>Лист2!D259</f>
        <v>12</v>
      </c>
      <c r="D84" s="51"/>
      <c r="E84" s="51"/>
      <c r="F84" s="63">
        <f>Лист2!G259</f>
        <v>800</v>
      </c>
      <c r="G84" s="43"/>
      <c r="H84" s="43"/>
    </row>
    <row r="85" spans="1:8" ht="54.75" customHeight="1">
      <c r="A85" s="62" t="str">
        <f>Лист2!A260</f>
        <v>Оценка недвижимости, признание прав и регулирование отношений по государственной собственности</v>
      </c>
      <c r="B85" s="51" t="str">
        <f>Лист2!C260</f>
        <v>04</v>
      </c>
      <c r="C85" s="51">
        <f>Лист2!D260</f>
        <v>12</v>
      </c>
      <c r="D85" s="51" t="str">
        <f>Лист2!E260</f>
        <v>91 1 00 17380</v>
      </c>
      <c r="E85" s="51"/>
      <c r="F85" s="63">
        <f>Лист2!G260</f>
        <v>800</v>
      </c>
      <c r="G85" s="43"/>
      <c r="H85" s="43"/>
    </row>
    <row r="86" spans="1:8" ht="42" customHeight="1">
      <c r="A86" s="62" t="str">
        <f>Лист2!A261</f>
        <v>Закупка товаров, работ и услуг для обеспечения государственных (муниципальных) нужд</v>
      </c>
      <c r="B86" s="51" t="str">
        <f>Лист2!C261</f>
        <v>04</v>
      </c>
      <c r="C86" s="51">
        <f>Лист2!D261</f>
        <v>12</v>
      </c>
      <c r="D86" s="51" t="str">
        <f>Лист2!E261</f>
        <v>91 1 00 17380</v>
      </c>
      <c r="E86" s="51">
        <f>Лист2!F261</f>
        <v>200</v>
      </c>
      <c r="F86" s="63">
        <f>Лист2!G261</f>
        <v>800</v>
      </c>
      <c r="G86" s="43"/>
      <c r="H86" s="43"/>
    </row>
    <row r="87" spans="1:8" ht="21.75" customHeight="1">
      <c r="A87" s="4" t="str">
        <f>Лист2!A262</f>
        <v>Жилищно-коммунальное хозяйство</v>
      </c>
      <c r="B87" s="5" t="str">
        <f>Лист2!C262</f>
        <v>05</v>
      </c>
      <c r="C87" s="5"/>
      <c r="D87" s="5"/>
      <c r="E87" s="5"/>
      <c r="F87" s="44">
        <f>F88+F91</f>
        <v>3708</v>
      </c>
      <c r="G87" s="44">
        <f>Лист1!E27</f>
        <v>4980</v>
      </c>
      <c r="H87" s="44">
        <f>Лист1!F27</f>
        <v>4980</v>
      </c>
    </row>
    <row r="88" spans="1:8" ht="21.75" customHeight="1">
      <c r="A88" s="4" t="str">
        <f>Лист2!A179</f>
        <v>Коммунальное хозяйство</v>
      </c>
      <c r="B88" s="8" t="s">
        <v>21</v>
      </c>
      <c r="C88" s="8" t="s">
        <v>16</v>
      </c>
      <c r="D88" s="5"/>
      <c r="E88" s="5"/>
      <c r="F88" s="44">
        <f>+F89</f>
        <v>750</v>
      </c>
      <c r="G88" s="64"/>
      <c r="H88" s="43"/>
    </row>
    <row r="89" spans="1:8" ht="112.5" customHeight="1">
      <c r="A89" s="4" t="str">
        <f>Лист2!A180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89" s="5" t="str">
        <f>Лист2!C183</f>
        <v>05</v>
      </c>
      <c r="C89" s="5" t="str">
        <f>Лист2!D180</f>
        <v>02</v>
      </c>
      <c r="D89" s="5" t="str">
        <f>Лист2!E180</f>
        <v>98 5 00 60510</v>
      </c>
      <c r="E89" s="5"/>
      <c r="F89" s="45">
        <f>Лист2!G180</f>
        <v>750</v>
      </c>
      <c r="G89" s="43"/>
      <c r="H89" s="43"/>
    </row>
    <row r="90" spans="1:8" ht="21.75" customHeight="1">
      <c r="A90" s="4" t="str">
        <f>Лист2!A181</f>
        <v>Иные межбюджетные трансферты</v>
      </c>
      <c r="B90" s="5" t="str">
        <f>Лист2!C184</f>
        <v>05</v>
      </c>
      <c r="C90" s="5" t="str">
        <f>Лист2!D181</f>
        <v>02</v>
      </c>
      <c r="D90" s="5" t="str">
        <f>Лист2!E181</f>
        <v>98 5 00 60510</v>
      </c>
      <c r="E90" s="5">
        <f>Лист2!F181</f>
        <v>540</v>
      </c>
      <c r="F90" s="45">
        <f>Лист2!G181</f>
        <v>750</v>
      </c>
      <c r="G90" s="43"/>
      <c r="H90" s="43"/>
    </row>
    <row r="91" spans="1:8" ht="24.75" customHeight="1">
      <c r="A91" s="4" t="str">
        <f>Лист2!A263</f>
        <v>Благоустройство</v>
      </c>
      <c r="B91" s="5" t="str">
        <f>Лист2!C263</f>
        <v>05</v>
      </c>
      <c r="C91" s="5" t="str">
        <f>Лист2!D263</f>
        <v>03</v>
      </c>
      <c r="D91" s="5"/>
      <c r="E91" s="5"/>
      <c r="F91" s="44">
        <f>F92+F96+F94</f>
        <v>2958</v>
      </c>
      <c r="G91" s="43"/>
      <c r="H91" s="43"/>
    </row>
    <row r="92" spans="1:8" ht="21.75" customHeight="1">
      <c r="A92" s="4" t="str">
        <f>Лист2!A264</f>
        <v>Организация и содержание мест захоронения</v>
      </c>
      <c r="B92" s="5" t="str">
        <f>Лист2!C264</f>
        <v>05</v>
      </c>
      <c r="C92" s="5" t="str">
        <f>Лист2!D264</f>
        <v>03</v>
      </c>
      <c r="D92" s="5" t="str">
        <f>Лист2!E264</f>
        <v>92 9 00 18070</v>
      </c>
      <c r="E92" s="5"/>
      <c r="F92" s="45">
        <f>Лист2!G264</f>
        <v>300</v>
      </c>
      <c r="G92" s="43"/>
      <c r="H92" s="43"/>
    </row>
    <row r="93" spans="1:8" ht="42" customHeight="1">
      <c r="A93" s="4" t="str">
        <f>Лист2!A265</f>
        <v>Закупка товаров, работ и услуг для обеспечения государственных (муниципальных) нужд</v>
      </c>
      <c r="B93" s="5" t="str">
        <f>Лист2!C265</f>
        <v>05</v>
      </c>
      <c r="C93" s="5" t="str">
        <f>Лист2!D265</f>
        <v>03</v>
      </c>
      <c r="D93" s="5" t="str">
        <f>Лист2!E265</f>
        <v>92 9 00 18070</v>
      </c>
      <c r="E93" s="5">
        <f>Лист2!F265</f>
        <v>200</v>
      </c>
      <c r="F93" s="45">
        <f>Лист2!G265</f>
        <v>300</v>
      </c>
      <c r="G93" s="43"/>
      <c r="H93" s="43"/>
    </row>
    <row r="94" spans="1:8" ht="23.25" customHeight="1">
      <c r="A94" s="4" t="str">
        <f>Лист2!A266</f>
        <v>Сбор и удаление твердых отходов</v>
      </c>
      <c r="B94" s="5" t="str">
        <f>Лист2!C266</f>
        <v>05</v>
      </c>
      <c r="C94" s="5" t="str">
        <f>Лист2!D266</f>
        <v>03</v>
      </c>
      <c r="D94" s="5" t="str">
        <f>Лист2!E266</f>
        <v>92 9 00 18090</v>
      </c>
      <c r="E94" s="5"/>
      <c r="F94" s="45">
        <f>Лист2!G266</f>
        <v>2428</v>
      </c>
      <c r="G94" s="43"/>
      <c r="H94" s="43"/>
    </row>
    <row r="95" spans="1:8" ht="42" customHeight="1">
      <c r="A95" s="4" t="str">
        <f>Лист2!A267</f>
        <v>Закупка товаров, работ и услуг для обеспечения государственных (муниципальных) нужд</v>
      </c>
      <c r="B95" s="5" t="str">
        <f>Лист2!C267</f>
        <v>05</v>
      </c>
      <c r="C95" s="5" t="str">
        <f>Лист2!D267</f>
        <v>03</v>
      </c>
      <c r="D95" s="5" t="str">
        <f>Лист2!E267</f>
        <v>92 9 00 18090</v>
      </c>
      <c r="E95" s="5">
        <f>Лист2!F267</f>
        <v>200</v>
      </c>
      <c r="F95" s="45">
        <f>Лист2!G267</f>
        <v>2428</v>
      </c>
      <c r="G95" s="43"/>
      <c r="H95" s="43"/>
    </row>
    <row r="96" spans="1:8" ht="124.5" customHeight="1">
      <c r="A96" s="4" t="str">
        <f>Лист2!A183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96" s="5" t="str">
        <f>Лист2!C183</f>
        <v>05</v>
      </c>
      <c r="C96" s="5" t="str">
        <f>Лист2!D183</f>
        <v>03</v>
      </c>
      <c r="D96" s="5" t="str">
        <f>Лист2!E183</f>
        <v>98 5 00 60510</v>
      </c>
      <c r="E96" s="5"/>
      <c r="F96" s="45">
        <f>Лист2!G183</f>
        <v>230</v>
      </c>
      <c r="G96" s="43"/>
      <c r="H96" s="43"/>
    </row>
    <row r="97" spans="1:8" ht="20.25" customHeight="1">
      <c r="A97" s="4" t="str">
        <f>Лист2!A184</f>
        <v>Иные межбюджетные трансферты</v>
      </c>
      <c r="B97" s="5" t="str">
        <f>Лист2!C184</f>
        <v>05</v>
      </c>
      <c r="C97" s="5" t="str">
        <f>Лист2!D184</f>
        <v>03</v>
      </c>
      <c r="D97" s="5" t="str">
        <f>Лист2!E184</f>
        <v>98 5 00 60510</v>
      </c>
      <c r="E97" s="5">
        <f>Лист2!F184</f>
        <v>540</v>
      </c>
      <c r="F97" s="45">
        <f>Лист2!G184</f>
        <v>230</v>
      </c>
      <c r="G97" s="43"/>
      <c r="H97" s="43"/>
    </row>
    <row r="98" spans="1:8" ht="18.75" customHeight="1">
      <c r="A98" s="4" t="s">
        <v>36</v>
      </c>
      <c r="B98" s="5" t="s">
        <v>23</v>
      </c>
      <c r="C98" s="5"/>
      <c r="D98" s="3"/>
      <c r="E98" s="5"/>
      <c r="F98" s="10">
        <f>F99+F113+F136+F146+F129</f>
        <v>257514.69999999998</v>
      </c>
      <c r="G98" s="10">
        <f>Лист1!E30</f>
        <v>236366.2</v>
      </c>
      <c r="H98" s="10">
        <f>Лист1!F30</f>
        <v>232883.4</v>
      </c>
    </row>
    <row r="99" spans="1:8" ht="17.25" customHeight="1">
      <c r="A99" s="4" t="s">
        <v>6</v>
      </c>
      <c r="B99" s="5" t="s">
        <v>23</v>
      </c>
      <c r="C99" s="5" t="s">
        <v>15</v>
      </c>
      <c r="D99" s="3"/>
      <c r="E99" s="5"/>
      <c r="F99" s="10">
        <f>F100+F109+F107</f>
        <v>50238</v>
      </c>
      <c r="G99" s="43"/>
      <c r="H99" s="43"/>
    </row>
    <row r="100" spans="1:8" ht="47.25">
      <c r="A100" s="9" t="s">
        <v>82</v>
      </c>
      <c r="B100" s="5" t="s">
        <v>23</v>
      </c>
      <c r="C100" s="5" t="s">
        <v>15</v>
      </c>
      <c r="D100" s="7" t="s">
        <v>112</v>
      </c>
      <c r="E100" s="5"/>
      <c r="F100" s="10">
        <f>F101</f>
        <v>27445</v>
      </c>
      <c r="G100" s="43"/>
      <c r="H100" s="43"/>
    </row>
    <row r="101" spans="1:8" ht="33.75" customHeight="1">
      <c r="A101" s="9" t="s">
        <v>101</v>
      </c>
      <c r="B101" s="5" t="s">
        <v>23</v>
      </c>
      <c r="C101" s="5" t="s">
        <v>15</v>
      </c>
      <c r="D101" s="7" t="s">
        <v>120</v>
      </c>
      <c r="E101" s="5"/>
      <c r="F101" s="10">
        <f>F102+F103+F104+F105</f>
        <v>27445</v>
      </c>
      <c r="G101" s="43"/>
      <c r="H101" s="43"/>
    </row>
    <row r="102" spans="1:8" ht="81.75" customHeight="1">
      <c r="A102" s="31" t="s">
        <v>75</v>
      </c>
      <c r="B102" s="5" t="s">
        <v>23</v>
      </c>
      <c r="C102" s="5" t="s">
        <v>15</v>
      </c>
      <c r="D102" s="7" t="s">
        <v>120</v>
      </c>
      <c r="E102" s="5">
        <v>100</v>
      </c>
      <c r="F102" s="10">
        <f>Лист2!G75</f>
        <v>11909.2</v>
      </c>
      <c r="G102" s="43"/>
      <c r="H102" s="43"/>
    </row>
    <row r="103" spans="1:8" ht="34.5" customHeight="1">
      <c r="A103" s="32" t="s">
        <v>113</v>
      </c>
      <c r="B103" s="5" t="s">
        <v>23</v>
      </c>
      <c r="C103" s="5" t="s">
        <v>15</v>
      </c>
      <c r="D103" s="7" t="s">
        <v>120</v>
      </c>
      <c r="E103" s="5">
        <v>200</v>
      </c>
      <c r="F103" s="10">
        <f>Лист2!G76</f>
        <v>10726.8</v>
      </c>
      <c r="G103" s="43"/>
      <c r="H103" s="43"/>
    </row>
    <row r="104" spans="1:8" ht="21.75" customHeight="1">
      <c r="A104" s="33" t="s">
        <v>66</v>
      </c>
      <c r="B104" s="5" t="s">
        <v>23</v>
      </c>
      <c r="C104" s="5" t="s">
        <v>15</v>
      </c>
      <c r="D104" s="7" t="s">
        <v>120</v>
      </c>
      <c r="E104" s="5">
        <v>850</v>
      </c>
      <c r="F104" s="10">
        <f>Лист2!G77</f>
        <v>1000</v>
      </c>
      <c r="G104" s="43"/>
      <c r="H104" s="43"/>
    </row>
    <row r="105" spans="1:8" ht="51.75" customHeight="1">
      <c r="A105" s="33" t="str">
        <f>Лист2!A78</f>
        <v>Субсидия на софинансирование части расходов местных бюджетов по оплате труда работников муниципальных учреждений</v>
      </c>
      <c r="B105" s="5" t="str">
        <f>Лист2!C78</f>
        <v>07</v>
      </c>
      <c r="C105" s="5" t="str">
        <f>Лист2!D78</f>
        <v>01</v>
      </c>
      <c r="D105" s="5" t="str">
        <f>Лист2!E78</f>
        <v>02 1 00 S0430</v>
      </c>
      <c r="E105" s="5"/>
      <c r="F105" s="44">
        <f>Лист2!G78</f>
        <v>3809</v>
      </c>
      <c r="G105" s="43"/>
      <c r="H105" s="43"/>
    </row>
    <row r="106" spans="1:8" ht="90.75" customHeight="1">
      <c r="A106" s="33" t="str">
        <f>Лист2!A79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06" s="5" t="str">
        <f>Лист2!C79</f>
        <v>07</v>
      </c>
      <c r="C106" s="5" t="str">
        <f>Лист2!D79</f>
        <v>01</v>
      </c>
      <c r="D106" s="5" t="str">
        <f>Лист2!E79</f>
        <v>02 1 00 S0430</v>
      </c>
      <c r="E106" s="5">
        <f>Лист2!F79</f>
        <v>100</v>
      </c>
      <c r="F106" s="44">
        <f>Лист2!G79</f>
        <v>3809</v>
      </c>
      <c r="G106" s="43"/>
      <c r="H106" s="43"/>
    </row>
    <row r="107" spans="1:8" ht="90.75" customHeight="1">
      <c r="A107" s="33" t="str">
        <f>Лист2!A80</f>
        <v>Софинансирование субсидии на софинансирование части расходов местных бюджетов по оплате труда работников муниципальных учреждений</v>
      </c>
      <c r="B107" s="5" t="str">
        <f>Лист2!C80</f>
        <v>07</v>
      </c>
      <c r="C107" s="5" t="str">
        <f>Лист2!D80</f>
        <v>01</v>
      </c>
      <c r="D107" s="5" t="str">
        <f>Лист2!E80</f>
        <v>02 1 00 S0430</v>
      </c>
      <c r="E107" s="5"/>
      <c r="F107" s="44">
        <f>Лист2!G80</f>
        <v>75</v>
      </c>
      <c r="G107" s="43"/>
      <c r="H107" s="43"/>
    </row>
    <row r="108" spans="1:8" ht="90.75" customHeight="1">
      <c r="A108" s="33" t="str">
        <f>Лист2!A81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08" s="5" t="str">
        <f>Лист2!C81</f>
        <v>07</v>
      </c>
      <c r="C108" s="5" t="str">
        <f>Лист2!D81</f>
        <v>01</v>
      </c>
      <c r="D108" s="5" t="str">
        <f>Лист2!E81</f>
        <v>02 1 00 S0430</v>
      </c>
      <c r="E108" s="5">
        <f>Лист2!F81</f>
        <v>100</v>
      </c>
      <c r="F108" s="44">
        <f>Лист2!G81</f>
        <v>75</v>
      </c>
      <c r="G108" s="43"/>
      <c r="H108" s="43"/>
    </row>
    <row r="109" spans="1:8" ht="67.5" customHeight="1">
      <c r="A109" s="9" t="s">
        <v>76</v>
      </c>
      <c r="B109" s="5" t="s">
        <v>23</v>
      </c>
      <c r="C109" s="5" t="s">
        <v>15</v>
      </c>
      <c r="D109" s="7" t="s">
        <v>121</v>
      </c>
      <c r="E109" s="5"/>
      <c r="F109" s="10">
        <f>F110+F111+F112</f>
        <v>22718</v>
      </c>
      <c r="G109" s="43"/>
      <c r="H109" s="43"/>
    </row>
    <row r="110" spans="1:8" ht="84.75" customHeight="1">
      <c r="A110" s="31" t="s">
        <v>75</v>
      </c>
      <c r="B110" s="5" t="s">
        <v>23</v>
      </c>
      <c r="C110" s="5" t="s">
        <v>15</v>
      </c>
      <c r="D110" s="7" t="s">
        <v>121</v>
      </c>
      <c r="E110" s="5">
        <v>100</v>
      </c>
      <c r="F110" s="10">
        <f>Лист2!G83</f>
        <v>22094</v>
      </c>
      <c r="G110" s="43"/>
      <c r="H110" s="43"/>
    </row>
    <row r="111" spans="1:8" ht="31.5" customHeight="1">
      <c r="A111" s="32" t="s">
        <v>113</v>
      </c>
      <c r="B111" s="5" t="s">
        <v>23</v>
      </c>
      <c r="C111" s="5" t="s">
        <v>15</v>
      </c>
      <c r="D111" s="7" t="s">
        <v>121</v>
      </c>
      <c r="E111" s="5">
        <v>200</v>
      </c>
      <c r="F111" s="10">
        <f>Лист2!G84</f>
        <v>547</v>
      </c>
      <c r="G111" s="43"/>
      <c r="H111" s="43"/>
    </row>
    <row r="112" spans="1:8" ht="31.5" customHeight="1">
      <c r="A112" s="9" t="s">
        <v>60</v>
      </c>
      <c r="B112" s="5" t="s">
        <v>23</v>
      </c>
      <c r="C112" s="5" t="s">
        <v>15</v>
      </c>
      <c r="D112" s="7" t="s">
        <v>121</v>
      </c>
      <c r="E112" s="5">
        <v>300</v>
      </c>
      <c r="F112" s="10">
        <f>Лист2!G85</f>
        <v>77</v>
      </c>
      <c r="G112" s="43"/>
      <c r="H112" s="43"/>
    </row>
    <row r="113" spans="1:8" ht="18" customHeight="1">
      <c r="A113" s="4" t="s">
        <v>7</v>
      </c>
      <c r="B113" s="5" t="s">
        <v>23</v>
      </c>
      <c r="C113" s="5" t="s">
        <v>16</v>
      </c>
      <c r="D113" s="3"/>
      <c r="E113" s="5"/>
      <c r="F113" s="10">
        <f>F114+F119+F123+F125+F127</f>
        <v>181566</v>
      </c>
      <c r="G113" s="43"/>
      <c r="H113" s="43"/>
    </row>
    <row r="114" spans="1:8" ht="48" customHeight="1">
      <c r="A114" s="9" t="s">
        <v>82</v>
      </c>
      <c r="B114" s="5" t="s">
        <v>23</v>
      </c>
      <c r="C114" s="5" t="s">
        <v>16</v>
      </c>
      <c r="D114" s="7" t="s">
        <v>112</v>
      </c>
      <c r="E114" s="5"/>
      <c r="F114" s="10">
        <f>F115</f>
        <v>21298</v>
      </c>
      <c r="G114" s="43"/>
      <c r="H114" s="43"/>
    </row>
    <row r="115" spans="1:8" ht="34.5" customHeight="1">
      <c r="A115" s="9" t="s">
        <v>102</v>
      </c>
      <c r="B115" s="5" t="s">
        <v>23</v>
      </c>
      <c r="C115" s="5" t="s">
        <v>16</v>
      </c>
      <c r="D115" s="7" t="s">
        <v>122</v>
      </c>
      <c r="E115" s="5"/>
      <c r="F115" s="10">
        <f>F116+F117+F118</f>
        <v>21298</v>
      </c>
      <c r="G115" s="43"/>
      <c r="H115" s="43"/>
    </row>
    <row r="116" spans="1:8" ht="78" customHeight="1">
      <c r="A116" s="31" t="s">
        <v>75</v>
      </c>
      <c r="B116" s="5" t="s">
        <v>23</v>
      </c>
      <c r="C116" s="5" t="s">
        <v>16</v>
      </c>
      <c r="D116" s="7" t="s">
        <v>122</v>
      </c>
      <c r="E116" s="5">
        <v>100</v>
      </c>
      <c r="F116" s="10">
        <f>Лист2!G89</f>
        <v>3082</v>
      </c>
      <c r="G116" s="43"/>
      <c r="H116" s="43"/>
    </row>
    <row r="117" spans="1:8" ht="33.75" customHeight="1">
      <c r="A117" s="32" t="s">
        <v>113</v>
      </c>
      <c r="B117" s="5" t="s">
        <v>23</v>
      </c>
      <c r="C117" s="5" t="s">
        <v>16</v>
      </c>
      <c r="D117" s="7" t="s">
        <v>122</v>
      </c>
      <c r="E117" s="5">
        <v>200</v>
      </c>
      <c r="F117" s="10">
        <f>Лист2!G90</f>
        <v>16516</v>
      </c>
      <c r="G117" s="43"/>
      <c r="H117" s="43"/>
    </row>
    <row r="118" spans="1:8" ht="20.25" customHeight="1">
      <c r="A118" s="33" t="s">
        <v>66</v>
      </c>
      <c r="B118" s="5" t="s">
        <v>23</v>
      </c>
      <c r="C118" s="5" t="s">
        <v>16</v>
      </c>
      <c r="D118" s="7" t="s">
        <v>122</v>
      </c>
      <c r="E118" s="5">
        <v>850</v>
      </c>
      <c r="F118" s="10">
        <f>Лист2!G91</f>
        <v>1700</v>
      </c>
      <c r="G118" s="43"/>
      <c r="H118" s="43"/>
    </row>
    <row r="119" spans="1:8" ht="113.25" customHeight="1">
      <c r="A119" s="9" t="s">
        <v>77</v>
      </c>
      <c r="B119" s="5" t="s">
        <v>23</v>
      </c>
      <c r="C119" s="5" t="s">
        <v>16</v>
      </c>
      <c r="D119" s="7" t="s">
        <v>123</v>
      </c>
      <c r="E119" s="3"/>
      <c r="F119" s="10">
        <f>F120+F121+F122</f>
        <v>149320</v>
      </c>
      <c r="G119" s="43"/>
      <c r="H119" s="43"/>
    </row>
    <row r="120" spans="1:8" ht="80.25" customHeight="1">
      <c r="A120" s="31" t="s">
        <v>75</v>
      </c>
      <c r="B120" s="5" t="s">
        <v>23</v>
      </c>
      <c r="C120" s="5" t="s">
        <v>16</v>
      </c>
      <c r="D120" s="7" t="s">
        <v>123</v>
      </c>
      <c r="E120" s="3">
        <v>100</v>
      </c>
      <c r="F120" s="10">
        <f>Лист2!G93</f>
        <v>145024</v>
      </c>
      <c r="G120" s="43"/>
      <c r="H120" s="43"/>
    </row>
    <row r="121" spans="1:8" ht="33" customHeight="1">
      <c r="A121" s="32" t="s">
        <v>113</v>
      </c>
      <c r="B121" s="5" t="s">
        <v>23</v>
      </c>
      <c r="C121" s="5" t="s">
        <v>16</v>
      </c>
      <c r="D121" s="7" t="s">
        <v>123</v>
      </c>
      <c r="E121" s="5">
        <v>200</v>
      </c>
      <c r="F121" s="10">
        <f>Лист2!G94</f>
        <v>4194</v>
      </c>
      <c r="G121" s="43"/>
      <c r="H121" s="43"/>
    </row>
    <row r="122" spans="1:8" ht="33" customHeight="1">
      <c r="A122" s="32" t="str">
        <f>Лист2!A95</f>
        <v>Социальное обеспечение и иные выплаты населению</v>
      </c>
      <c r="B122" s="5" t="str">
        <f>Лист2!C95</f>
        <v>07</v>
      </c>
      <c r="C122" s="5" t="str">
        <f>Лист2!D95</f>
        <v>02</v>
      </c>
      <c r="D122" s="5" t="str">
        <f>Лист2!E95</f>
        <v>90 1 00 70910</v>
      </c>
      <c r="E122" s="5">
        <f>Лист2!F95</f>
        <v>850</v>
      </c>
      <c r="F122" s="44">
        <f>Лист2!G95</f>
        <v>102</v>
      </c>
      <c r="G122" s="43"/>
      <c r="H122" s="43"/>
    </row>
    <row r="123" spans="1:8" ht="69" customHeight="1">
      <c r="A123" s="9" t="s">
        <v>52</v>
      </c>
      <c r="B123" s="5" t="s">
        <v>23</v>
      </c>
      <c r="C123" s="5" t="s">
        <v>16</v>
      </c>
      <c r="D123" s="7" t="s">
        <v>148</v>
      </c>
      <c r="E123" s="5"/>
      <c r="F123" s="10">
        <f>Лист2!G96</f>
        <v>2165</v>
      </c>
      <c r="G123" s="43"/>
      <c r="H123" s="43"/>
    </row>
    <row r="124" spans="1:8" ht="31.5" customHeight="1">
      <c r="A124" s="32" t="s">
        <v>113</v>
      </c>
      <c r="B124" s="5" t="s">
        <v>23</v>
      </c>
      <c r="C124" s="5" t="s">
        <v>16</v>
      </c>
      <c r="D124" s="7" t="s">
        <v>148</v>
      </c>
      <c r="E124" s="5">
        <v>200</v>
      </c>
      <c r="F124" s="10">
        <f>Лист2!G97</f>
        <v>2165</v>
      </c>
      <c r="G124" s="43"/>
      <c r="H124" s="43"/>
    </row>
    <row r="125" spans="1:8" ht="66" customHeight="1">
      <c r="A125" s="32" t="str">
        <f>Лист2!A98</f>
        <v>Субсидия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B125" s="5" t="str">
        <f>Лист2!C98</f>
        <v>07</v>
      </c>
      <c r="C125" s="5" t="str">
        <f>Лист2!D98</f>
        <v>02</v>
      </c>
      <c r="D125" s="5" t="str">
        <f>Лист2!E98</f>
        <v>90 1 E2 50970</v>
      </c>
      <c r="E125" s="5"/>
      <c r="F125" s="44">
        <f>Лист2!G98</f>
        <v>500</v>
      </c>
      <c r="G125" s="43"/>
      <c r="H125" s="43"/>
    </row>
    <row r="126" spans="1:8" ht="39" customHeight="1">
      <c r="A126" s="32" t="str">
        <f>Лист2!A99</f>
        <v>Закупка товаров, работ и услуг для обеспечения государственных (муниципальных) нужд</v>
      </c>
      <c r="B126" s="5" t="str">
        <f>Лист2!C99</f>
        <v>07</v>
      </c>
      <c r="C126" s="5" t="str">
        <f>Лист2!D99</f>
        <v>02</v>
      </c>
      <c r="D126" s="5" t="str">
        <f>Лист2!E99</f>
        <v>90 1 E2 50970</v>
      </c>
      <c r="E126" s="5">
        <f>Лист2!F99</f>
        <v>200</v>
      </c>
      <c r="F126" s="44">
        <f>Лист2!G99</f>
        <v>500</v>
      </c>
      <c r="G126" s="43"/>
      <c r="H126" s="43"/>
    </row>
    <row r="127" spans="1:8" ht="49.5" customHeight="1">
      <c r="A127" s="32" t="str">
        <f>Лист2!A100</f>
        <v>Обеспечение расчетов за топливно-энергетические ресурсы, потребляемые муниципальными учреждениями</v>
      </c>
      <c r="B127" s="5" t="str">
        <f>Лист2!C100</f>
        <v>07</v>
      </c>
      <c r="C127" s="5" t="str">
        <f>Лист2!D100</f>
        <v>02</v>
      </c>
      <c r="D127" s="5" t="str">
        <f>Лист2!E100</f>
        <v>92 9 00 S1190</v>
      </c>
      <c r="E127" s="5"/>
      <c r="F127" s="44">
        <f>Лист2!G100</f>
        <v>8283</v>
      </c>
      <c r="G127" s="43"/>
      <c r="H127" s="43"/>
    </row>
    <row r="128" spans="1:8" ht="33.75" customHeight="1">
      <c r="A128" s="32" t="str">
        <f>Лист2!A101</f>
        <v>Закупка товаров, работ и услуг для обеспечения государственных (муниципальных) нужд</v>
      </c>
      <c r="B128" s="5" t="str">
        <f>Лист2!C101</f>
        <v>07</v>
      </c>
      <c r="C128" s="5" t="str">
        <f>Лист2!D101</f>
        <v>02</v>
      </c>
      <c r="D128" s="5" t="str">
        <f>Лист2!E101</f>
        <v>92 9 00 S1190</v>
      </c>
      <c r="E128" s="5">
        <f>Лист2!F101</f>
        <v>200</v>
      </c>
      <c r="F128" s="44">
        <f>Лист2!G101</f>
        <v>8283</v>
      </c>
      <c r="G128" s="43"/>
      <c r="H128" s="43"/>
    </row>
    <row r="129" spans="1:8" ht="24" customHeight="1">
      <c r="A129" s="32" t="str">
        <f>Лист2!A102</f>
        <v>Дополнительное образование детей</v>
      </c>
      <c r="B129" s="5" t="str">
        <f>Лист2!C102</f>
        <v>07</v>
      </c>
      <c r="C129" s="5" t="str">
        <f>Лист2!D102</f>
        <v>03</v>
      </c>
      <c r="D129" s="7"/>
      <c r="E129" s="5"/>
      <c r="F129" s="10">
        <f>F130+F134</f>
        <v>11580.4</v>
      </c>
      <c r="G129" s="43"/>
      <c r="H129" s="43"/>
    </row>
    <row r="130" spans="1:8" ht="31.5" customHeight="1">
      <c r="A130" s="32" t="str">
        <f>Лист2!A103</f>
        <v>Обеспечение деятельности организаций (учреждений) дополнительного образования детей</v>
      </c>
      <c r="B130" s="5" t="str">
        <f>Лист2!C103</f>
        <v>07</v>
      </c>
      <c r="C130" s="5" t="str">
        <f>Лист2!D103</f>
        <v>03</v>
      </c>
      <c r="D130" s="7" t="s">
        <v>110</v>
      </c>
      <c r="E130" s="5"/>
      <c r="F130" s="10">
        <f>F131+F132+F133</f>
        <v>10078.4</v>
      </c>
      <c r="G130" s="43"/>
      <c r="H130" s="43"/>
    </row>
    <row r="131" spans="1:8" ht="87" customHeight="1">
      <c r="A131" s="32" t="str">
        <f>Лист2!A104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1" s="5" t="str">
        <f>Лист2!C104</f>
        <v>07</v>
      </c>
      <c r="C131" s="5" t="str">
        <f>Лист2!D104</f>
        <v>03</v>
      </c>
      <c r="D131" s="7" t="s">
        <v>110</v>
      </c>
      <c r="E131" s="5">
        <f>Лист2!F39</f>
        <v>100</v>
      </c>
      <c r="F131" s="10">
        <f>Лист2!G16+Лист2!G39+Лист2!G104</f>
        <v>7862</v>
      </c>
      <c r="G131" s="43"/>
      <c r="H131" s="43"/>
    </row>
    <row r="132" spans="1:8" ht="31.5" customHeight="1">
      <c r="A132" s="32" t="str">
        <f>Лист2!A105</f>
        <v>Закупка товаров, работ и услуг для обеспечения государственных (муниципальных) нужд</v>
      </c>
      <c r="B132" s="5" t="str">
        <f>Лист2!C105</f>
        <v>07</v>
      </c>
      <c r="C132" s="5" t="str">
        <f>Лист2!D105</f>
        <v>03</v>
      </c>
      <c r="D132" s="7" t="s">
        <v>110</v>
      </c>
      <c r="E132" s="5">
        <f>Лист2!F40</f>
        <v>200</v>
      </c>
      <c r="F132" s="10">
        <f>Лист2!G17+Лист2!G40+Лист2!G105</f>
        <v>2125.4</v>
      </c>
      <c r="G132" s="43"/>
      <c r="H132" s="43"/>
    </row>
    <row r="133" spans="1:8" ht="31.5" customHeight="1">
      <c r="A133" s="32" t="str">
        <f>Лист2!A106</f>
        <v>Уплата налогов, сборов и иных платежей</v>
      </c>
      <c r="B133" s="5" t="str">
        <f>Лист2!C106</f>
        <v>07</v>
      </c>
      <c r="C133" s="5" t="str">
        <f>Лист2!D106</f>
        <v>03</v>
      </c>
      <c r="D133" s="7" t="s">
        <v>110</v>
      </c>
      <c r="E133" s="5">
        <f>Лист2!F41</f>
        <v>850</v>
      </c>
      <c r="F133" s="10">
        <f>Лист2!G18+Лист2!G41+Лист2!G106</f>
        <v>91</v>
      </c>
      <c r="G133" s="43"/>
      <c r="H133" s="43"/>
    </row>
    <row r="134" spans="1:8" ht="48" customHeight="1">
      <c r="A134" s="32" t="str">
        <f>Лист2!A107</f>
        <v>Субсидия на софинансирование части расходов местных бюджетов по оплате труда работников муниципальных учреждений</v>
      </c>
      <c r="B134" s="5" t="str">
        <f>Лист2!C107</f>
        <v>07</v>
      </c>
      <c r="C134" s="5" t="str">
        <f>Лист2!D107</f>
        <v>03</v>
      </c>
      <c r="D134" s="5" t="str">
        <f>Лист2!E107</f>
        <v>02 1 00 S0430</v>
      </c>
      <c r="E134" s="5"/>
      <c r="F134" s="10">
        <f>F135</f>
        <v>1502</v>
      </c>
      <c r="G134" s="43"/>
      <c r="H134" s="43"/>
    </row>
    <row r="135" spans="1:8" ht="88.5" customHeight="1">
      <c r="A135" s="32" t="str">
        <f>Лист2!A108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5" s="5" t="str">
        <f>Лист2!C108</f>
        <v>07</v>
      </c>
      <c r="C135" s="5" t="str">
        <f>Лист2!D108</f>
        <v>03</v>
      </c>
      <c r="D135" s="5" t="str">
        <f>Лист2!E108</f>
        <v>02 1 00 S0430</v>
      </c>
      <c r="E135" s="5">
        <f>Лист2!F108</f>
        <v>100</v>
      </c>
      <c r="F135" s="10">
        <f>Лист2!G20+Лист2!G43+Лист2!G108</f>
        <v>1502</v>
      </c>
      <c r="G135" s="43"/>
      <c r="H135" s="43"/>
    </row>
    <row r="136" spans="1:8" ht="19.5" customHeight="1">
      <c r="A136" s="9" t="s">
        <v>53</v>
      </c>
      <c r="B136" s="5" t="s">
        <v>23</v>
      </c>
      <c r="C136" s="5" t="s">
        <v>23</v>
      </c>
      <c r="D136" s="7"/>
      <c r="E136" s="3"/>
      <c r="F136" s="10">
        <f>F137+F142+F144</f>
        <v>2604.3000000000002</v>
      </c>
      <c r="G136" s="43"/>
      <c r="H136" s="43"/>
    </row>
    <row r="137" spans="1:8" ht="47.25">
      <c r="A137" s="9" t="s">
        <v>82</v>
      </c>
      <c r="B137" s="7" t="s">
        <v>23</v>
      </c>
      <c r="C137" s="7" t="s">
        <v>23</v>
      </c>
      <c r="D137" s="7" t="s">
        <v>112</v>
      </c>
      <c r="E137" s="3"/>
      <c r="F137" s="10">
        <f>F138</f>
        <v>1694</v>
      </c>
      <c r="G137" s="43"/>
      <c r="H137" s="43"/>
    </row>
    <row r="138" spans="1:8" ht="36.75" customHeight="1">
      <c r="A138" s="9" t="s">
        <v>103</v>
      </c>
      <c r="B138" s="5" t="s">
        <v>23</v>
      </c>
      <c r="C138" s="5" t="s">
        <v>23</v>
      </c>
      <c r="D138" s="7" t="s">
        <v>124</v>
      </c>
      <c r="E138" s="3"/>
      <c r="F138" s="10">
        <f>F139+F140</f>
        <v>1694</v>
      </c>
      <c r="G138" s="43"/>
      <c r="H138" s="43"/>
    </row>
    <row r="139" spans="1:8" ht="82.5" customHeight="1">
      <c r="A139" s="31" t="s">
        <v>75</v>
      </c>
      <c r="B139" s="5" t="s">
        <v>23</v>
      </c>
      <c r="C139" s="5" t="s">
        <v>23</v>
      </c>
      <c r="D139" s="7" t="s">
        <v>124</v>
      </c>
      <c r="E139" s="3">
        <v>100</v>
      </c>
      <c r="F139" s="10">
        <f>Лист2!G112</f>
        <v>1150</v>
      </c>
      <c r="G139" s="43"/>
      <c r="H139" s="43"/>
    </row>
    <row r="140" spans="1:8" ht="32.25" customHeight="1">
      <c r="A140" s="32" t="s">
        <v>113</v>
      </c>
      <c r="B140" s="5" t="s">
        <v>23</v>
      </c>
      <c r="C140" s="5" t="s">
        <v>23</v>
      </c>
      <c r="D140" s="7" t="s">
        <v>124</v>
      </c>
      <c r="E140" s="3">
        <v>200</v>
      </c>
      <c r="F140" s="10">
        <f>Лист2!G113</f>
        <v>544</v>
      </c>
      <c r="G140" s="43"/>
      <c r="H140" s="43"/>
    </row>
    <row r="141" spans="1:8" ht="23.25" customHeight="1">
      <c r="A141" s="33" t="s">
        <v>66</v>
      </c>
      <c r="B141" s="5" t="s">
        <v>23</v>
      </c>
      <c r="C141" s="5" t="s">
        <v>23</v>
      </c>
      <c r="D141" s="7" t="s">
        <v>124</v>
      </c>
      <c r="E141" s="3">
        <v>850</v>
      </c>
      <c r="F141" s="10">
        <f>Лист2!G114</f>
        <v>0</v>
      </c>
      <c r="G141" s="43"/>
      <c r="H141" s="43"/>
    </row>
    <row r="142" spans="1:8" ht="53.25" customHeight="1">
      <c r="A142" s="33" t="str">
        <f>Лист2!A115</f>
        <v>Субсидия на софинансирование части расходов местных бюджетов по оплате труда работников муниципальных учреждений</v>
      </c>
      <c r="B142" s="5" t="str">
        <f>Лист2!C115</f>
        <v>07</v>
      </c>
      <c r="C142" s="5" t="str">
        <f>Лист2!D115</f>
        <v>07</v>
      </c>
      <c r="D142" s="5" t="str">
        <f>Лист2!E115</f>
        <v>02 1 00 S0430</v>
      </c>
      <c r="E142" s="5"/>
      <c r="F142" s="45">
        <f>Лист2!G115</f>
        <v>50</v>
      </c>
      <c r="G142" s="43"/>
      <c r="H142" s="43"/>
    </row>
    <row r="143" spans="1:8" ht="88.5" customHeight="1">
      <c r="A143" s="33" t="str">
        <f>Лист2!A116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3" s="5" t="str">
        <f>Лист2!C116</f>
        <v>07</v>
      </c>
      <c r="C143" s="5" t="str">
        <f>Лист2!D116</f>
        <v>07</v>
      </c>
      <c r="D143" s="5" t="str">
        <f>Лист2!E116</f>
        <v>02 1 00 S0430</v>
      </c>
      <c r="E143" s="5">
        <f>Лист2!F116</f>
        <v>100</v>
      </c>
      <c r="F143" s="45">
        <f>Лист2!G116</f>
        <v>50</v>
      </c>
      <c r="G143" s="43"/>
      <c r="H143" s="43"/>
    </row>
    <row r="144" spans="1:8" ht="34.5" customHeight="1">
      <c r="A144" s="33" t="str">
        <f>Лист2!A117</f>
        <v>Субсидии на проведение детской оздоровительной кампании</v>
      </c>
      <c r="B144" s="5" t="str">
        <f>Лист2!C117</f>
        <v>07</v>
      </c>
      <c r="C144" s="5" t="str">
        <f>Лист2!D117</f>
        <v>07</v>
      </c>
      <c r="D144" s="5" t="str">
        <f>Лист2!E117</f>
        <v>90 1 00 S3210</v>
      </c>
      <c r="E144" s="5"/>
      <c r="F144" s="5">
        <f>Лист2!G117</f>
        <v>860.3</v>
      </c>
      <c r="G144" s="43"/>
      <c r="H144" s="43"/>
    </row>
    <row r="145" spans="1:8" ht="37.5" customHeight="1">
      <c r="A145" s="33" t="str">
        <f>Лист2!A118</f>
        <v>Закупка товаров, работ и услуг для обеспечения государственных (муниципальных) нужд</v>
      </c>
      <c r="B145" s="5" t="str">
        <f>Лист2!C118</f>
        <v>07</v>
      </c>
      <c r="C145" s="5" t="str">
        <f>Лист2!D118</f>
        <v>07</v>
      </c>
      <c r="D145" s="5" t="str">
        <f>Лист2!E118</f>
        <v>90 1 00 S3210</v>
      </c>
      <c r="E145" s="5">
        <f>Лист2!F118</f>
        <v>200</v>
      </c>
      <c r="F145" s="5">
        <f>Лист2!G118</f>
        <v>860.3</v>
      </c>
      <c r="G145" s="43"/>
      <c r="H145" s="43"/>
    </row>
    <row r="146" spans="1:8" ht="26.25" customHeight="1">
      <c r="A146" s="36" t="s">
        <v>9</v>
      </c>
      <c r="B146" s="5" t="s">
        <v>23</v>
      </c>
      <c r="C146" s="5" t="s">
        <v>20</v>
      </c>
      <c r="D146" s="5"/>
      <c r="E146" s="3"/>
      <c r="F146" s="10">
        <f>F147+F152+F155+F164+F160+F162</f>
        <v>11526</v>
      </c>
      <c r="G146" s="43"/>
      <c r="H146" s="43"/>
    </row>
    <row r="147" spans="1:8" ht="31.5">
      <c r="A147" s="9" t="s">
        <v>64</v>
      </c>
      <c r="B147" s="5" t="s">
        <v>23</v>
      </c>
      <c r="C147" s="5" t="s">
        <v>20</v>
      </c>
      <c r="D147" s="7" t="s">
        <v>114</v>
      </c>
      <c r="E147" s="5"/>
      <c r="F147" s="10">
        <f>F148</f>
        <v>2098</v>
      </c>
      <c r="G147" s="43"/>
      <c r="H147" s="43"/>
    </row>
    <row r="148" spans="1:8" ht="31.5">
      <c r="A148" s="9" t="s">
        <v>65</v>
      </c>
      <c r="B148" s="5" t="s">
        <v>23</v>
      </c>
      <c r="C148" s="5" t="s">
        <v>20</v>
      </c>
      <c r="D148" s="7" t="s">
        <v>115</v>
      </c>
      <c r="E148" s="5"/>
      <c r="F148" s="10">
        <f>F149+F150+F151</f>
        <v>2098</v>
      </c>
      <c r="G148" s="43"/>
      <c r="H148" s="43"/>
    </row>
    <row r="149" spans="1:8" ht="77.25" customHeight="1">
      <c r="A149" s="31" t="s">
        <v>75</v>
      </c>
      <c r="B149" s="5" t="s">
        <v>23</v>
      </c>
      <c r="C149" s="5" t="s">
        <v>20</v>
      </c>
      <c r="D149" s="7" t="s">
        <v>115</v>
      </c>
      <c r="E149" s="5">
        <v>100</v>
      </c>
      <c r="F149" s="10">
        <f>Лист2!G122</f>
        <v>1823</v>
      </c>
      <c r="G149" s="43"/>
      <c r="H149" s="43"/>
    </row>
    <row r="150" spans="1:8" ht="36" customHeight="1">
      <c r="A150" s="32" t="s">
        <v>113</v>
      </c>
      <c r="B150" s="5" t="s">
        <v>23</v>
      </c>
      <c r="C150" s="5" t="s">
        <v>20</v>
      </c>
      <c r="D150" s="7" t="s">
        <v>115</v>
      </c>
      <c r="E150" s="5">
        <v>200</v>
      </c>
      <c r="F150" s="10">
        <f>Лист2!G123</f>
        <v>275</v>
      </c>
      <c r="G150" s="43"/>
      <c r="H150" s="43"/>
    </row>
    <row r="151" spans="1:8" ht="20.25" customHeight="1">
      <c r="A151" s="33" t="s">
        <v>66</v>
      </c>
      <c r="B151" s="5" t="s">
        <v>23</v>
      </c>
      <c r="C151" s="5" t="s">
        <v>20</v>
      </c>
      <c r="D151" s="7" t="s">
        <v>115</v>
      </c>
      <c r="E151" s="5">
        <v>850</v>
      </c>
      <c r="F151" s="10">
        <f>Лист2!G124</f>
        <v>0</v>
      </c>
      <c r="G151" s="43"/>
      <c r="H151" s="43"/>
    </row>
    <row r="152" spans="1:8" ht="51" customHeight="1">
      <c r="A152" s="9" t="s">
        <v>95</v>
      </c>
      <c r="B152" s="5" t="s">
        <v>23</v>
      </c>
      <c r="C152" s="5" t="s">
        <v>20</v>
      </c>
      <c r="D152" s="7" t="s">
        <v>137</v>
      </c>
      <c r="E152" s="5"/>
      <c r="F152" s="10">
        <f>F153+F154</f>
        <v>858</v>
      </c>
      <c r="G152" s="43"/>
      <c r="H152" s="43"/>
    </row>
    <row r="153" spans="1:8" ht="85.5" customHeight="1">
      <c r="A153" s="31" t="s">
        <v>75</v>
      </c>
      <c r="B153" s="5" t="s">
        <v>23</v>
      </c>
      <c r="C153" s="5" t="s">
        <v>20</v>
      </c>
      <c r="D153" s="7" t="s">
        <v>137</v>
      </c>
      <c r="E153" s="5">
        <v>100</v>
      </c>
      <c r="F153" s="10">
        <f>Лист2!G126</f>
        <v>807</v>
      </c>
      <c r="G153" s="43"/>
      <c r="H153" s="43"/>
    </row>
    <row r="154" spans="1:8" ht="31.5" customHeight="1">
      <c r="A154" s="32" t="s">
        <v>113</v>
      </c>
      <c r="B154" s="5" t="s">
        <v>23</v>
      </c>
      <c r="C154" s="5" t="s">
        <v>20</v>
      </c>
      <c r="D154" s="7" t="s">
        <v>137</v>
      </c>
      <c r="E154" s="5">
        <v>200</v>
      </c>
      <c r="F154" s="10">
        <f>Лист2!G127</f>
        <v>51</v>
      </c>
      <c r="G154" s="43"/>
      <c r="H154" s="43"/>
    </row>
    <row r="155" spans="1:8" ht="34.5" customHeight="1">
      <c r="A155" s="33" t="s">
        <v>86</v>
      </c>
      <c r="B155" s="5" t="s">
        <v>23</v>
      </c>
      <c r="C155" s="5" t="s">
        <v>20</v>
      </c>
      <c r="D155" s="7" t="s">
        <v>118</v>
      </c>
      <c r="E155" s="5"/>
      <c r="F155" s="10">
        <f>F156</f>
        <v>2484</v>
      </c>
      <c r="G155" s="43"/>
      <c r="H155" s="43"/>
    </row>
    <row r="156" spans="1:8" ht="93" customHeight="1">
      <c r="A156" s="34" t="s">
        <v>63</v>
      </c>
      <c r="B156" s="5" t="s">
        <v>23</v>
      </c>
      <c r="C156" s="5" t="s">
        <v>20</v>
      </c>
      <c r="D156" s="7" t="s">
        <v>119</v>
      </c>
      <c r="E156" s="5"/>
      <c r="F156" s="10">
        <f>F157+F158+F159</f>
        <v>2484</v>
      </c>
      <c r="G156" s="43"/>
      <c r="H156" s="43"/>
    </row>
    <row r="157" spans="1:8" ht="77.25" customHeight="1">
      <c r="A157" s="31" t="s">
        <v>75</v>
      </c>
      <c r="B157" s="5" t="s">
        <v>23</v>
      </c>
      <c r="C157" s="5" t="s">
        <v>20</v>
      </c>
      <c r="D157" s="7" t="s">
        <v>119</v>
      </c>
      <c r="E157" s="5">
        <v>100</v>
      </c>
      <c r="F157" s="10">
        <f>Лист2!G130</f>
        <v>2409</v>
      </c>
      <c r="G157" s="43"/>
      <c r="H157" s="43"/>
    </row>
    <row r="158" spans="1:8" ht="32.25" customHeight="1">
      <c r="A158" s="32" t="s">
        <v>113</v>
      </c>
      <c r="B158" s="5" t="s">
        <v>23</v>
      </c>
      <c r="C158" s="5" t="s">
        <v>20</v>
      </c>
      <c r="D158" s="7" t="s">
        <v>119</v>
      </c>
      <c r="E158" s="5">
        <v>200</v>
      </c>
      <c r="F158" s="10">
        <f>Лист2!G131</f>
        <v>75</v>
      </c>
      <c r="G158" s="43"/>
      <c r="H158" s="43"/>
    </row>
    <row r="159" spans="1:8" ht="19.5" customHeight="1">
      <c r="A159" s="33" t="s">
        <v>66</v>
      </c>
      <c r="B159" s="5" t="s">
        <v>23</v>
      </c>
      <c r="C159" s="5" t="s">
        <v>20</v>
      </c>
      <c r="D159" s="7" t="s">
        <v>119</v>
      </c>
      <c r="E159" s="5">
        <v>850</v>
      </c>
      <c r="F159" s="10">
        <f>Лист2!G132</f>
        <v>0</v>
      </c>
      <c r="G159" s="43"/>
      <c r="H159" s="43"/>
    </row>
    <row r="160" spans="1:8" ht="110.25" customHeight="1">
      <c r="A160" s="33" t="str">
        <f>Лист2!A133</f>
        <v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v>
      </c>
      <c r="B160" s="5" t="str">
        <f>Лист2!C133</f>
        <v>07</v>
      </c>
      <c r="C160" s="5" t="str">
        <f>Лист2!D133</f>
        <v>09</v>
      </c>
      <c r="D160" s="5" t="str">
        <f>Лист2!E133</f>
        <v>90 1 01 S0990</v>
      </c>
      <c r="E160" s="5"/>
      <c r="F160" s="45">
        <f>Лист2!G133</f>
        <v>86</v>
      </c>
      <c r="G160" s="43"/>
      <c r="H160" s="43"/>
    </row>
    <row r="161" spans="1:8" ht="32.25" customHeight="1">
      <c r="A161" s="33" t="str">
        <f>Лист2!A134</f>
        <v>Социальное обеспечение и иные выплаты населению</v>
      </c>
      <c r="B161" s="5" t="str">
        <f>Лист2!C134</f>
        <v>07</v>
      </c>
      <c r="C161" s="5" t="str">
        <f>Лист2!D134</f>
        <v>09</v>
      </c>
      <c r="D161" s="5" t="str">
        <f>Лист2!E134</f>
        <v>90 1 01 S0990</v>
      </c>
      <c r="E161" s="5">
        <f>Лист2!F134</f>
        <v>300</v>
      </c>
      <c r="F161" s="45">
        <f>Лист2!G134</f>
        <v>86</v>
      </c>
      <c r="G161" s="43"/>
      <c r="H161" s="43"/>
    </row>
    <row r="162" spans="1:8" ht="51" customHeight="1">
      <c r="A162" s="33" t="str">
        <f>Лист2!A135</f>
        <v>Обеспечение расчетов за топливно-энергетические ресурсы, потребляемые муниципальными учреждениями</v>
      </c>
      <c r="B162" s="5" t="str">
        <f>Лист2!C135</f>
        <v>07</v>
      </c>
      <c r="C162" s="5" t="str">
        <f>Лист2!D135</f>
        <v>09</v>
      </c>
      <c r="D162" s="5" t="str">
        <f>Лист2!E135</f>
        <v>92 9 00 S1190</v>
      </c>
      <c r="E162" s="5"/>
      <c r="F162" s="44">
        <f>Лист2!G135</f>
        <v>1500</v>
      </c>
      <c r="G162" s="43"/>
      <c r="H162" s="43"/>
    </row>
    <row r="163" spans="1:8" ht="32.25" customHeight="1">
      <c r="A163" s="33" t="str">
        <f>Лист2!A136</f>
        <v>Закупка товаров, работ и услуг для обеспечения государственных (муниципальных) нужд</v>
      </c>
      <c r="B163" s="5" t="str">
        <f>Лист2!C136</f>
        <v>07</v>
      </c>
      <c r="C163" s="5" t="str">
        <f>Лист2!D136</f>
        <v>09</v>
      </c>
      <c r="D163" s="5" t="str">
        <f>Лист2!E136</f>
        <v>92 9 00 S1190</v>
      </c>
      <c r="E163" s="5">
        <f>Лист2!F136</f>
        <v>200</v>
      </c>
      <c r="F163" s="44">
        <f>Лист2!G136</f>
        <v>1500</v>
      </c>
      <c r="G163" s="43"/>
      <c r="H163" s="43"/>
    </row>
    <row r="164" spans="1:8" ht="19.5" customHeight="1">
      <c r="A164" s="33" t="str">
        <f>Лист2!A137</f>
        <v>Прочие выплаты по обязательствам государства</v>
      </c>
      <c r="B164" s="5" t="str">
        <f>Лист2!C137</f>
        <v>07</v>
      </c>
      <c r="C164" s="5" t="str">
        <f>Лист2!D137</f>
        <v>09</v>
      </c>
      <c r="D164" s="5" t="str">
        <f>Лист2!E137</f>
        <v>99 9 00 14710</v>
      </c>
      <c r="E164" s="5"/>
      <c r="F164" s="44">
        <f>Лист2!G137</f>
        <v>4500</v>
      </c>
      <c r="G164" s="43"/>
      <c r="H164" s="43"/>
    </row>
    <row r="165" spans="1:8" ht="36" customHeight="1">
      <c r="A165" s="33" t="str">
        <f>Лист2!A138</f>
        <v>Закупка товаров, работ и услуг для обеспечения государственных (муниципальных) нужд</v>
      </c>
      <c r="B165" s="5" t="str">
        <f>Лист2!C138</f>
        <v>07</v>
      </c>
      <c r="C165" s="5" t="str">
        <f>Лист2!D138</f>
        <v>09</v>
      </c>
      <c r="D165" s="5" t="str">
        <f>Лист2!E138</f>
        <v>99 9 00 14710</v>
      </c>
      <c r="E165" s="5">
        <f>Лист2!F138</f>
        <v>200</v>
      </c>
      <c r="F165" s="44">
        <f>Лист2!G138</f>
        <v>4500</v>
      </c>
      <c r="G165" s="43"/>
      <c r="H165" s="43"/>
    </row>
    <row r="166" spans="1:8" ht="23.25" customHeight="1">
      <c r="A166" s="4" t="s">
        <v>83</v>
      </c>
      <c r="B166" s="5" t="s">
        <v>22</v>
      </c>
      <c r="C166" s="5"/>
      <c r="D166" s="3"/>
      <c r="E166" s="5"/>
      <c r="F166" s="10">
        <f>F167+F180</f>
        <v>21767.7</v>
      </c>
      <c r="G166" s="10">
        <f>Лист1!E36</f>
        <v>18665.7</v>
      </c>
      <c r="H166" s="10">
        <f>Лист1!F36</f>
        <v>18669.2</v>
      </c>
    </row>
    <row r="167" spans="1:8" ht="17.25" customHeight="1">
      <c r="A167" s="4" t="s">
        <v>48</v>
      </c>
      <c r="B167" s="5" t="s">
        <v>22</v>
      </c>
      <c r="C167" s="5" t="s">
        <v>15</v>
      </c>
      <c r="D167" s="3"/>
      <c r="E167" s="5"/>
      <c r="F167" s="10">
        <f>F168+F177+F175</f>
        <v>15738</v>
      </c>
      <c r="G167" s="43"/>
      <c r="H167" s="43"/>
    </row>
    <row r="168" spans="1:8" ht="47.25">
      <c r="A168" s="9" t="s">
        <v>84</v>
      </c>
      <c r="B168" s="5" t="s">
        <v>22</v>
      </c>
      <c r="C168" s="5" t="s">
        <v>15</v>
      </c>
      <c r="D168" s="7" t="s">
        <v>116</v>
      </c>
      <c r="E168" s="3"/>
      <c r="F168" s="10">
        <f>+F169+F173</f>
        <v>12417</v>
      </c>
      <c r="G168" s="43"/>
      <c r="H168" s="43"/>
    </row>
    <row r="169" spans="1:8" ht="21" customHeight="1">
      <c r="A169" s="9" t="s">
        <v>94</v>
      </c>
      <c r="B169" s="5" t="s">
        <v>22</v>
      </c>
      <c r="C169" s="5" t="s">
        <v>15</v>
      </c>
      <c r="D169" s="7" t="s">
        <v>117</v>
      </c>
      <c r="E169" s="3"/>
      <c r="F169" s="10">
        <f>F170+F171+F172</f>
        <v>11517</v>
      </c>
      <c r="G169" s="43"/>
      <c r="H169" s="43"/>
    </row>
    <row r="170" spans="1:8" ht="87.75" customHeight="1">
      <c r="A170" s="32" t="s">
        <v>75</v>
      </c>
      <c r="B170" s="5" t="s">
        <v>22</v>
      </c>
      <c r="C170" s="5" t="s">
        <v>15</v>
      </c>
      <c r="D170" s="7" t="s">
        <v>117</v>
      </c>
      <c r="E170" s="3">
        <v>100</v>
      </c>
      <c r="F170" s="30">
        <f>Лист2!G48</f>
        <v>9811</v>
      </c>
      <c r="G170" s="43"/>
      <c r="H170" s="43"/>
    </row>
    <row r="171" spans="1:8" ht="37.5" customHeight="1">
      <c r="A171" s="32" t="s">
        <v>113</v>
      </c>
      <c r="B171" s="5" t="s">
        <v>22</v>
      </c>
      <c r="C171" s="5" t="s">
        <v>15</v>
      </c>
      <c r="D171" s="7" t="s">
        <v>117</v>
      </c>
      <c r="E171" s="3">
        <v>200</v>
      </c>
      <c r="F171" s="30">
        <f>Лист2!G49</f>
        <v>1640</v>
      </c>
      <c r="G171" s="43"/>
      <c r="H171" s="43"/>
    </row>
    <row r="172" spans="1:8" ht="21" customHeight="1">
      <c r="A172" s="33" t="s">
        <v>66</v>
      </c>
      <c r="B172" s="5" t="s">
        <v>22</v>
      </c>
      <c r="C172" s="5" t="s">
        <v>15</v>
      </c>
      <c r="D172" s="7" t="s">
        <v>117</v>
      </c>
      <c r="E172" s="3">
        <v>850</v>
      </c>
      <c r="F172" s="30">
        <f>Лист2!G50</f>
        <v>66</v>
      </c>
      <c r="G172" s="43"/>
      <c r="H172" s="43"/>
    </row>
    <row r="173" spans="1:8" ht="54" customHeight="1">
      <c r="A173" s="33" t="str">
        <f>Лист2!A51</f>
        <v>Субсидия на софинансирование части расходов местных бюджетов по оплате труда работников муниципальных учреждений</v>
      </c>
      <c r="B173" s="5" t="str">
        <f>Лист2!C51</f>
        <v>08</v>
      </c>
      <c r="C173" s="5" t="str">
        <f>Лист2!D51</f>
        <v>01</v>
      </c>
      <c r="D173" s="5" t="str">
        <f>Лист2!E51</f>
        <v>02 2 00 S0430</v>
      </c>
      <c r="E173" s="5"/>
      <c r="F173" s="65">
        <f>Лист2!G51</f>
        <v>900</v>
      </c>
      <c r="G173" s="43"/>
      <c r="H173" s="43"/>
    </row>
    <row r="174" spans="1:8" ht="91.5" customHeight="1">
      <c r="A174" s="33" t="str">
        <f>Лист2!A52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4" s="5" t="str">
        <f>Лист2!C52</f>
        <v>08</v>
      </c>
      <c r="C174" s="5" t="str">
        <f>Лист2!D52</f>
        <v>01</v>
      </c>
      <c r="D174" s="5" t="str">
        <f>Лист2!E52</f>
        <v>02 2 00 S0430</v>
      </c>
      <c r="E174" s="5">
        <f>Лист2!F52</f>
        <v>100</v>
      </c>
      <c r="F174" s="65">
        <f>Лист2!G52</f>
        <v>900</v>
      </c>
      <c r="G174" s="43"/>
      <c r="H174" s="43"/>
    </row>
    <row r="175" spans="1:8" ht="67.5" customHeight="1">
      <c r="A175" s="33" t="str">
        <f>Лист2!A53</f>
        <v>Субсидии на текущий и капитальный ремонт, благоустройство территорий объектов культурного наследия - памятников Великой Отечественной войны</v>
      </c>
      <c r="B175" s="5" t="str">
        <f>Лист2!C53</f>
        <v>08</v>
      </c>
      <c r="C175" s="5" t="str">
        <f>Лист2!D53</f>
        <v>01</v>
      </c>
      <c r="D175" s="5" t="str">
        <f>Лист2!E53</f>
        <v>44 1 00 S0180</v>
      </c>
      <c r="E175" s="5"/>
      <c r="F175" s="45">
        <f>Лист2!G53</f>
        <v>919</v>
      </c>
      <c r="G175" s="43"/>
      <c r="H175" s="43"/>
    </row>
    <row r="176" spans="1:8" ht="37.5" customHeight="1">
      <c r="A176" s="33" t="str">
        <f>Лист2!A54</f>
        <v>Закупка товаров, работ и услуг для обеспечения государственных (муниципальных) нужд</v>
      </c>
      <c r="B176" s="5" t="str">
        <f>Лист2!C54</f>
        <v>08</v>
      </c>
      <c r="C176" s="5" t="str">
        <f>Лист2!D54</f>
        <v>01</v>
      </c>
      <c r="D176" s="5" t="str">
        <f>Лист2!E54</f>
        <v>44 1 00 S0180</v>
      </c>
      <c r="E176" s="5">
        <f>Лист2!F54</f>
        <v>200</v>
      </c>
      <c r="F176" s="45">
        <f>Лист2!G54</f>
        <v>919</v>
      </c>
      <c r="G176" s="43"/>
      <c r="H176" s="43"/>
    </row>
    <row r="177" spans="1:8" ht="18" customHeight="1">
      <c r="A177" s="4" t="s">
        <v>10</v>
      </c>
      <c r="B177" s="5" t="s">
        <v>22</v>
      </c>
      <c r="C177" s="5" t="s">
        <v>15</v>
      </c>
      <c r="D177" s="7"/>
      <c r="E177" s="3"/>
      <c r="F177" s="10">
        <f>F178</f>
        <v>2402</v>
      </c>
      <c r="G177" s="43"/>
      <c r="H177" s="43"/>
    </row>
    <row r="178" spans="1:8" ht="111.75" customHeight="1">
      <c r="A178" s="9" t="s">
        <v>97</v>
      </c>
      <c r="B178" s="5" t="s">
        <v>22</v>
      </c>
      <c r="C178" s="5" t="s">
        <v>15</v>
      </c>
      <c r="D178" s="7" t="s">
        <v>127</v>
      </c>
      <c r="E178" s="3"/>
      <c r="F178" s="10">
        <f>F179</f>
        <v>2402</v>
      </c>
      <c r="G178" s="43"/>
      <c r="H178" s="43"/>
    </row>
    <row r="179" spans="1:8" ht="18.75" customHeight="1">
      <c r="A179" s="9" t="s">
        <v>74</v>
      </c>
      <c r="B179" s="5" t="s">
        <v>22</v>
      </c>
      <c r="C179" s="5" t="s">
        <v>15</v>
      </c>
      <c r="D179" s="7" t="s">
        <v>127</v>
      </c>
      <c r="E179" s="3">
        <v>540</v>
      </c>
      <c r="F179" s="10">
        <f>Лист2!G188</f>
        <v>2402</v>
      </c>
      <c r="G179" s="43"/>
      <c r="H179" s="43"/>
    </row>
    <row r="180" spans="1:8" ht="31.5">
      <c r="A180" s="4" t="s">
        <v>85</v>
      </c>
      <c r="B180" s="5" t="s">
        <v>22</v>
      </c>
      <c r="C180" s="5" t="s">
        <v>18</v>
      </c>
      <c r="D180" s="5"/>
      <c r="E180" s="5"/>
      <c r="F180" s="10">
        <f>F181+F186+F193+F195</f>
        <v>6029.7</v>
      </c>
      <c r="G180" s="43"/>
      <c r="H180" s="43"/>
    </row>
    <row r="181" spans="1:8" ht="31.5">
      <c r="A181" s="9" t="s">
        <v>64</v>
      </c>
      <c r="B181" s="5" t="s">
        <v>22</v>
      </c>
      <c r="C181" s="5" t="s">
        <v>18</v>
      </c>
      <c r="D181" s="7" t="s">
        <v>114</v>
      </c>
      <c r="E181" s="3"/>
      <c r="F181" s="10">
        <f>F182</f>
        <v>625</v>
      </c>
      <c r="G181" s="43"/>
      <c r="H181" s="43"/>
    </row>
    <row r="182" spans="1:8" ht="31.5" customHeight="1">
      <c r="A182" s="9" t="s">
        <v>65</v>
      </c>
      <c r="B182" s="5" t="s">
        <v>22</v>
      </c>
      <c r="C182" s="5" t="s">
        <v>18</v>
      </c>
      <c r="D182" s="7" t="s">
        <v>115</v>
      </c>
      <c r="E182" s="3"/>
      <c r="F182" s="10">
        <f>F183+F184+F185</f>
        <v>625</v>
      </c>
      <c r="G182" s="43"/>
      <c r="H182" s="43"/>
    </row>
    <row r="183" spans="1:8" ht="84" customHeight="1">
      <c r="A183" s="32" t="s">
        <v>75</v>
      </c>
      <c r="B183" s="5" t="s">
        <v>22</v>
      </c>
      <c r="C183" s="5" t="s">
        <v>18</v>
      </c>
      <c r="D183" s="7" t="s">
        <v>115</v>
      </c>
      <c r="E183" s="3">
        <v>100</v>
      </c>
      <c r="F183" s="10">
        <f>Лист2!G58</f>
        <v>625</v>
      </c>
      <c r="G183" s="43"/>
      <c r="H183" s="43"/>
    </row>
    <row r="184" spans="1:8" ht="33.75" customHeight="1">
      <c r="A184" s="32" t="s">
        <v>113</v>
      </c>
      <c r="B184" s="5" t="s">
        <v>22</v>
      </c>
      <c r="C184" s="5" t="s">
        <v>18</v>
      </c>
      <c r="D184" s="7" t="s">
        <v>115</v>
      </c>
      <c r="E184" s="5">
        <v>200</v>
      </c>
      <c r="F184" s="10">
        <v>0</v>
      </c>
      <c r="G184" s="43"/>
      <c r="H184" s="43"/>
    </row>
    <row r="185" spans="1:8" ht="19.5" customHeight="1">
      <c r="A185" s="33" t="s">
        <v>66</v>
      </c>
      <c r="B185" s="5" t="s">
        <v>22</v>
      </c>
      <c r="C185" s="5" t="s">
        <v>18</v>
      </c>
      <c r="D185" s="7" t="s">
        <v>115</v>
      </c>
      <c r="E185" s="5">
        <v>850</v>
      </c>
      <c r="F185" s="10">
        <v>0</v>
      </c>
      <c r="G185" s="43"/>
      <c r="H185" s="43"/>
    </row>
    <row r="186" spans="1:8" ht="36" customHeight="1">
      <c r="A186" s="33" t="s">
        <v>86</v>
      </c>
      <c r="B186" s="5" t="s">
        <v>22</v>
      </c>
      <c r="C186" s="5" t="s">
        <v>18</v>
      </c>
      <c r="D186" s="7" t="s">
        <v>118</v>
      </c>
      <c r="E186" s="5"/>
      <c r="F186" s="10">
        <f>F187+F191</f>
        <v>5274.7</v>
      </c>
      <c r="G186" s="43"/>
      <c r="H186" s="43"/>
    </row>
    <row r="187" spans="1:8" ht="97.5" customHeight="1">
      <c r="A187" s="34" t="s">
        <v>63</v>
      </c>
      <c r="B187" s="5" t="s">
        <v>22</v>
      </c>
      <c r="C187" s="5" t="s">
        <v>18</v>
      </c>
      <c r="D187" s="7" t="s">
        <v>119</v>
      </c>
      <c r="E187" s="5"/>
      <c r="F187" s="10">
        <f>F188+F189+F190</f>
        <v>4774.7</v>
      </c>
      <c r="G187" s="43"/>
      <c r="H187" s="43"/>
    </row>
    <row r="188" spans="1:8" ht="78.75" customHeight="1">
      <c r="A188" s="31" t="s">
        <v>75</v>
      </c>
      <c r="B188" s="5" t="s">
        <v>22</v>
      </c>
      <c r="C188" s="5" t="s">
        <v>18</v>
      </c>
      <c r="D188" s="7" t="s">
        <v>119</v>
      </c>
      <c r="E188" s="5">
        <v>100</v>
      </c>
      <c r="F188" s="10">
        <f>Лист2!G63</f>
        <v>4654.7</v>
      </c>
      <c r="G188" s="43"/>
      <c r="H188" s="43"/>
    </row>
    <row r="189" spans="1:8" ht="33" customHeight="1">
      <c r="A189" s="32" t="s">
        <v>113</v>
      </c>
      <c r="B189" s="5" t="s">
        <v>22</v>
      </c>
      <c r="C189" s="5" t="s">
        <v>18</v>
      </c>
      <c r="D189" s="7" t="s">
        <v>119</v>
      </c>
      <c r="E189" s="5">
        <v>200</v>
      </c>
      <c r="F189" s="10">
        <f>Лист2!G64</f>
        <v>120</v>
      </c>
      <c r="G189" s="43"/>
      <c r="H189" s="43"/>
    </row>
    <row r="190" spans="1:8" ht="20.25" customHeight="1">
      <c r="A190" s="33" t="s">
        <v>66</v>
      </c>
      <c r="B190" s="5" t="s">
        <v>22</v>
      </c>
      <c r="C190" s="5" t="s">
        <v>18</v>
      </c>
      <c r="D190" s="7" t="s">
        <v>119</v>
      </c>
      <c r="E190" s="5">
        <v>850</v>
      </c>
      <c r="F190" s="10">
        <f>Лист2!G65</f>
        <v>0</v>
      </c>
      <c r="G190" s="43"/>
      <c r="H190" s="43"/>
    </row>
    <row r="191" spans="1:8" ht="48" customHeight="1">
      <c r="A191" s="33" t="str">
        <f>Лист2!A66</f>
        <v>Субсидия на софинансирование части расходов местных бюджетов по оплате труда работников муниципальных учреждений</v>
      </c>
      <c r="B191" s="5" t="str">
        <f>Лист2!C66</f>
        <v>08</v>
      </c>
      <c r="C191" s="5" t="str">
        <f>Лист2!D66</f>
        <v>04</v>
      </c>
      <c r="D191" s="5" t="str">
        <f>Лист2!E66</f>
        <v>02 5 00 S0430</v>
      </c>
      <c r="E191" s="5"/>
      <c r="F191" s="45">
        <f>Лист2!G66</f>
        <v>500</v>
      </c>
      <c r="G191" s="43"/>
      <c r="H191" s="43"/>
    </row>
    <row r="192" spans="1:8" ht="81.75" customHeight="1">
      <c r="A192" s="33" t="str">
        <f>Лист2!A67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2" s="5" t="str">
        <f>Лист2!C67</f>
        <v>08</v>
      </c>
      <c r="C192" s="5" t="str">
        <f>Лист2!D67</f>
        <v>04</v>
      </c>
      <c r="D192" s="5" t="str">
        <f>Лист2!E67</f>
        <v>02 5 00 S0430</v>
      </c>
      <c r="E192" s="5">
        <f>Лист2!F67</f>
        <v>100</v>
      </c>
      <c r="F192" s="45">
        <f>Лист2!G67</f>
        <v>500</v>
      </c>
      <c r="G192" s="43"/>
      <c r="H192" s="43"/>
    </row>
    <row r="193" spans="1:8" ht="35.25" customHeight="1">
      <c r="A193" s="33" t="str">
        <f>Лист2!A68</f>
        <v>РП "Развитие культуры Волчихинского района " на 2015-2020 годы</v>
      </c>
      <c r="B193" s="5" t="str">
        <f>Лист2!C68</f>
        <v>08</v>
      </c>
      <c r="C193" s="5" t="str">
        <f>Лист2!D68</f>
        <v>04</v>
      </c>
      <c r="D193" s="5" t="str">
        <f>Лист2!E68</f>
        <v>44 0 00 60990</v>
      </c>
      <c r="E193" s="5"/>
      <c r="F193" s="45">
        <f>Лист2!G68</f>
        <v>100</v>
      </c>
      <c r="G193" s="43"/>
      <c r="H193" s="43"/>
    </row>
    <row r="194" spans="1:8" ht="36.75" customHeight="1">
      <c r="A194" s="33" t="str">
        <f>Лист2!A69</f>
        <v>Закупка товаров, работ и услуг для обеспечения государственных (муниципальных) нужд</v>
      </c>
      <c r="B194" s="5" t="str">
        <f>Лист2!C69</f>
        <v>08</v>
      </c>
      <c r="C194" s="5" t="str">
        <f>Лист2!D69</f>
        <v>04</v>
      </c>
      <c r="D194" s="5" t="str">
        <f>Лист2!E69</f>
        <v>44 0 00 60990</v>
      </c>
      <c r="E194" s="5">
        <f>Лист2!F69</f>
        <v>200</v>
      </c>
      <c r="F194" s="45">
        <f>Лист2!G69</f>
        <v>100</v>
      </c>
      <c r="G194" s="43"/>
      <c r="H194" s="43"/>
    </row>
    <row r="195" spans="1:8" ht="109.5" customHeight="1">
      <c r="A195" s="33" t="str">
        <f>Лист2!A190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95" s="5" t="str">
        <f>Лист2!C190</f>
        <v>08</v>
      </c>
      <c r="C195" s="5" t="str">
        <f>Лист2!D190</f>
        <v>04</v>
      </c>
      <c r="D195" s="5" t="str">
        <f>Лист2!E190</f>
        <v>98 5 00 60510</v>
      </c>
      <c r="E195" s="5"/>
      <c r="F195" s="45">
        <f>Лист2!G190</f>
        <v>30</v>
      </c>
      <c r="G195" s="43"/>
      <c r="H195" s="43"/>
    </row>
    <row r="196" spans="1:8" ht="21" customHeight="1">
      <c r="A196" s="33" t="str">
        <f>Лист2!A191</f>
        <v>Иные межбюджетные трансферты</v>
      </c>
      <c r="B196" s="5" t="str">
        <f>Лист2!C191</f>
        <v>08</v>
      </c>
      <c r="C196" s="5" t="str">
        <f>Лист2!D191</f>
        <v>04</v>
      </c>
      <c r="D196" s="5" t="str">
        <f>Лист2!E191</f>
        <v>98 5 00 60510</v>
      </c>
      <c r="E196" s="5">
        <f>Лист2!F191</f>
        <v>540</v>
      </c>
      <c r="F196" s="45">
        <f>Лист2!G191</f>
        <v>30</v>
      </c>
      <c r="G196" s="43"/>
      <c r="H196" s="43"/>
    </row>
    <row r="197" spans="1:8">
      <c r="A197" s="4" t="s">
        <v>37</v>
      </c>
      <c r="B197" s="5">
        <v>10</v>
      </c>
      <c r="C197" s="5"/>
      <c r="D197" s="3"/>
      <c r="E197" s="5"/>
      <c r="F197" s="10">
        <f>F198+F210+F201</f>
        <v>17271.400000000001</v>
      </c>
      <c r="G197" s="10">
        <f>Лист1!E39</f>
        <v>15986.2</v>
      </c>
      <c r="H197" s="10">
        <f>Лист1!F39</f>
        <v>16004.3</v>
      </c>
    </row>
    <row r="198" spans="1:8">
      <c r="A198" s="4" t="s">
        <v>12</v>
      </c>
      <c r="B198" s="5">
        <v>10</v>
      </c>
      <c r="C198" s="5" t="s">
        <v>15</v>
      </c>
      <c r="D198" s="3"/>
      <c r="E198" s="5"/>
      <c r="F198" s="10">
        <f>F199</f>
        <v>700</v>
      </c>
      <c r="G198" s="43"/>
      <c r="H198" s="43"/>
    </row>
    <row r="199" spans="1:8">
      <c r="A199" s="9" t="s">
        <v>80</v>
      </c>
      <c r="B199" s="5">
        <v>10</v>
      </c>
      <c r="C199" s="5" t="s">
        <v>15</v>
      </c>
      <c r="D199" s="7" t="s">
        <v>138</v>
      </c>
      <c r="E199" s="3"/>
      <c r="F199" s="10">
        <f>F200</f>
        <v>700</v>
      </c>
      <c r="G199" s="43"/>
      <c r="H199" s="43"/>
    </row>
    <row r="200" spans="1:8" ht="31.5">
      <c r="A200" s="4" t="s">
        <v>60</v>
      </c>
      <c r="B200" s="5">
        <v>10</v>
      </c>
      <c r="C200" s="5" t="s">
        <v>15</v>
      </c>
      <c r="D200" s="7" t="s">
        <v>138</v>
      </c>
      <c r="E200" s="3">
        <v>300</v>
      </c>
      <c r="F200" s="10">
        <f>Лист2!G271+Лист2!G313</f>
        <v>700</v>
      </c>
      <c r="G200" s="43"/>
      <c r="H200" s="43"/>
    </row>
    <row r="201" spans="1:8" ht="21.75" customHeight="1">
      <c r="A201" s="4" t="str">
        <f>Лист2!A272</f>
        <v>Социальное обеспечение населения</v>
      </c>
      <c r="B201" s="5">
        <f>Лист2!C272</f>
        <v>10</v>
      </c>
      <c r="C201" s="5" t="str">
        <f>Лист2!D272</f>
        <v>03</v>
      </c>
      <c r="D201" s="5"/>
      <c r="E201" s="5"/>
      <c r="F201" s="44">
        <f>Лист2!G272+F202</f>
        <v>2564.4</v>
      </c>
      <c r="G201" s="43"/>
      <c r="H201" s="43"/>
    </row>
    <row r="202" spans="1:8" ht="34.5" customHeight="1">
      <c r="A202" s="4" t="str">
        <f>Лист2!A141</f>
        <v>Субсидии на реализацию мероприятий по обеспечению жильем молодых семей</v>
      </c>
      <c r="B202" s="5">
        <f>Лист2!C141</f>
        <v>10</v>
      </c>
      <c r="C202" s="5" t="str">
        <f>Лист2!D141</f>
        <v>03</v>
      </c>
      <c r="D202" s="5" t="str">
        <f>Лист2!E141</f>
        <v>14 2 00 L4970</v>
      </c>
      <c r="E202" s="5"/>
      <c r="F202" s="44">
        <f>Лист2!G141+F204</f>
        <v>451.59999999999997</v>
      </c>
      <c r="G202" s="43"/>
      <c r="H202" s="43"/>
    </row>
    <row r="203" spans="1:8" ht="35.25" customHeight="1">
      <c r="A203" s="4" t="str">
        <f>Лист2!A142</f>
        <v>Социальное обеспечение и иные выплаты населению</v>
      </c>
      <c r="B203" s="5">
        <f>Лист2!C142</f>
        <v>10</v>
      </c>
      <c r="C203" s="5" t="str">
        <f>Лист2!D142</f>
        <v>03</v>
      </c>
      <c r="D203" s="5" t="str">
        <f>Лист2!E142</f>
        <v>14 2 00 L4970</v>
      </c>
      <c r="E203" s="5">
        <f>Лист2!F142</f>
        <v>300</v>
      </c>
      <c r="F203" s="44">
        <f>Лист2!G142</f>
        <v>341.4</v>
      </c>
      <c r="G203" s="43"/>
      <c r="H203" s="43"/>
    </row>
    <row r="204" spans="1:8" ht="35.25" customHeight="1">
      <c r="A204" s="4" t="str">
        <f>Лист2!A143</f>
        <v>МП "Обеспечение жильем молодых семей в Волчихинском районе" на 2015-2020 годы</v>
      </c>
      <c r="B204" s="5">
        <f>Лист2!C143</f>
        <v>10</v>
      </c>
      <c r="C204" s="5" t="str">
        <f>Лист2!D143</f>
        <v>03</v>
      </c>
      <c r="D204" s="5" t="str">
        <f>Лист2!E143</f>
        <v>14 2 00 L4970</v>
      </c>
      <c r="E204" s="5"/>
      <c r="F204" s="44">
        <f>Лист2!G143</f>
        <v>110.2</v>
      </c>
      <c r="G204" s="43"/>
      <c r="H204" s="43"/>
    </row>
    <row r="205" spans="1:8" ht="35.25" customHeight="1">
      <c r="A205" s="4" t="str">
        <f>Лист2!A144</f>
        <v>Социальное обеспечение и иные выплаты населению</v>
      </c>
      <c r="B205" s="5">
        <f>Лист2!C144</f>
        <v>10</v>
      </c>
      <c r="C205" s="5" t="str">
        <f>Лист2!D144</f>
        <v>03</v>
      </c>
      <c r="D205" s="5" t="str">
        <f>Лист2!E144</f>
        <v>14 2 00 L4970</v>
      </c>
      <c r="E205" s="5">
        <f>Лист2!F144</f>
        <v>300</v>
      </c>
      <c r="F205" s="44">
        <f>Лист2!G144</f>
        <v>110.2</v>
      </c>
      <c r="G205" s="43"/>
      <c r="H205" s="43"/>
    </row>
    <row r="206" spans="1:8" ht="69.75" customHeight="1">
      <c r="A206" s="4" t="str">
        <f>Лист2!A273</f>
        <v>Субсидии на  реализацию мероприятий по улучшению жилищных условий граждан, проживающих в сельской местности, в том числе молодых семей и молодых специалистов</v>
      </c>
      <c r="B206" s="5" t="str">
        <f>Лист2!C273</f>
        <v>10</v>
      </c>
      <c r="C206" s="5" t="str">
        <f>Лист2!D273</f>
        <v>03</v>
      </c>
      <c r="D206" s="5" t="str">
        <f>Лист2!E273</f>
        <v>52 0 00 L5765</v>
      </c>
      <c r="E206" s="5">
        <f>Лист2!F273</f>
        <v>0</v>
      </c>
      <c r="F206" s="44">
        <f>Лист2!G273</f>
        <v>1225.0999999999999</v>
      </c>
      <c r="G206" s="43"/>
      <c r="H206" s="43"/>
    </row>
    <row r="207" spans="1:8" ht="35.25" customHeight="1">
      <c r="A207" s="4" t="str">
        <f>Лист2!A274</f>
        <v>Социальное обеспечение и иные выплаты населению</v>
      </c>
      <c r="B207" s="5" t="str">
        <f>Лист2!C274</f>
        <v>10</v>
      </c>
      <c r="C207" s="5" t="str">
        <f>Лист2!D274</f>
        <v>03</v>
      </c>
      <c r="D207" s="5" t="str">
        <f>Лист2!E274</f>
        <v>52 0 00 L5765</v>
      </c>
      <c r="E207" s="5">
        <f>Лист2!F274</f>
        <v>300</v>
      </c>
      <c r="F207" s="44">
        <f>Лист2!G274</f>
        <v>1225.0999999999999</v>
      </c>
      <c r="G207" s="43"/>
      <c r="H207" s="43"/>
    </row>
    <row r="208" spans="1:8" ht="66" customHeight="1">
      <c r="A208" s="4" t="str">
        <f>Лист2!A277</f>
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v>
      </c>
      <c r="B208" s="5">
        <f>Лист2!C277</f>
        <v>10</v>
      </c>
      <c r="C208" s="5" t="str">
        <f>Лист2!D277</f>
        <v>03</v>
      </c>
      <c r="D208" s="5" t="str">
        <f>Лист2!E277</f>
        <v>71 1 00 51350</v>
      </c>
      <c r="E208" s="5"/>
      <c r="F208" s="44">
        <f>Лист2!G277</f>
        <v>1.7</v>
      </c>
      <c r="G208" s="43"/>
      <c r="H208" s="43"/>
    </row>
    <row r="209" spans="1:8" ht="33" customHeight="1">
      <c r="A209" s="4" t="str">
        <f>Лист2!A278</f>
        <v>Социальное обеспечение и иные выплаты населению</v>
      </c>
      <c r="B209" s="5" t="str">
        <f>Лист2!C278</f>
        <v>10</v>
      </c>
      <c r="C209" s="5" t="str">
        <f>Лист2!D278</f>
        <v>03</v>
      </c>
      <c r="D209" s="5" t="str">
        <f>Лист2!E278</f>
        <v>71 1 00 51350</v>
      </c>
      <c r="E209" s="5">
        <f>Лист2!F278</f>
        <v>300</v>
      </c>
      <c r="F209" s="44">
        <f>Лист2!G278</f>
        <v>1.7</v>
      </c>
      <c r="G209" s="43"/>
      <c r="H209" s="43"/>
    </row>
    <row r="210" spans="1:8">
      <c r="A210" s="4" t="s">
        <v>13</v>
      </c>
      <c r="B210" s="5">
        <v>10</v>
      </c>
      <c r="C210" s="5" t="s">
        <v>18</v>
      </c>
      <c r="D210" s="5"/>
      <c r="E210" s="5"/>
      <c r="F210" s="10">
        <f>F211+F213</f>
        <v>14007</v>
      </c>
      <c r="G210" s="43"/>
      <c r="H210" s="43"/>
    </row>
    <row r="211" spans="1:8" ht="78.75" customHeight="1">
      <c r="A211" s="9" t="s">
        <v>78</v>
      </c>
      <c r="B211" s="5">
        <v>10</v>
      </c>
      <c r="C211" s="5" t="s">
        <v>18</v>
      </c>
      <c r="D211" s="7" t="s">
        <v>125</v>
      </c>
      <c r="E211" s="5"/>
      <c r="F211" s="10">
        <f>F212</f>
        <v>1998</v>
      </c>
      <c r="G211" s="43"/>
      <c r="H211" s="43"/>
    </row>
    <row r="212" spans="1:8" ht="31.5">
      <c r="A212" s="4" t="s">
        <v>60</v>
      </c>
      <c r="B212" s="5">
        <v>10</v>
      </c>
      <c r="C212" s="5" t="s">
        <v>18</v>
      </c>
      <c r="D212" s="7" t="s">
        <v>125</v>
      </c>
      <c r="E212" s="3">
        <v>300</v>
      </c>
      <c r="F212" s="10">
        <f>Лист2!G147</f>
        <v>1998</v>
      </c>
      <c r="G212" s="43"/>
      <c r="H212" s="43"/>
    </row>
    <row r="213" spans="1:8" ht="48.75" customHeight="1">
      <c r="A213" s="17" t="s">
        <v>81</v>
      </c>
      <c r="B213" s="18" t="s">
        <v>57</v>
      </c>
      <c r="C213" s="18" t="s">
        <v>18</v>
      </c>
      <c r="D213" s="28" t="s">
        <v>139</v>
      </c>
      <c r="E213" s="18"/>
      <c r="F213" s="10">
        <f>F214</f>
        <v>12009</v>
      </c>
      <c r="G213" s="43"/>
      <c r="H213" s="43"/>
    </row>
    <row r="214" spans="1:8" ht="31.5">
      <c r="A214" s="4" t="s">
        <v>60</v>
      </c>
      <c r="B214" s="18" t="s">
        <v>57</v>
      </c>
      <c r="C214" s="18" t="s">
        <v>18</v>
      </c>
      <c r="D214" s="28" t="s">
        <v>139</v>
      </c>
      <c r="E214" s="18">
        <v>300</v>
      </c>
      <c r="F214" s="10">
        <f>Лист2!G149</f>
        <v>12009</v>
      </c>
      <c r="G214" s="43"/>
      <c r="H214" s="43"/>
    </row>
    <row r="215" spans="1:8">
      <c r="A215" s="4" t="s">
        <v>11</v>
      </c>
      <c r="B215" s="5">
        <v>11</v>
      </c>
      <c r="C215" s="5"/>
      <c r="D215" s="5"/>
      <c r="E215" s="5"/>
      <c r="F215" s="10">
        <f>F220+F216</f>
        <v>2038.1000000000001</v>
      </c>
      <c r="G215" s="10">
        <f>Лист1!E43</f>
        <v>1638.2</v>
      </c>
      <c r="H215" s="10">
        <f>Лист1!F43</f>
        <v>1638.2</v>
      </c>
    </row>
    <row r="216" spans="1:8">
      <c r="A216" s="4" t="str">
        <f>Лист2!A22</f>
        <v>Массовый спорт</v>
      </c>
      <c r="B216" s="5">
        <f>Лист2!C22</f>
        <v>11</v>
      </c>
      <c r="C216" s="5" t="str">
        <f>Лист2!D22</f>
        <v>02</v>
      </c>
      <c r="D216" s="5"/>
      <c r="E216" s="5"/>
      <c r="F216" s="5">
        <f>Лист2!G22</f>
        <v>130</v>
      </c>
      <c r="G216" s="10"/>
      <c r="H216" s="10"/>
    </row>
    <row r="217" spans="1:8" ht="48" customHeight="1">
      <c r="A217" s="4" t="str">
        <f>Лист2!A23</f>
        <v>Расходы на обеспечение деятельности (оказание услуг) подведомственных учреждений в сфере образования</v>
      </c>
      <c r="B217" s="5">
        <f>Лист2!C23</f>
        <v>11</v>
      </c>
      <c r="C217" s="5" t="str">
        <f>Лист2!D23</f>
        <v>02</v>
      </c>
      <c r="D217" s="5" t="str">
        <f>Лист2!E23</f>
        <v>02 1 00 00000</v>
      </c>
      <c r="E217" s="5"/>
      <c r="F217" s="5">
        <f>Лист2!G23</f>
        <v>130</v>
      </c>
      <c r="G217" s="10"/>
      <c r="H217" s="10"/>
    </row>
    <row r="218" spans="1:8" ht="39" customHeight="1">
      <c r="A218" s="4" t="str">
        <f>Лист2!A24</f>
        <v>Обеспечение деятельности организаций (учреждений) дополнительного образования детей</v>
      </c>
      <c r="B218" s="5">
        <f>Лист2!C24</f>
        <v>11</v>
      </c>
      <c r="C218" s="5" t="str">
        <f>Лист2!D24</f>
        <v>02</v>
      </c>
      <c r="D218" s="5" t="str">
        <f>Лист2!E24</f>
        <v>02 1 00 10420</v>
      </c>
      <c r="E218" s="5"/>
      <c r="F218" s="5">
        <f>Лист2!G24</f>
        <v>130</v>
      </c>
      <c r="G218" s="10"/>
      <c r="H218" s="10"/>
    </row>
    <row r="219" spans="1:8" ht="84" customHeight="1">
      <c r="A219" s="4" t="str">
        <f>Лист2!A25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9" s="5">
        <f>Лист2!C25</f>
        <v>11</v>
      </c>
      <c r="C219" s="5" t="str">
        <f>Лист2!D25</f>
        <v>02</v>
      </c>
      <c r="D219" s="5" t="str">
        <f>Лист2!E25</f>
        <v>02 1 00 10420</v>
      </c>
      <c r="E219" s="5">
        <f>Лист2!F25</f>
        <v>100</v>
      </c>
      <c r="F219" s="5">
        <f>Лист2!G25</f>
        <v>130</v>
      </c>
      <c r="G219" s="10"/>
      <c r="H219" s="10"/>
    </row>
    <row r="220" spans="1:8" ht="33.75" customHeight="1">
      <c r="A220" s="4" t="s">
        <v>28</v>
      </c>
      <c r="B220" s="3">
        <v>11</v>
      </c>
      <c r="C220" s="5" t="s">
        <v>21</v>
      </c>
      <c r="D220" s="7"/>
      <c r="E220" s="5"/>
      <c r="F220" s="10">
        <f>F221+F225</f>
        <v>1908.1000000000001</v>
      </c>
      <c r="G220" s="43"/>
      <c r="H220" s="43"/>
    </row>
    <row r="221" spans="1:8" ht="31.5">
      <c r="A221" s="9" t="s">
        <v>64</v>
      </c>
      <c r="B221" s="5">
        <v>11</v>
      </c>
      <c r="C221" s="5" t="s">
        <v>21</v>
      </c>
      <c r="D221" s="7" t="s">
        <v>114</v>
      </c>
      <c r="E221" s="3"/>
      <c r="F221" s="10">
        <f>F222</f>
        <v>680.3</v>
      </c>
      <c r="G221" s="43"/>
      <c r="H221" s="43"/>
    </row>
    <row r="222" spans="1:8" ht="31.5">
      <c r="A222" s="9" t="s">
        <v>65</v>
      </c>
      <c r="B222" s="5">
        <v>11</v>
      </c>
      <c r="C222" s="5" t="s">
        <v>21</v>
      </c>
      <c r="D222" s="7" t="s">
        <v>115</v>
      </c>
      <c r="E222" s="5"/>
      <c r="F222" s="10">
        <f>F223+F224</f>
        <v>680.3</v>
      </c>
      <c r="G222" s="43"/>
      <c r="H222" s="43"/>
    </row>
    <row r="223" spans="1:8" ht="81.75" customHeight="1">
      <c r="A223" s="32" t="s">
        <v>75</v>
      </c>
      <c r="B223" s="5">
        <v>11</v>
      </c>
      <c r="C223" s="5" t="s">
        <v>21</v>
      </c>
      <c r="D223" s="7" t="s">
        <v>115</v>
      </c>
      <c r="E223" s="5">
        <v>100</v>
      </c>
      <c r="F223" s="10">
        <f>Лист2!G28</f>
        <v>680.3</v>
      </c>
      <c r="G223" s="43"/>
      <c r="H223" s="43"/>
    </row>
    <row r="224" spans="1:8" ht="33.75" customHeight="1">
      <c r="A224" s="32" t="s">
        <v>113</v>
      </c>
      <c r="B224" s="5">
        <v>11</v>
      </c>
      <c r="C224" s="5" t="s">
        <v>21</v>
      </c>
      <c r="D224" s="7" t="s">
        <v>115</v>
      </c>
      <c r="E224" s="5">
        <v>200</v>
      </c>
      <c r="F224" s="10">
        <v>0</v>
      </c>
      <c r="G224" s="43"/>
      <c r="H224" s="43"/>
    </row>
    <row r="225" spans="1:8" ht="33.75" customHeight="1">
      <c r="A225" s="32" t="str">
        <f>Лист2!A30</f>
        <v>Учреждения по обеспечению хозяйственного обслуживания</v>
      </c>
      <c r="B225" s="5">
        <f>Лист2!C30</f>
        <v>11</v>
      </c>
      <c r="C225" s="5" t="str">
        <f>Лист2!D30</f>
        <v>05</v>
      </c>
      <c r="D225" s="5" t="str">
        <f>Лист2!E30</f>
        <v>02 5 00 10810</v>
      </c>
      <c r="E225" s="5"/>
      <c r="F225" s="44">
        <f>Лист2!G30</f>
        <v>1227.8000000000002</v>
      </c>
      <c r="G225" s="43"/>
      <c r="H225" s="43"/>
    </row>
    <row r="226" spans="1:8" ht="103.5" customHeight="1">
      <c r="A226" s="32" t="str">
        <f>Лист2!A31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6" s="5">
        <f>Лист2!C31</f>
        <v>11</v>
      </c>
      <c r="C226" s="5" t="str">
        <f>Лист2!D31</f>
        <v>05</v>
      </c>
      <c r="D226" s="5" t="str">
        <f>Лист2!E31</f>
        <v>02 5 00 10810</v>
      </c>
      <c r="E226" s="5">
        <f>Лист2!F31</f>
        <v>100</v>
      </c>
      <c r="F226" s="44">
        <f>Лист2!G31</f>
        <v>831</v>
      </c>
      <c r="G226" s="43"/>
      <c r="H226" s="43"/>
    </row>
    <row r="227" spans="1:8" ht="33.75" customHeight="1">
      <c r="A227" s="32" t="str">
        <f>Лист2!A32</f>
        <v>Закупка товаров, работ и услуг для обеспечения государственных (муниципальных) нужд</v>
      </c>
      <c r="B227" s="5">
        <f>Лист2!C32</f>
        <v>11</v>
      </c>
      <c r="C227" s="5" t="str">
        <f>Лист2!D32</f>
        <v>05</v>
      </c>
      <c r="D227" s="5" t="str">
        <f>Лист2!E32</f>
        <v>02 5 00 10810</v>
      </c>
      <c r="E227" s="5">
        <f>Лист2!F32</f>
        <v>200</v>
      </c>
      <c r="F227" s="44">
        <f>Лист2!G32</f>
        <v>274.89999999999998</v>
      </c>
      <c r="G227" s="43"/>
      <c r="H227" s="43"/>
    </row>
    <row r="228" spans="1:8" ht="33.75" customHeight="1">
      <c r="A228" s="32" t="str">
        <f>Лист2!A33</f>
        <v>Уплата налогов, сборов и иных платежей</v>
      </c>
      <c r="B228" s="5">
        <f>Лист2!C33</f>
        <v>11</v>
      </c>
      <c r="C228" s="5" t="str">
        <f>Лист2!D33</f>
        <v>05</v>
      </c>
      <c r="D228" s="5" t="str">
        <f>Лист2!E33</f>
        <v>02 5 00 10810</v>
      </c>
      <c r="E228" s="5">
        <f>Лист2!F33</f>
        <v>850</v>
      </c>
      <c r="F228" s="44">
        <f>Лист2!G33</f>
        <v>121.9</v>
      </c>
      <c r="G228" s="43"/>
      <c r="H228" s="43"/>
    </row>
    <row r="229" spans="1:8" ht="31.5">
      <c r="A229" s="4" t="s">
        <v>62</v>
      </c>
      <c r="B229" s="5">
        <v>13</v>
      </c>
      <c r="C229" s="5"/>
      <c r="D229" s="5"/>
      <c r="E229" s="5"/>
      <c r="F229" s="10">
        <f>F230</f>
        <v>358</v>
      </c>
      <c r="G229" s="10">
        <f>Лист1!E46</f>
        <v>100</v>
      </c>
      <c r="H229" s="10">
        <f>Лист1!F46</f>
        <v>100</v>
      </c>
    </row>
    <row r="230" spans="1:8" ht="31.5">
      <c r="A230" s="37" t="s">
        <v>87</v>
      </c>
      <c r="B230" s="5">
        <v>13</v>
      </c>
      <c r="C230" s="5" t="s">
        <v>15</v>
      </c>
      <c r="D230" s="5"/>
      <c r="E230" s="5"/>
      <c r="F230" s="10">
        <f>F232</f>
        <v>358</v>
      </c>
      <c r="G230" s="43"/>
      <c r="H230" s="43"/>
    </row>
    <row r="231" spans="1:8" ht="21" customHeight="1">
      <c r="A231" s="21" t="s">
        <v>71</v>
      </c>
      <c r="B231" s="5">
        <v>13</v>
      </c>
      <c r="C231" s="5" t="s">
        <v>15</v>
      </c>
      <c r="D231" s="3" t="s">
        <v>128</v>
      </c>
      <c r="E231" s="23"/>
      <c r="F231" s="10">
        <f>F232</f>
        <v>358</v>
      </c>
      <c r="G231" s="43"/>
      <c r="H231" s="43"/>
    </row>
    <row r="232" spans="1:8">
      <c r="A232" s="21" t="s">
        <v>79</v>
      </c>
      <c r="B232" s="5">
        <v>13</v>
      </c>
      <c r="C232" s="5" t="s">
        <v>15</v>
      </c>
      <c r="D232" s="3" t="s">
        <v>128</v>
      </c>
      <c r="E232" s="5">
        <v>730</v>
      </c>
      <c r="F232" s="10">
        <f>Лист2!G195</f>
        <v>358</v>
      </c>
      <c r="G232" s="43"/>
      <c r="H232" s="43"/>
    </row>
    <row r="233" spans="1:8" ht="31.5">
      <c r="A233" s="40" t="s">
        <v>92</v>
      </c>
      <c r="B233" s="5">
        <v>14</v>
      </c>
      <c r="C233" s="5"/>
      <c r="D233" s="5"/>
      <c r="E233" s="5"/>
      <c r="F233" s="10">
        <f>F234+F239</f>
        <v>3532.7</v>
      </c>
      <c r="G233" s="10">
        <f>Лист1!E48</f>
        <v>2800.3</v>
      </c>
      <c r="H233" s="10">
        <f>Лист1!F48</f>
        <v>2800.3</v>
      </c>
    </row>
    <row r="234" spans="1:8" ht="35.25" customHeight="1">
      <c r="A234" s="4" t="s">
        <v>88</v>
      </c>
      <c r="B234" s="5">
        <v>14</v>
      </c>
      <c r="C234" s="5" t="s">
        <v>15</v>
      </c>
      <c r="D234" s="5"/>
      <c r="E234" s="5"/>
      <c r="F234" s="10">
        <f>F237+F235</f>
        <v>1913.7</v>
      </c>
      <c r="G234" s="43"/>
      <c r="H234" s="43"/>
    </row>
    <row r="235" spans="1:8" ht="50.25" customHeight="1">
      <c r="A235" s="9" t="s">
        <v>58</v>
      </c>
      <c r="B235" s="7" t="s">
        <v>59</v>
      </c>
      <c r="C235" s="7" t="s">
        <v>15</v>
      </c>
      <c r="D235" s="7" t="s">
        <v>130</v>
      </c>
      <c r="E235" s="7"/>
      <c r="F235" s="10">
        <f>F236</f>
        <v>1161.7</v>
      </c>
      <c r="G235" s="43"/>
      <c r="H235" s="43"/>
    </row>
    <row r="236" spans="1:8" ht="19.5" customHeight="1">
      <c r="A236" s="9" t="s">
        <v>14</v>
      </c>
      <c r="B236" s="7" t="s">
        <v>59</v>
      </c>
      <c r="C236" s="7" t="s">
        <v>15</v>
      </c>
      <c r="D236" s="7" t="s">
        <v>130</v>
      </c>
      <c r="E236" s="7" t="s">
        <v>68</v>
      </c>
      <c r="F236" s="10">
        <f>Лист2!G199</f>
        <v>1161.7</v>
      </c>
      <c r="G236" s="43"/>
      <c r="H236" s="43"/>
    </row>
    <row r="237" spans="1:8" ht="47.25" customHeight="1">
      <c r="A237" s="9" t="s">
        <v>29</v>
      </c>
      <c r="B237" s="5">
        <v>14</v>
      </c>
      <c r="C237" s="5" t="s">
        <v>15</v>
      </c>
      <c r="D237" s="7" t="s">
        <v>130</v>
      </c>
      <c r="E237" s="5"/>
      <c r="F237" s="10">
        <f>Лист2!G200</f>
        <v>752</v>
      </c>
      <c r="G237" s="43"/>
      <c r="H237" s="43"/>
    </row>
    <row r="238" spans="1:8">
      <c r="A238" s="9" t="s">
        <v>14</v>
      </c>
      <c r="B238" s="5">
        <v>14</v>
      </c>
      <c r="C238" s="5" t="s">
        <v>15</v>
      </c>
      <c r="D238" s="7" t="s">
        <v>130</v>
      </c>
      <c r="E238" s="5">
        <v>510</v>
      </c>
      <c r="F238" s="10">
        <f>Лист2!G201</f>
        <v>752</v>
      </c>
      <c r="G238" s="43"/>
      <c r="H238" s="43"/>
    </row>
    <row r="239" spans="1:8" ht="31.5">
      <c r="A239" s="9" t="s">
        <v>98</v>
      </c>
      <c r="B239" s="5">
        <v>14</v>
      </c>
      <c r="C239" s="5" t="s">
        <v>16</v>
      </c>
      <c r="D239" s="7" t="s">
        <v>132</v>
      </c>
      <c r="E239" s="5"/>
      <c r="F239" s="10">
        <f>Лист2!G202</f>
        <v>1619</v>
      </c>
      <c r="G239" s="43"/>
      <c r="H239" s="43"/>
    </row>
    <row r="240" spans="1:8">
      <c r="A240" s="9" t="s">
        <v>14</v>
      </c>
      <c r="B240" s="5">
        <v>14</v>
      </c>
      <c r="C240" s="5" t="s">
        <v>16</v>
      </c>
      <c r="D240" s="7" t="s">
        <v>132</v>
      </c>
      <c r="E240" s="5">
        <v>510</v>
      </c>
      <c r="F240" s="10">
        <f>Лист2!G203</f>
        <v>1619</v>
      </c>
      <c r="G240" s="43"/>
      <c r="H240" s="43"/>
    </row>
    <row r="241" spans="1:8">
      <c r="A241" s="4" t="s">
        <v>54</v>
      </c>
      <c r="B241" s="5"/>
      <c r="C241" s="5"/>
      <c r="D241" s="5"/>
      <c r="E241" s="5"/>
      <c r="F241" s="10">
        <f>F11+F54+F73+F98+F166+F197+F215+F233+F58+F229+F87</f>
        <v>356372.1</v>
      </c>
      <c r="G241" s="10">
        <v>311451.5</v>
      </c>
      <c r="H241" s="10">
        <v>308273.5</v>
      </c>
    </row>
    <row r="242" spans="1:8">
      <c r="A242" s="6"/>
    </row>
  </sheetData>
  <mergeCells count="1">
    <mergeCell ref="A7:H7"/>
  </mergeCells>
  <phoneticPr fontId="5" type="noConversion"/>
  <pageMargins left="0.78740157480314965" right="0.23622047244094491" top="0.78740157480314965" bottom="0.78740157480314965" header="0.31496062992125984" footer="0.31496062992125984"/>
  <pageSetup paperSize="9" scale="65" fitToHeight="1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2020-03-10T02:20:48Z</cp:lastPrinted>
  <dcterms:created xsi:type="dcterms:W3CDTF">2008-11-25T08:06:35Z</dcterms:created>
  <dcterms:modified xsi:type="dcterms:W3CDTF">2020-03-31T08:34:21Z</dcterms:modified>
</cp:coreProperties>
</file>