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425" windowWidth="15135" windowHeight="675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H12" i="3" l="1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E51" i="1" l="1"/>
  <c r="D51" i="1"/>
  <c r="A36" i="1"/>
  <c r="D29" i="1"/>
  <c r="G134" i="3"/>
  <c r="G135" i="3"/>
  <c r="G136" i="3"/>
  <c r="G137" i="3"/>
  <c r="G138" i="3"/>
  <c r="F138" i="3"/>
  <c r="G116" i="3"/>
  <c r="G111" i="3"/>
  <c r="G106" i="3"/>
  <c r="G34" i="3"/>
  <c r="F34" i="3"/>
  <c r="G36" i="3"/>
  <c r="G35" i="3"/>
  <c r="G33" i="3"/>
  <c r="F45" i="3"/>
  <c r="G53" i="3"/>
  <c r="G52" i="3" s="1"/>
  <c r="G51" i="3" s="1"/>
  <c r="G50" i="3" s="1"/>
  <c r="G45" i="3" s="1"/>
  <c r="G54" i="3"/>
  <c r="G61" i="3"/>
  <c r="F447" i="3"/>
  <c r="G447" i="3"/>
  <c r="F448" i="3"/>
  <c r="G448" i="3"/>
  <c r="F449" i="3"/>
  <c r="G449" i="3"/>
  <c r="F450" i="3"/>
  <c r="G450" i="3"/>
  <c r="F451" i="3"/>
  <c r="G451" i="3"/>
  <c r="G446" i="3"/>
  <c r="F446" i="3"/>
  <c r="G437" i="3"/>
  <c r="G438" i="3"/>
  <c r="G439" i="3"/>
  <c r="F421" i="3"/>
  <c r="G421" i="3"/>
  <c r="F422" i="3"/>
  <c r="G422" i="3"/>
  <c r="F423" i="3"/>
  <c r="G423" i="3"/>
  <c r="F424" i="3"/>
  <c r="G424" i="3"/>
  <c r="F425" i="3"/>
  <c r="G425" i="3"/>
  <c r="F426" i="3"/>
  <c r="G426" i="3"/>
  <c r="F427" i="3"/>
  <c r="G427" i="3"/>
  <c r="F428" i="3"/>
  <c r="G428" i="3"/>
  <c r="F429" i="3"/>
  <c r="G429" i="3"/>
  <c r="F430" i="3"/>
  <c r="G430" i="3"/>
  <c r="F431" i="3"/>
  <c r="G431" i="3"/>
  <c r="F432" i="3"/>
  <c r="G432" i="3"/>
  <c r="F433" i="3"/>
  <c r="G433" i="3"/>
  <c r="F434" i="3"/>
  <c r="G434" i="3"/>
  <c r="F417" i="3"/>
  <c r="G417" i="3"/>
  <c r="F418" i="3"/>
  <c r="G418" i="3"/>
  <c r="F419" i="3"/>
  <c r="G419" i="3"/>
  <c r="F420" i="3"/>
  <c r="G420" i="3"/>
  <c r="F411" i="3"/>
  <c r="G411" i="3"/>
  <c r="F412" i="3"/>
  <c r="G412" i="3"/>
  <c r="F413" i="3"/>
  <c r="G413" i="3"/>
  <c r="F414" i="3"/>
  <c r="G414" i="3"/>
  <c r="F415" i="3"/>
  <c r="G415" i="3"/>
  <c r="F416" i="3"/>
  <c r="G416" i="3"/>
  <c r="G410" i="3"/>
  <c r="F410" i="3"/>
  <c r="F406" i="3"/>
  <c r="F405" i="3" s="1"/>
  <c r="F404" i="3" s="1"/>
  <c r="F398" i="3" s="1"/>
  <c r="G406" i="3"/>
  <c r="G405" i="3" s="1"/>
  <c r="G404" i="3" s="1"/>
  <c r="F407" i="3"/>
  <c r="G407" i="3"/>
  <c r="F408" i="3"/>
  <c r="G408" i="3"/>
  <c r="F409" i="3"/>
  <c r="G409" i="3"/>
  <c r="F400" i="3"/>
  <c r="G400" i="3"/>
  <c r="F401" i="3"/>
  <c r="G401" i="3"/>
  <c r="F402" i="3"/>
  <c r="G402" i="3"/>
  <c r="F403" i="3"/>
  <c r="G403" i="3"/>
  <c r="G399" i="3"/>
  <c r="G398" i="3" s="1"/>
  <c r="F399" i="3"/>
  <c r="F390" i="3"/>
  <c r="G390" i="3"/>
  <c r="F391" i="3"/>
  <c r="G391" i="3"/>
  <c r="F392" i="3"/>
  <c r="G392" i="3"/>
  <c r="F393" i="3"/>
  <c r="G393" i="3"/>
  <c r="F394" i="3"/>
  <c r="G394" i="3"/>
  <c r="F395" i="3"/>
  <c r="G395" i="3"/>
  <c r="F396" i="3"/>
  <c r="G396" i="3"/>
  <c r="G389" i="3"/>
  <c r="F389" i="3"/>
  <c r="G386" i="3"/>
  <c r="G385" i="3" s="1"/>
  <c r="G384" i="3" s="1"/>
  <c r="G378" i="3"/>
  <c r="G377" i="3" s="1"/>
  <c r="G376" i="3" s="1"/>
  <c r="F384" i="3"/>
  <c r="F385" i="3"/>
  <c r="F386" i="3"/>
  <c r="F387" i="3"/>
  <c r="G382" i="3"/>
  <c r="F383" i="3"/>
  <c r="F382" i="3" s="1"/>
  <c r="F377" i="3"/>
  <c r="F378" i="3"/>
  <c r="F379" i="3"/>
  <c r="F380" i="3"/>
  <c r="G380" i="3"/>
  <c r="F381" i="3"/>
  <c r="F376" i="3"/>
  <c r="F372" i="3"/>
  <c r="G372" i="3"/>
  <c r="F373" i="3"/>
  <c r="G373" i="3"/>
  <c r="F374" i="3"/>
  <c r="G374" i="3"/>
  <c r="G371" i="3"/>
  <c r="F371" i="3"/>
  <c r="F366" i="3"/>
  <c r="G366" i="3"/>
  <c r="F367" i="3"/>
  <c r="G367" i="3"/>
  <c r="F368" i="3"/>
  <c r="G368" i="3"/>
  <c r="G365" i="3"/>
  <c r="F365" i="3"/>
  <c r="A361" i="3"/>
  <c r="B361" i="3"/>
  <c r="C361" i="3"/>
  <c r="D361" i="3"/>
  <c r="E361" i="3"/>
  <c r="G360" i="3"/>
  <c r="G361" i="3"/>
  <c r="G362" i="3"/>
  <c r="G363" i="3"/>
  <c r="G364" i="3"/>
  <c r="F361" i="3"/>
  <c r="F362" i="3"/>
  <c r="F363" i="3"/>
  <c r="F364" i="3"/>
  <c r="F353" i="3"/>
  <c r="G353" i="3"/>
  <c r="F354" i="3"/>
  <c r="G354" i="3"/>
  <c r="F355" i="3"/>
  <c r="G355" i="3"/>
  <c r="F356" i="3"/>
  <c r="G356" i="3"/>
  <c r="F357" i="3"/>
  <c r="G357" i="3"/>
  <c r="F358" i="3"/>
  <c r="G358" i="3"/>
  <c r="F359" i="3"/>
  <c r="G359" i="3"/>
  <c r="F360" i="3"/>
  <c r="G352" i="3"/>
  <c r="G351" i="3" s="1"/>
  <c r="F352" i="3"/>
  <c r="F346" i="3"/>
  <c r="G346" i="3"/>
  <c r="F347" i="3"/>
  <c r="G347" i="3"/>
  <c r="F348" i="3"/>
  <c r="G348" i="3"/>
  <c r="F349" i="3"/>
  <c r="G349" i="3"/>
  <c r="F350" i="3"/>
  <c r="G350" i="3"/>
  <c r="G345" i="3"/>
  <c r="F345" i="3"/>
  <c r="F341" i="3"/>
  <c r="G341" i="3"/>
  <c r="F342" i="3"/>
  <c r="G342" i="3"/>
  <c r="F343" i="3"/>
  <c r="G343" i="3"/>
  <c r="F344" i="3"/>
  <c r="G344" i="3"/>
  <c r="F339" i="3"/>
  <c r="G339" i="3"/>
  <c r="F340" i="3"/>
  <c r="G340" i="3"/>
  <c r="F338" i="3"/>
  <c r="G338" i="3"/>
  <c r="F336" i="3"/>
  <c r="G336" i="3"/>
  <c r="F337" i="3"/>
  <c r="G337" i="3"/>
  <c r="B334" i="3"/>
  <c r="C334" i="3"/>
  <c r="D334" i="3"/>
  <c r="B335" i="3"/>
  <c r="C335" i="3"/>
  <c r="D335" i="3"/>
  <c r="E335" i="3"/>
  <c r="F334" i="3"/>
  <c r="G334" i="3"/>
  <c r="F335" i="3"/>
  <c r="G335" i="3"/>
  <c r="A335" i="3"/>
  <c r="A334" i="3"/>
  <c r="F330" i="3"/>
  <c r="G330" i="3"/>
  <c r="F331" i="3"/>
  <c r="G331" i="3"/>
  <c r="F332" i="3"/>
  <c r="G332" i="3"/>
  <c r="F333" i="3"/>
  <c r="G333" i="3"/>
  <c r="F327" i="3"/>
  <c r="G327" i="3"/>
  <c r="F328" i="3"/>
  <c r="G328" i="3"/>
  <c r="F329" i="3"/>
  <c r="G329" i="3"/>
  <c r="G326" i="3"/>
  <c r="F326" i="3"/>
  <c r="F321" i="3"/>
  <c r="G321" i="3"/>
  <c r="F322" i="3"/>
  <c r="G322" i="3"/>
  <c r="F323" i="3"/>
  <c r="G323" i="3"/>
  <c r="F311" i="3"/>
  <c r="G311" i="3"/>
  <c r="F312" i="3"/>
  <c r="G312" i="3"/>
  <c r="F313" i="3"/>
  <c r="G313" i="3"/>
  <c r="F314" i="3"/>
  <c r="G314" i="3"/>
  <c r="F315" i="3"/>
  <c r="G315" i="3"/>
  <c r="F316" i="3"/>
  <c r="G316" i="3"/>
  <c r="F317" i="3"/>
  <c r="G317" i="3"/>
  <c r="F318" i="3"/>
  <c r="G318" i="3"/>
  <c r="F319" i="3"/>
  <c r="G319" i="3"/>
  <c r="F320" i="3"/>
  <c r="G320" i="3"/>
  <c r="F309" i="3"/>
  <c r="G309" i="3"/>
  <c r="F310" i="3"/>
  <c r="G310" i="3"/>
  <c r="F304" i="3"/>
  <c r="G304" i="3"/>
  <c r="F305" i="3"/>
  <c r="G305" i="3"/>
  <c r="F306" i="3"/>
  <c r="G306" i="3"/>
  <c r="F307" i="3"/>
  <c r="G307" i="3"/>
  <c r="F308" i="3"/>
  <c r="G308" i="3"/>
  <c r="F300" i="3"/>
  <c r="G300" i="3"/>
  <c r="F301" i="3"/>
  <c r="G301" i="3"/>
  <c r="F302" i="3"/>
  <c r="G302" i="3"/>
  <c r="F303" i="3"/>
  <c r="G303" i="3"/>
  <c r="F296" i="3"/>
  <c r="G296" i="3"/>
  <c r="F297" i="3"/>
  <c r="G297" i="3"/>
  <c r="F298" i="3"/>
  <c r="G298" i="3"/>
  <c r="F299" i="3"/>
  <c r="G299" i="3"/>
  <c r="F295" i="3"/>
  <c r="G295" i="3"/>
  <c r="G294" i="3"/>
  <c r="F294" i="3"/>
  <c r="F284" i="3"/>
  <c r="G284" i="3"/>
  <c r="F285" i="3"/>
  <c r="G285" i="3"/>
  <c r="F286" i="3"/>
  <c r="G286" i="3"/>
  <c r="G283" i="3"/>
  <c r="F283" i="3"/>
  <c r="G274" i="3"/>
  <c r="G273" i="3" s="1"/>
  <c r="G269" i="3"/>
  <c r="G267" i="3"/>
  <c r="F255" i="3"/>
  <c r="G255" i="3"/>
  <c r="F256" i="3"/>
  <c r="G256" i="3"/>
  <c r="F257" i="3"/>
  <c r="G257" i="3"/>
  <c r="F258" i="3"/>
  <c r="G258" i="3"/>
  <c r="F259" i="3"/>
  <c r="G259" i="3"/>
  <c r="F260" i="3"/>
  <c r="G260" i="3"/>
  <c r="F261" i="3"/>
  <c r="G261" i="3"/>
  <c r="F262" i="3"/>
  <c r="G262" i="3"/>
  <c r="G254" i="3"/>
  <c r="F254" i="3"/>
  <c r="G375" i="3" l="1"/>
  <c r="F249" i="3"/>
  <c r="G249" i="3"/>
  <c r="F250" i="3"/>
  <c r="G250" i="3"/>
  <c r="F251" i="3"/>
  <c r="G251" i="3"/>
  <c r="F252" i="3"/>
  <c r="G252" i="3"/>
  <c r="F253" i="3"/>
  <c r="G253" i="3"/>
  <c r="F236" i="3"/>
  <c r="G236" i="3"/>
  <c r="F237" i="3"/>
  <c r="G237" i="3"/>
  <c r="F238" i="3"/>
  <c r="G238" i="3"/>
  <c r="F239" i="3"/>
  <c r="G239" i="3"/>
  <c r="F240" i="3"/>
  <c r="G240" i="3"/>
  <c r="F241" i="3"/>
  <c r="G241" i="3"/>
  <c r="F242" i="3"/>
  <c r="G242" i="3"/>
  <c r="F243" i="3"/>
  <c r="G243" i="3"/>
  <c r="F244" i="3"/>
  <c r="G244" i="3"/>
  <c r="F245" i="3"/>
  <c r="G245" i="3"/>
  <c r="F246" i="3"/>
  <c r="G246" i="3"/>
  <c r="F247" i="3"/>
  <c r="G247" i="3"/>
  <c r="F248" i="3"/>
  <c r="G248" i="3"/>
  <c r="F231" i="3"/>
  <c r="G231" i="3"/>
  <c r="F232" i="3"/>
  <c r="G232" i="3"/>
  <c r="F233" i="3"/>
  <c r="G233" i="3"/>
  <c r="F234" i="3"/>
  <c r="G234" i="3"/>
  <c r="F235" i="3"/>
  <c r="G235" i="3"/>
  <c r="F228" i="3"/>
  <c r="G228" i="3"/>
  <c r="F229" i="3"/>
  <c r="G229" i="3"/>
  <c r="F230" i="3"/>
  <c r="G230" i="3"/>
  <c r="F224" i="3"/>
  <c r="G224" i="3"/>
  <c r="F225" i="3"/>
  <c r="G225" i="3"/>
  <c r="F226" i="3"/>
  <c r="G226" i="3"/>
  <c r="F227" i="3"/>
  <c r="G227" i="3"/>
  <c r="F222" i="3"/>
  <c r="G222" i="3"/>
  <c r="F223" i="3"/>
  <c r="G223" i="3"/>
  <c r="F220" i="3"/>
  <c r="G220" i="3"/>
  <c r="F221" i="3"/>
  <c r="F219" i="3" s="1"/>
  <c r="G221" i="3"/>
  <c r="G219" i="3" s="1"/>
  <c r="F216" i="3"/>
  <c r="G216" i="3"/>
  <c r="F217" i="3"/>
  <c r="G217" i="3"/>
  <c r="F218" i="3"/>
  <c r="G218" i="3"/>
  <c r="G215" i="3"/>
  <c r="F215" i="3"/>
  <c r="F209" i="3"/>
  <c r="G209" i="3"/>
  <c r="F210" i="3"/>
  <c r="G210" i="3"/>
  <c r="F207" i="3"/>
  <c r="G207" i="3"/>
  <c r="F208" i="3"/>
  <c r="G208" i="3"/>
  <c r="F205" i="3"/>
  <c r="G205" i="3"/>
  <c r="F206" i="3"/>
  <c r="G206" i="3"/>
  <c r="F202" i="3"/>
  <c r="G202" i="3"/>
  <c r="F203" i="3"/>
  <c r="G203" i="3"/>
  <c r="F204" i="3"/>
  <c r="G204" i="3"/>
  <c r="F199" i="3"/>
  <c r="G199" i="3"/>
  <c r="F200" i="3"/>
  <c r="G200" i="3"/>
  <c r="F201" i="3"/>
  <c r="G201" i="3"/>
  <c r="F197" i="3"/>
  <c r="G197" i="3"/>
  <c r="F198" i="3"/>
  <c r="G198" i="3"/>
  <c r="F195" i="3"/>
  <c r="G195" i="3"/>
  <c r="F196" i="3"/>
  <c r="G196" i="3"/>
  <c r="F189" i="3"/>
  <c r="G189" i="3"/>
  <c r="F190" i="3"/>
  <c r="G190" i="3"/>
  <c r="F191" i="3"/>
  <c r="G191" i="3"/>
  <c r="F192" i="3"/>
  <c r="G192" i="3"/>
  <c r="F193" i="3"/>
  <c r="G193" i="3"/>
  <c r="F194" i="3"/>
  <c r="G194" i="3"/>
  <c r="F187" i="3"/>
  <c r="G187" i="3"/>
  <c r="F188" i="3"/>
  <c r="G188" i="3"/>
  <c r="F183" i="3"/>
  <c r="G183" i="3"/>
  <c r="F184" i="3"/>
  <c r="G184" i="3"/>
  <c r="F185" i="3"/>
  <c r="G185" i="3"/>
  <c r="F186" i="3"/>
  <c r="G186" i="3"/>
  <c r="G182" i="3"/>
  <c r="F182" i="3"/>
  <c r="G175" i="3"/>
  <c r="G176" i="3"/>
  <c r="F176" i="3"/>
  <c r="G173" i="3"/>
  <c r="G174" i="3"/>
  <c r="F174" i="3"/>
  <c r="F173" i="3"/>
  <c r="G169" i="3"/>
  <c r="G167" i="3"/>
  <c r="F153" i="3"/>
  <c r="G153" i="3"/>
  <c r="F154" i="3"/>
  <c r="G154" i="3"/>
  <c r="F155" i="3"/>
  <c r="G155" i="3"/>
  <c r="F156" i="3"/>
  <c r="G156" i="3"/>
  <c r="F157" i="3"/>
  <c r="G157" i="3"/>
  <c r="F158" i="3"/>
  <c r="G158" i="3"/>
  <c r="F159" i="3"/>
  <c r="G159" i="3"/>
  <c r="G152" i="3"/>
  <c r="F152" i="3"/>
  <c r="G151" i="3"/>
  <c r="F151" i="3"/>
  <c r="F150" i="3"/>
  <c r="G150" i="3"/>
  <c r="F146" i="3"/>
  <c r="G146" i="3"/>
  <c r="F147" i="3"/>
  <c r="G147" i="3"/>
  <c r="G145" i="3"/>
  <c r="F145" i="3"/>
  <c r="G144" i="3"/>
  <c r="G142" i="3" s="1"/>
  <c r="F144" i="3"/>
  <c r="F142" i="3" s="1"/>
  <c r="F143" i="3"/>
  <c r="G143" i="3"/>
  <c r="F130" i="3"/>
  <c r="G130" i="3"/>
  <c r="F131" i="3"/>
  <c r="G131" i="3"/>
  <c r="F132" i="3"/>
  <c r="G132" i="3"/>
  <c r="F133" i="3"/>
  <c r="G133" i="3"/>
  <c r="F124" i="3"/>
  <c r="G124" i="3"/>
  <c r="F125" i="3"/>
  <c r="G125" i="3"/>
  <c r="F126" i="3"/>
  <c r="G126" i="3"/>
  <c r="F127" i="3"/>
  <c r="G127" i="3"/>
  <c r="F121" i="3"/>
  <c r="G121" i="3"/>
  <c r="F122" i="3"/>
  <c r="G122" i="3"/>
  <c r="F123" i="3"/>
  <c r="G123" i="3"/>
  <c r="G120" i="3"/>
  <c r="F120" i="3"/>
  <c r="F108" i="3"/>
  <c r="G108" i="3"/>
  <c r="F109" i="3"/>
  <c r="G109" i="3"/>
  <c r="F110" i="3"/>
  <c r="G110" i="3"/>
  <c r="F111" i="3"/>
  <c r="F112" i="3"/>
  <c r="G112" i="3"/>
  <c r="F113" i="3"/>
  <c r="G113" i="3"/>
  <c r="F114" i="3"/>
  <c r="G114" i="3"/>
  <c r="F115" i="3"/>
  <c r="G115" i="3"/>
  <c r="F116" i="3"/>
  <c r="G107" i="3"/>
  <c r="F107" i="3"/>
  <c r="F95" i="3"/>
  <c r="G95" i="3"/>
  <c r="F96" i="3"/>
  <c r="G96" i="3"/>
  <c r="F97" i="3"/>
  <c r="G97" i="3"/>
  <c r="F98" i="3"/>
  <c r="G98" i="3"/>
  <c r="F99" i="3"/>
  <c r="G99" i="3"/>
  <c r="F100" i="3"/>
  <c r="G100" i="3"/>
  <c r="F101" i="3"/>
  <c r="G101" i="3"/>
  <c r="F102" i="3"/>
  <c r="G102" i="3"/>
  <c r="F103" i="3"/>
  <c r="G103" i="3"/>
  <c r="F104" i="3"/>
  <c r="G104" i="3"/>
  <c r="F105" i="3"/>
  <c r="G105" i="3"/>
  <c r="G94" i="3"/>
  <c r="F94" i="3"/>
  <c r="G93" i="3"/>
  <c r="G92" i="3" s="1"/>
  <c r="G91" i="3" s="1"/>
  <c r="G90" i="3" s="1"/>
  <c r="F93" i="3"/>
  <c r="F85" i="3"/>
  <c r="G85" i="3"/>
  <c r="F86" i="3"/>
  <c r="G86" i="3"/>
  <c r="F87" i="3"/>
  <c r="G87" i="3"/>
  <c r="F88" i="3"/>
  <c r="G88" i="3"/>
  <c r="F89" i="3"/>
  <c r="G89" i="3"/>
  <c r="F80" i="3"/>
  <c r="G80" i="3"/>
  <c r="F81" i="3"/>
  <c r="G81" i="3"/>
  <c r="F82" i="3"/>
  <c r="G82" i="3"/>
  <c r="F83" i="3"/>
  <c r="G83" i="3"/>
  <c r="F84" i="3"/>
  <c r="G84" i="3"/>
  <c r="G79" i="3"/>
  <c r="F79" i="3"/>
  <c r="G75" i="3"/>
  <c r="G74" i="3" s="1"/>
  <c r="G73" i="3" s="1"/>
  <c r="G72" i="3" s="1"/>
  <c r="G71" i="3" s="1"/>
  <c r="G69" i="3"/>
  <c r="A68" i="3"/>
  <c r="F65" i="3"/>
  <c r="G65" i="3"/>
  <c r="F66" i="3"/>
  <c r="G66" i="3"/>
  <c r="F67" i="3"/>
  <c r="G67" i="3"/>
  <c r="F68" i="3"/>
  <c r="G68" i="3"/>
  <c r="F62" i="3"/>
  <c r="G62" i="3"/>
  <c r="F63" i="3"/>
  <c r="G63" i="3"/>
  <c r="G64" i="3"/>
  <c r="F64" i="3"/>
  <c r="G59" i="3"/>
  <c r="F57" i="3"/>
  <c r="G57" i="3"/>
  <c r="F58" i="3"/>
  <c r="G58" i="3"/>
  <c r="G56" i="3"/>
  <c r="F56" i="3"/>
  <c r="C54" i="3"/>
  <c r="D54" i="3"/>
  <c r="E54" i="3"/>
  <c r="F54" i="3"/>
  <c r="B54" i="3"/>
  <c r="A54" i="3"/>
  <c r="F53" i="3"/>
  <c r="G49" i="3"/>
  <c r="G48" i="3" s="1"/>
  <c r="G47" i="3" s="1"/>
  <c r="G46" i="3" s="1"/>
  <c r="F49" i="3"/>
  <c r="F48" i="3" s="1"/>
  <c r="F47" i="3" s="1"/>
  <c r="F46" i="3" s="1"/>
  <c r="F44" i="3"/>
  <c r="F43" i="3" s="1"/>
  <c r="F42" i="3" s="1"/>
  <c r="F41" i="3" s="1"/>
  <c r="F40" i="3" s="1"/>
  <c r="G38" i="3"/>
  <c r="G37" i="3" s="1"/>
  <c r="F33" i="3"/>
  <c r="G27" i="3"/>
  <c r="G26" i="3" s="1"/>
  <c r="G25" i="3" s="1"/>
  <c r="G24" i="3" s="1"/>
  <c r="G160" i="3"/>
  <c r="G161" i="3"/>
  <c r="G162" i="3"/>
  <c r="G163" i="3"/>
  <c r="G265" i="3"/>
  <c r="G264" i="3" s="1"/>
  <c r="G271" i="3"/>
  <c r="G277" i="3"/>
  <c r="G279" i="3"/>
  <c r="G370" i="3"/>
  <c r="G436" i="3"/>
  <c r="G435" i="3" s="1"/>
  <c r="G445" i="3"/>
  <c r="F23" i="3"/>
  <c r="G23" i="3"/>
  <c r="G22" i="3"/>
  <c r="F22" i="3"/>
  <c r="G21" i="3"/>
  <c r="F21" i="3"/>
  <c r="G16" i="3"/>
  <c r="G15" i="3" s="1"/>
  <c r="F16" i="3"/>
  <c r="H443" i="2"/>
  <c r="H440" i="2"/>
  <c r="G440" i="2"/>
  <c r="H409" i="2"/>
  <c r="G409" i="2"/>
  <c r="H261" i="2"/>
  <c r="G261" i="2"/>
  <c r="F20" i="3" l="1"/>
  <c r="F52" i="3"/>
  <c r="F129" i="3"/>
  <c r="F128" i="3" s="1"/>
  <c r="F214" i="3"/>
  <c r="F213" i="3" s="1"/>
  <c r="G129" i="3"/>
  <c r="G128" i="3" s="1"/>
  <c r="G141" i="3"/>
  <c r="G140" i="3" s="1"/>
  <c r="G444" i="3"/>
  <c r="G443" i="3" s="1"/>
  <c r="G442" i="3" s="1"/>
  <c r="G441" i="3" s="1"/>
  <c r="G388" i="3"/>
  <c r="G149" i="3"/>
  <c r="G148" i="3" s="1"/>
  <c r="F149" i="3"/>
  <c r="F148" i="3" s="1"/>
  <c r="G276" i="3"/>
  <c r="G263" i="3" s="1"/>
  <c r="G293" i="3"/>
  <c r="G292" i="3" s="1"/>
  <c r="G291" i="3" s="1"/>
  <c r="G119" i="3"/>
  <c r="G118" i="3" s="1"/>
  <c r="G78" i="3"/>
  <c r="G77" i="3" s="1"/>
  <c r="G20" i="3"/>
  <c r="G19" i="3" s="1"/>
  <c r="G18" i="3" s="1"/>
  <c r="G17" i="3" s="1"/>
  <c r="G181" i="3"/>
  <c r="G180" i="3" s="1"/>
  <c r="G179" i="3" s="1"/>
  <c r="G172" i="3"/>
  <c r="G171" i="3" s="1"/>
  <c r="G166" i="3"/>
  <c r="G165" i="3" s="1"/>
  <c r="F32" i="3"/>
  <c r="F31" i="3" s="1"/>
  <c r="G397" i="3"/>
  <c r="G32" i="3"/>
  <c r="G31" i="3" s="1"/>
  <c r="G14" i="3"/>
  <c r="G13" i="3" s="1"/>
  <c r="G12" i="3"/>
  <c r="G325" i="3"/>
  <c r="G214" i="3"/>
  <c r="G213" i="3" s="1"/>
  <c r="G212" i="3" s="1"/>
  <c r="G211" i="3" s="1"/>
  <c r="G55" i="3"/>
  <c r="G288" i="3"/>
  <c r="G287" i="3" s="1"/>
  <c r="G282" i="3" s="1"/>
  <c r="H212" i="2"/>
  <c r="G212" i="2"/>
  <c r="H199" i="2"/>
  <c r="G199" i="2"/>
  <c r="H162" i="2"/>
  <c r="H107" i="2"/>
  <c r="G107" i="2"/>
  <c r="H99" i="2"/>
  <c r="G99" i="2"/>
  <c r="H42" i="2"/>
  <c r="G42" i="2"/>
  <c r="G30" i="3" l="1"/>
  <c r="G29" i="3" s="1"/>
  <c r="G11" i="3" s="1"/>
  <c r="G452" i="3" s="1"/>
  <c r="G117" i="3"/>
  <c r="G164" i="3"/>
  <c r="G139" i="3" s="1"/>
  <c r="G281" i="3"/>
  <c r="F141" i="3"/>
  <c r="G178" i="3"/>
  <c r="G369" i="3"/>
  <c r="G324" i="3"/>
  <c r="E451" i="3"/>
  <c r="D451" i="3"/>
  <c r="C451" i="3"/>
  <c r="B451" i="3"/>
  <c r="A451" i="3"/>
  <c r="D450" i="3"/>
  <c r="C450" i="3"/>
  <c r="B450" i="3"/>
  <c r="A450" i="3"/>
  <c r="C449" i="3"/>
  <c r="B449" i="3"/>
  <c r="A449" i="3"/>
  <c r="D444" i="3"/>
  <c r="C444" i="3"/>
  <c r="B444" i="3"/>
  <c r="A444" i="3"/>
  <c r="D443" i="3"/>
  <c r="C443" i="3"/>
  <c r="B443" i="3"/>
  <c r="A443" i="3"/>
  <c r="F440" i="3"/>
  <c r="F436" i="3" s="1"/>
  <c r="E440" i="3"/>
  <c r="D440" i="3"/>
  <c r="C440" i="3"/>
  <c r="B440" i="3"/>
  <c r="F439" i="3"/>
  <c r="D439" i="3"/>
  <c r="C439" i="3"/>
  <c r="B439" i="3"/>
  <c r="F438" i="3"/>
  <c r="D438" i="3"/>
  <c r="C438" i="3"/>
  <c r="B438" i="3"/>
  <c r="A438" i="3"/>
  <c r="F437" i="3"/>
  <c r="D437" i="3"/>
  <c r="C437" i="3"/>
  <c r="B437" i="3"/>
  <c r="A437" i="3"/>
  <c r="E434" i="3"/>
  <c r="D434" i="3"/>
  <c r="C434" i="3"/>
  <c r="B434" i="3"/>
  <c r="A434" i="3"/>
  <c r="D433" i="3"/>
  <c r="C433" i="3"/>
  <c r="B433" i="3"/>
  <c r="A433" i="3"/>
  <c r="D432" i="3"/>
  <c r="C432" i="3"/>
  <c r="B432" i="3"/>
  <c r="A432" i="3"/>
  <c r="E431" i="3"/>
  <c r="D431" i="3"/>
  <c r="C431" i="3"/>
  <c r="B431" i="3"/>
  <c r="A431" i="3"/>
  <c r="E430" i="3"/>
  <c r="D430" i="3"/>
  <c r="C430" i="3"/>
  <c r="B430" i="3"/>
  <c r="A430" i="3"/>
  <c r="E429" i="3"/>
  <c r="D429" i="3"/>
  <c r="C429" i="3"/>
  <c r="B429" i="3"/>
  <c r="A429" i="3"/>
  <c r="D428" i="3"/>
  <c r="C428" i="3"/>
  <c r="B428" i="3"/>
  <c r="A428" i="3"/>
  <c r="D427" i="3"/>
  <c r="C427" i="3"/>
  <c r="B427" i="3"/>
  <c r="A427" i="3"/>
  <c r="D426" i="3"/>
  <c r="C426" i="3"/>
  <c r="B426" i="3"/>
  <c r="A426" i="3"/>
  <c r="D422" i="3"/>
  <c r="C422" i="3"/>
  <c r="B422" i="3"/>
  <c r="A422" i="3"/>
  <c r="E420" i="3"/>
  <c r="D420" i="3"/>
  <c r="C420" i="3"/>
  <c r="B420" i="3"/>
  <c r="A420" i="3"/>
  <c r="D419" i="3"/>
  <c r="C419" i="3"/>
  <c r="B419" i="3"/>
  <c r="A419" i="3"/>
  <c r="E418" i="3"/>
  <c r="D418" i="3"/>
  <c r="C418" i="3"/>
  <c r="B418" i="3"/>
  <c r="A418" i="3"/>
  <c r="D417" i="3"/>
  <c r="C417" i="3"/>
  <c r="B417" i="3"/>
  <c r="A417" i="3"/>
  <c r="E416" i="3"/>
  <c r="D416" i="3"/>
  <c r="C416" i="3"/>
  <c r="B416" i="3"/>
  <c r="A416" i="3"/>
  <c r="E415" i="3"/>
  <c r="D415" i="3"/>
  <c r="C415" i="3"/>
  <c r="B415" i="3"/>
  <c r="A415" i="3"/>
  <c r="E414" i="3"/>
  <c r="D414" i="3"/>
  <c r="C414" i="3"/>
  <c r="B414" i="3"/>
  <c r="A414" i="3"/>
  <c r="D413" i="3"/>
  <c r="C413" i="3"/>
  <c r="B413" i="3"/>
  <c r="A413" i="3"/>
  <c r="D412" i="3"/>
  <c r="C412" i="3"/>
  <c r="B412" i="3"/>
  <c r="A412" i="3"/>
  <c r="D411" i="3"/>
  <c r="C411" i="3"/>
  <c r="B411" i="3"/>
  <c r="A411" i="3"/>
  <c r="C410" i="3"/>
  <c r="B410" i="3"/>
  <c r="A410" i="3"/>
  <c r="E409" i="3"/>
  <c r="D409" i="3"/>
  <c r="C409" i="3"/>
  <c r="B409" i="3"/>
  <c r="A409" i="3"/>
  <c r="D408" i="3"/>
  <c r="C408" i="3"/>
  <c r="B408" i="3"/>
  <c r="A408" i="3"/>
  <c r="E407" i="3"/>
  <c r="D407" i="3"/>
  <c r="C407" i="3"/>
  <c r="B407" i="3"/>
  <c r="A407" i="3"/>
  <c r="D406" i="3"/>
  <c r="C406" i="3"/>
  <c r="B406" i="3"/>
  <c r="A406" i="3"/>
  <c r="D405" i="3"/>
  <c r="C405" i="3"/>
  <c r="B405" i="3"/>
  <c r="A405" i="3"/>
  <c r="D404" i="3"/>
  <c r="C404" i="3"/>
  <c r="B404" i="3"/>
  <c r="A404" i="3"/>
  <c r="E403" i="3"/>
  <c r="D403" i="3"/>
  <c r="C403" i="3"/>
  <c r="B403" i="3"/>
  <c r="A403" i="3"/>
  <c r="E402" i="3"/>
  <c r="D402" i="3"/>
  <c r="C402" i="3"/>
  <c r="B402" i="3"/>
  <c r="A402" i="3"/>
  <c r="E401" i="3"/>
  <c r="D401" i="3"/>
  <c r="C401" i="3"/>
  <c r="B401" i="3"/>
  <c r="A401" i="3"/>
  <c r="D400" i="3"/>
  <c r="C400" i="3"/>
  <c r="B400" i="3"/>
  <c r="A400" i="3"/>
  <c r="D399" i="3"/>
  <c r="C399" i="3"/>
  <c r="B399" i="3"/>
  <c r="A399" i="3"/>
  <c r="C398" i="3"/>
  <c r="B398" i="3"/>
  <c r="A398" i="3"/>
  <c r="E395" i="3"/>
  <c r="D395" i="3"/>
  <c r="C395" i="3"/>
  <c r="B395" i="3"/>
  <c r="A395" i="3"/>
  <c r="D392" i="3"/>
  <c r="C392" i="3"/>
  <c r="A392" i="3"/>
  <c r="D390" i="3"/>
  <c r="C390" i="3"/>
  <c r="B390" i="3"/>
  <c r="A390" i="3"/>
  <c r="D389" i="3"/>
  <c r="C389" i="3"/>
  <c r="B389" i="3"/>
  <c r="A389" i="3"/>
  <c r="E387" i="3"/>
  <c r="D387" i="3"/>
  <c r="C387" i="3"/>
  <c r="B387" i="3"/>
  <c r="A387" i="3"/>
  <c r="D386" i="3"/>
  <c r="C386" i="3"/>
  <c r="B386" i="3"/>
  <c r="A386" i="3"/>
  <c r="D385" i="3"/>
  <c r="C385" i="3"/>
  <c r="B385" i="3"/>
  <c r="A385" i="3"/>
  <c r="D384" i="3"/>
  <c r="C384" i="3"/>
  <c r="B384" i="3"/>
  <c r="A384" i="3"/>
  <c r="D383" i="3"/>
  <c r="C383" i="3"/>
  <c r="B383" i="3"/>
  <c r="A383" i="3"/>
  <c r="D382" i="3"/>
  <c r="C382" i="3"/>
  <c r="B382" i="3"/>
  <c r="A382" i="3"/>
  <c r="E381" i="3"/>
  <c r="D381" i="3"/>
  <c r="C381" i="3"/>
  <c r="B381" i="3"/>
  <c r="A381" i="3"/>
  <c r="D380" i="3"/>
  <c r="C380" i="3"/>
  <c r="B380" i="3"/>
  <c r="A380" i="3"/>
  <c r="E379" i="3"/>
  <c r="D379" i="3"/>
  <c r="C379" i="3"/>
  <c r="B379" i="3"/>
  <c r="A379" i="3"/>
  <c r="D378" i="3"/>
  <c r="C378" i="3"/>
  <c r="B378" i="3"/>
  <c r="A378" i="3"/>
  <c r="D377" i="3"/>
  <c r="C377" i="3"/>
  <c r="B377" i="3"/>
  <c r="A377" i="3"/>
  <c r="D376" i="3"/>
  <c r="C376" i="3"/>
  <c r="B376" i="3"/>
  <c r="A376" i="3"/>
  <c r="C375" i="3"/>
  <c r="B375" i="3"/>
  <c r="A375" i="3"/>
  <c r="F370" i="3"/>
  <c r="D372" i="3"/>
  <c r="C372" i="3"/>
  <c r="B372" i="3"/>
  <c r="A372" i="3"/>
  <c r="D371" i="3"/>
  <c r="C371" i="3"/>
  <c r="B371" i="3"/>
  <c r="A371" i="3"/>
  <c r="E368" i="3"/>
  <c r="D368" i="3"/>
  <c r="C368" i="3"/>
  <c r="B368" i="3"/>
  <c r="A368" i="3"/>
  <c r="D367" i="3"/>
  <c r="C367" i="3"/>
  <c r="B367" i="3"/>
  <c r="A367" i="3"/>
  <c r="D366" i="3"/>
  <c r="C366" i="3"/>
  <c r="B366" i="3"/>
  <c r="A366" i="3"/>
  <c r="D365" i="3"/>
  <c r="C365" i="3"/>
  <c r="B365" i="3"/>
  <c r="A365" i="3"/>
  <c r="E364" i="3"/>
  <c r="D364" i="3"/>
  <c r="C364" i="3"/>
  <c r="B364" i="3"/>
  <c r="A364" i="3"/>
  <c r="E363" i="3"/>
  <c r="D363" i="3"/>
  <c r="C363" i="3"/>
  <c r="B363" i="3"/>
  <c r="A363" i="3"/>
  <c r="D362" i="3"/>
  <c r="C362" i="3"/>
  <c r="B362" i="3"/>
  <c r="A362" i="3"/>
  <c r="E360" i="3"/>
  <c r="D360" i="3"/>
  <c r="C360" i="3"/>
  <c r="B360" i="3"/>
  <c r="A360" i="3"/>
  <c r="E359" i="3"/>
  <c r="D359" i="3"/>
  <c r="C359" i="3"/>
  <c r="B359" i="3"/>
  <c r="A359" i="3"/>
  <c r="D358" i="3"/>
  <c r="C358" i="3"/>
  <c r="B358" i="3"/>
  <c r="A358" i="3"/>
  <c r="D357" i="3"/>
  <c r="C357" i="3"/>
  <c r="B357" i="3"/>
  <c r="A357" i="3"/>
  <c r="D356" i="3"/>
  <c r="C356" i="3"/>
  <c r="B356" i="3"/>
  <c r="A356" i="3"/>
  <c r="E355" i="3"/>
  <c r="D355" i="3"/>
  <c r="C355" i="3"/>
  <c r="B355" i="3"/>
  <c r="A355" i="3"/>
  <c r="D354" i="3"/>
  <c r="C354" i="3"/>
  <c r="B354" i="3"/>
  <c r="A354" i="3"/>
  <c r="D353" i="3"/>
  <c r="C353" i="3"/>
  <c r="B353" i="3"/>
  <c r="A353" i="3"/>
  <c r="D352" i="3"/>
  <c r="C352" i="3"/>
  <c r="B352" i="3"/>
  <c r="A352" i="3"/>
  <c r="E350" i="3"/>
  <c r="D350" i="3"/>
  <c r="C350" i="3"/>
  <c r="B350" i="3"/>
  <c r="A350" i="3"/>
  <c r="D349" i="3"/>
  <c r="C349" i="3"/>
  <c r="B349" i="3"/>
  <c r="A349" i="3"/>
  <c r="E348" i="3"/>
  <c r="D348" i="3"/>
  <c r="C348" i="3"/>
  <c r="B348" i="3"/>
  <c r="D347" i="3"/>
  <c r="C347" i="3"/>
  <c r="B347" i="3"/>
  <c r="D346" i="3"/>
  <c r="C346" i="3"/>
  <c r="B346" i="3"/>
  <c r="A346" i="3"/>
  <c r="D345" i="3"/>
  <c r="C345" i="3"/>
  <c r="B345" i="3"/>
  <c r="A345" i="3"/>
  <c r="E344" i="3"/>
  <c r="D344" i="3"/>
  <c r="C344" i="3"/>
  <c r="B344" i="3"/>
  <c r="A344" i="3"/>
  <c r="D343" i="3"/>
  <c r="C343" i="3"/>
  <c r="B343" i="3"/>
  <c r="A343" i="3"/>
  <c r="E342" i="3"/>
  <c r="D342" i="3"/>
  <c r="C342" i="3"/>
  <c r="B342" i="3"/>
  <c r="A342" i="3"/>
  <c r="D341" i="3"/>
  <c r="C341" i="3"/>
  <c r="B341" i="3"/>
  <c r="A341" i="3"/>
  <c r="E340" i="3"/>
  <c r="D340" i="3"/>
  <c r="C340" i="3"/>
  <c r="B340" i="3"/>
  <c r="A340" i="3"/>
  <c r="D339" i="3"/>
  <c r="C339" i="3"/>
  <c r="B339" i="3"/>
  <c r="A339" i="3"/>
  <c r="E338" i="3"/>
  <c r="D338" i="3"/>
  <c r="C338" i="3"/>
  <c r="B338" i="3"/>
  <c r="A338" i="3"/>
  <c r="D337" i="3"/>
  <c r="C337" i="3"/>
  <c r="B337" i="3"/>
  <c r="A337" i="3"/>
  <c r="D336" i="3"/>
  <c r="C336" i="3"/>
  <c r="B336" i="3"/>
  <c r="A336" i="3"/>
  <c r="E333" i="3"/>
  <c r="D333" i="3"/>
  <c r="C333" i="3"/>
  <c r="B333" i="3"/>
  <c r="A333" i="3"/>
  <c r="D332" i="3"/>
  <c r="C332" i="3"/>
  <c r="B332" i="3"/>
  <c r="A332" i="3"/>
  <c r="E331" i="3"/>
  <c r="D331" i="3"/>
  <c r="C331" i="3"/>
  <c r="B331" i="3"/>
  <c r="A331" i="3"/>
  <c r="E330" i="3"/>
  <c r="D330" i="3"/>
  <c r="C330" i="3"/>
  <c r="B330" i="3"/>
  <c r="A330" i="3"/>
  <c r="E329" i="3"/>
  <c r="D329" i="3"/>
  <c r="C329" i="3"/>
  <c r="B329" i="3"/>
  <c r="A329" i="3"/>
  <c r="D328" i="3"/>
  <c r="C328" i="3"/>
  <c r="B328" i="3"/>
  <c r="A328" i="3"/>
  <c r="D327" i="3"/>
  <c r="C327" i="3"/>
  <c r="B327" i="3"/>
  <c r="A327" i="3"/>
  <c r="D326" i="3"/>
  <c r="C326" i="3"/>
  <c r="B326" i="3"/>
  <c r="A326" i="3"/>
  <c r="E323" i="3"/>
  <c r="D323" i="3"/>
  <c r="C323" i="3"/>
  <c r="B323" i="3"/>
  <c r="A323" i="3"/>
  <c r="D322" i="3"/>
  <c r="C322" i="3"/>
  <c r="B322" i="3"/>
  <c r="A322" i="3"/>
  <c r="D321" i="3"/>
  <c r="C321" i="3"/>
  <c r="B321" i="3"/>
  <c r="A321" i="3"/>
  <c r="E320" i="3"/>
  <c r="D320" i="3"/>
  <c r="C320" i="3"/>
  <c r="B320" i="3"/>
  <c r="A320" i="3"/>
  <c r="D319" i="3"/>
  <c r="C319" i="3"/>
  <c r="B319" i="3"/>
  <c r="A319" i="3"/>
  <c r="D318" i="3"/>
  <c r="C318" i="3"/>
  <c r="B318" i="3"/>
  <c r="A318" i="3"/>
  <c r="D317" i="3"/>
  <c r="C317" i="3"/>
  <c r="B317" i="3"/>
  <c r="A317" i="3"/>
  <c r="E316" i="3"/>
  <c r="D316" i="3"/>
  <c r="C316" i="3"/>
  <c r="B316" i="3"/>
  <c r="A316" i="3"/>
  <c r="D315" i="3"/>
  <c r="C315" i="3"/>
  <c r="B315" i="3"/>
  <c r="A315" i="3"/>
  <c r="E314" i="3"/>
  <c r="D314" i="3"/>
  <c r="C314" i="3"/>
  <c r="B314" i="3"/>
  <c r="A314" i="3"/>
  <c r="D313" i="3"/>
  <c r="C313" i="3"/>
  <c r="B313" i="3"/>
  <c r="A313" i="3"/>
  <c r="E312" i="3"/>
  <c r="D312" i="3"/>
  <c r="C312" i="3"/>
  <c r="B312" i="3"/>
  <c r="A312" i="3"/>
  <c r="D311" i="3"/>
  <c r="C311" i="3"/>
  <c r="B311" i="3"/>
  <c r="A311" i="3"/>
  <c r="E310" i="3"/>
  <c r="D310" i="3"/>
  <c r="C310" i="3"/>
  <c r="B310" i="3"/>
  <c r="A310" i="3"/>
  <c r="D309" i="3"/>
  <c r="C309" i="3"/>
  <c r="B309" i="3"/>
  <c r="A309" i="3"/>
  <c r="E308" i="3"/>
  <c r="D308" i="3"/>
  <c r="C308" i="3"/>
  <c r="B308" i="3"/>
  <c r="A308" i="3"/>
  <c r="D307" i="3"/>
  <c r="C307" i="3"/>
  <c r="B307" i="3"/>
  <c r="A307" i="3"/>
  <c r="D306" i="3"/>
  <c r="C306" i="3"/>
  <c r="B306" i="3"/>
  <c r="A306" i="3"/>
  <c r="D305" i="3"/>
  <c r="C305" i="3"/>
  <c r="B305" i="3"/>
  <c r="A305" i="3"/>
  <c r="D304" i="3"/>
  <c r="C304" i="3"/>
  <c r="B304" i="3"/>
  <c r="A304" i="3"/>
  <c r="E303" i="3"/>
  <c r="D303" i="3"/>
  <c r="C303" i="3"/>
  <c r="B303" i="3"/>
  <c r="A303" i="3"/>
  <c r="D302" i="3"/>
  <c r="C302" i="3"/>
  <c r="B302" i="3"/>
  <c r="A302" i="3"/>
  <c r="E301" i="3"/>
  <c r="D301" i="3"/>
  <c r="C301" i="3"/>
  <c r="B301" i="3"/>
  <c r="A301" i="3"/>
  <c r="D300" i="3"/>
  <c r="C300" i="3"/>
  <c r="B300" i="3"/>
  <c r="A300" i="3"/>
  <c r="E299" i="3"/>
  <c r="D299" i="3"/>
  <c r="C299" i="3"/>
  <c r="B299" i="3"/>
  <c r="E298" i="3"/>
  <c r="D298" i="3"/>
  <c r="C298" i="3"/>
  <c r="B298" i="3"/>
  <c r="D297" i="3"/>
  <c r="C297" i="3"/>
  <c r="B297" i="3"/>
  <c r="D296" i="3"/>
  <c r="C296" i="3"/>
  <c r="B296" i="3"/>
  <c r="E295" i="3"/>
  <c r="D295" i="3"/>
  <c r="C295" i="3"/>
  <c r="B295" i="3"/>
  <c r="A295" i="3"/>
  <c r="E294" i="3"/>
  <c r="D294" i="3"/>
  <c r="C294" i="3"/>
  <c r="B294" i="3"/>
  <c r="A294" i="3"/>
  <c r="D293" i="3"/>
  <c r="C293" i="3"/>
  <c r="B293" i="3"/>
  <c r="A293" i="3"/>
  <c r="D292" i="3"/>
  <c r="C292" i="3"/>
  <c r="B292" i="3"/>
  <c r="A292" i="3"/>
  <c r="D291" i="3"/>
  <c r="C291" i="3"/>
  <c r="B291" i="3"/>
  <c r="A291" i="3"/>
  <c r="F290" i="3"/>
  <c r="E290" i="3"/>
  <c r="D290" i="3"/>
  <c r="C290" i="3"/>
  <c r="B290" i="3"/>
  <c r="A290" i="3"/>
  <c r="F289" i="3"/>
  <c r="E289" i="3"/>
  <c r="D289" i="3"/>
  <c r="C289" i="3"/>
  <c r="B289" i="3"/>
  <c r="A289" i="3"/>
  <c r="D288" i="3"/>
  <c r="C288" i="3"/>
  <c r="B288" i="3"/>
  <c r="A288" i="3"/>
  <c r="D287" i="3"/>
  <c r="C287" i="3"/>
  <c r="B287" i="3"/>
  <c r="A287" i="3"/>
  <c r="E286" i="3"/>
  <c r="D286" i="3"/>
  <c r="C286" i="3"/>
  <c r="B286" i="3"/>
  <c r="A286" i="3"/>
  <c r="E285" i="3"/>
  <c r="D285" i="3"/>
  <c r="C285" i="3"/>
  <c r="B285" i="3"/>
  <c r="A285" i="3"/>
  <c r="D284" i="3"/>
  <c r="C284" i="3"/>
  <c r="B284" i="3"/>
  <c r="A284" i="3"/>
  <c r="D283" i="3"/>
  <c r="C283" i="3"/>
  <c r="B283" i="3"/>
  <c r="A283" i="3"/>
  <c r="D282" i="3"/>
  <c r="C282" i="3"/>
  <c r="B282" i="3"/>
  <c r="A282" i="3"/>
  <c r="F280" i="3"/>
  <c r="F279" i="3" s="1"/>
  <c r="E280" i="3"/>
  <c r="D280" i="3"/>
  <c r="C280" i="3"/>
  <c r="B280" i="3"/>
  <c r="A280" i="3"/>
  <c r="D279" i="3"/>
  <c r="C279" i="3"/>
  <c r="B279" i="3"/>
  <c r="A279" i="3"/>
  <c r="F278" i="3"/>
  <c r="F277" i="3" s="1"/>
  <c r="E278" i="3"/>
  <c r="D278" i="3"/>
  <c r="C278" i="3"/>
  <c r="B278" i="3"/>
  <c r="A278" i="3"/>
  <c r="D277" i="3"/>
  <c r="C277" i="3"/>
  <c r="B277" i="3"/>
  <c r="A277" i="3"/>
  <c r="D276" i="3"/>
  <c r="C276" i="3"/>
  <c r="B276" i="3"/>
  <c r="A276" i="3"/>
  <c r="F275" i="3"/>
  <c r="E275" i="3"/>
  <c r="D275" i="3"/>
  <c r="C275" i="3"/>
  <c r="B275" i="3"/>
  <c r="A275" i="3"/>
  <c r="F274" i="3"/>
  <c r="D274" i="3"/>
  <c r="C274" i="3"/>
  <c r="B274" i="3"/>
  <c r="A274" i="3"/>
  <c r="F273" i="3"/>
  <c r="D273" i="3"/>
  <c r="C273" i="3"/>
  <c r="B273" i="3"/>
  <c r="A273" i="3"/>
  <c r="F272" i="3"/>
  <c r="F271" i="3" s="1"/>
  <c r="E272" i="3"/>
  <c r="D272" i="3"/>
  <c r="C272" i="3"/>
  <c r="B272" i="3"/>
  <c r="A272" i="3"/>
  <c r="D271" i="3"/>
  <c r="C271" i="3"/>
  <c r="B271" i="3"/>
  <c r="A271" i="3"/>
  <c r="F270" i="3"/>
  <c r="E270" i="3"/>
  <c r="D270" i="3"/>
  <c r="C270" i="3"/>
  <c r="B270" i="3"/>
  <c r="A270" i="3"/>
  <c r="F269" i="3"/>
  <c r="D269" i="3"/>
  <c r="C269" i="3"/>
  <c r="B269" i="3"/>
  <c r="A269" i="3"/>
  <c r="F268" i="3"/>
  <c r="E268" i="3"/>
  <c r="D268" i="3"/>
  <c r="C268" i="3"/>
  <c r="B268" i="3"/>
  <c r="A268" i="3"/>
  <c r="F267" i="3"/>
  <c r="D267" i="3"/>
  <c r="C267" i="3"/>
  <c r="B267" i="3"/>
  <c r="A267" i="3"/>
  <c r="F266" i="3"/>
  <c r="F265" i="3" s="1"/>
  <c r="F264" i="3" s="1"/>
  <c r="E266" i="3"/>
  <c r="D266" i="3"/>
  <c r="C266" i="3"/>
  <c r="B266" i="3"/>
  <c r="A266" i="3"/>
  <c r="D265" i="3"/>
  <c r="C265" i="3"/>
  <c r="B265" i="3"/>
  <c r="A265" i="3"/>
  <c r="D264" i="3"/>
  <c r="C264" i="3"/>
  <c r="B264" i="3"/>
  <c r="A264" i="3"/>
  <c r="C263" i="3"/>
  <c r="B263" i="3"/>
  <c r="A263" i="3"/>
  <c r="E262" i="3"/>
  <c r="D262" i="3"/>
  <c r="C262" i="3"/>
  <c r="B262" i="3"/>
  <c r="A262" i="3"/>
  <c r="D261" i="3"/>
  <c r="C261" i="3"/>
  <c r="B261" i="3"/>
  <c r="A261" i="3"/>
  <c r="E260" i="3"/>
  <c r="D260" i="3"/>
  <c r="C260" i="3"/>
  <c r="B260" i="3"/>
  <c r="A260" i="3"/>
  <c r="E259" i="3"/>
  <c r="D259" i="3"/>
  <c r="C259" i="3"/>
  <c r="B259" i="3"/>
  <c r="A259" i="3"/>
  <c r="E258" i="3"/>
  <c r="D258" i="3"/>
  <c r="C258" i="3"/>
  <c r="B258" i="3"/>
  <c r="A258" i="3"/>
  <c r="D257" i="3"/>
  <c r="C257" i="3"/>
  <c r="B257" i="3"/>
  <c r="A257" i="3"/>
  <c r="D256" i="3"/>
  <c r="C256" i="3"/>
  <c r="B256" i="3"/>
  <c r="A256" i="3"/>
  <c r="D255" i="3"/>
  <c r="C255" i="3"/>
  <c r="B255" i="3"/>
  <c r="A255" i="3"/>
  <c r="C254" i="3"/>
  <c r="B254" i="3"/>
  <c r="A254" i="3"/>
  <c r="E253" i="3"/>
  <c r="D253" i="3"/>
  <c r="C253" i="3"/>
  <c r="B253" i="3"/>
  <c r="A253" i="3"/>
  <c r="D252" i="3"/>
  <c r="C252" i="3"/>
  <c r="B252" i="3"/>
  <c r="A252" i="3"/>
  <c r="D251" i="3"/>
  <c r="C251" i="3"/>
  <c r="B251" i="3"/>
  <c r="A251" i="3"/>
  <c r="E250" i="3"/>
  <c r="D250" i="3"/>
  <c r="C250" i="3"/>
  <c r="B250" i="3"/>
  <c r="A250" i="3"/>
  <c r="D249" i="3"/>
  <c r="C249" i="3"/>
  <c r="B249" i="3"/>
  <c r="A249" i="3"/>
  <c r="E248" i="3"/>
  <c r="D248" i="3"/>
  <c r="C248" i="3"/>
  <c r="B248" i="3"/>
  <c r="A248" i="3"/>
  <c r="E247" i="3"/>
  <c r="D247" i="3"/>
  <c r="C247" i="3"/>
  <c r="B247" i="3"/>
  <c r="A247" i="3"/>
  <c r="D246" i="3"/>
  <c r="C246" i="3"/>
  <c r="B246" i="3"/>
  <c r="A246" i="3"/>
  <c r="E245" i="3"/>
  <c r="D245" i="3"/>
  <c r="C245" i="3"/>
  <c r="B245" i="3"/>
  <c r="A245" i="3"/>
  <c r="D244" i="3"/>
  <c r="C244" i="3"/>
  <c r="B244" i="3"/>
  <c r="A244" i="3"/>
  <c r="E243" i="3"/>
  <c r="D243" i="3"/>
  <c r="C243" i="3"/>
  <c r="B243" i="3"/>
  <c r="A243" i="3"/>
  <c r="E242" i="3"/>
  <c r="D242" i="3"/>
  <c r="C242" i="3"/>
  <c r="B242" i="3"/>
  <c r="A242" i="3"/>
  <c r="D241" i="3"/>
  <c r="C241" i="3"/>
  <c r="B241" i="3"/>
  <c r="A241" i="3"/>
  <c r="E240" i="3"/>
  <c r="D240" i="3"/>
  <c r="C240" i="3"/>
  <c r="B240" i="3"/>
  <c r="A240" i="3"/>
  <c r="D239" i="3"/>
  <c r="C239" i="3"/>
  <c r="B239" i="3"/>
  <c r="A239" i="3"/>
  <c r="E238" i="3"/>
  <c r="D238" i="3"/>
  <c r="C238" i="3"/>
  <c r="B238" i="3"/>
  <c r="A238" i="3"/>
  <c r="D237" i="3"/>
  <c r="D236" i="3"/>
  <c r="A236" i="3"/>
  <c r="E235" i="3"/>
  <c r="D235" i="3"/>
  <c r="C235" i="3"/>
  <c r="B235" i="3"/>
  <c r="A235" i="3"/>
  <c r="E234" i="3"/>
  <c r="D234" i="3"/>
  <c r="C234" i="3"/>
  <c r="B234" i="3"/>
  <c r="A234" i="3"/>
  <c r="E230" i="3"/>
  <c r="D230" i="3"/>
  <c r="C230" i="3"/>
  <c r="B230" i="3"/>
  <c r="A230" i="3"/>
  <c r="E229" i="3"/>
  <c r="D229" i="3"/>
  <c r="C229" i="3"/>
  <c r="B229" i="3"/>
  <c r="A229" i="3"/>
  <c r="D228" i="3"/>
  <c r="C228" i="3"/>
  <c r="B228" i="3"/>
  <c r="A228" i="3"/>
  <c r="E227" i="3"/>
  <c r="D227" i="3"/>
  <c r="C227" i="3"/>
  <c r="B227" i="3"/>
  <c r="A227" i="3"/>
  <c r="D226" i="3"/>
  <c r="C226" i="3"/>
  <c r="B226" i="3"/>
  <c r="A226" i="3"/>
  <c r="D225" i="3"/>
  <c r="C225" i="3"/>
  <c r="B225" i="3"/>
  <c r="A225" i="3"/>
  <c r="D224" i="3"/>
  <c r="C224" i="3"/>
  <c r="B224" i="3"/>
  <c r="A224" i="3"/>
  <c r="E223" i="3"/>
  <c r="D223" i="3"/>
  <c r="C223" i="3"/>
  <c r="B223" i="3"/>
  <c r="A223" i="3"/>
  <c r="D222" i="3"/>
  <c r="C222" i="3"/>
  <c r="B222" i="3"/>
  <c r="A222" i="3"/>
  <c r="E221" i="3"/>
  <c r="D221" i="3"/>
  <c r="C221" i="3"/>
  <c r="B221" i="3"/>
  <c r="A221" i="3"/>
  <c r="E220" i="3"/>
  <c r="D220" i="3"/>
  <c r="C220" i="3"/>
  <c r="B220" i="3"/>
  <c r="A220" i="3"/>
  <c r="D219" i="3"/>
  <c r="C219" i="3"/>
  <c r="B219" i="3"/>
  <c r="A219" i="3"/>
  <c r="E217" i="3"/>
  <c r="D217" i="3"/>
  <c r="C217" i="3"/>
  <c r="B217" i="3"/>
  <c r="A217" i="3"/>
  <c r="D212" i="3"/>
  <c r="C212" i="3"/>
  <c r="B212" i="3"/>
  <c r="A212" i="3"/>
  <c r="C211" i="3"/>
  <c r="B211" i="3"/>
  <c r="A211" i="3"/>
  <c r="E210" i="3"/>
  <c r="D210" i="3"/>
  <c r="C210" i="3"/>
  <c r="B210" i="3"/>
  <c r="A210" i="3"/>
  <c r="D209" i="3"/>
  <c r="C209" i="3"/>
  <c r="B209" i="3"/>
  <c r="A209" i="3"/>
  <c r="E208" i="3"/>
  <c r="D208" i="3"/>
  <c r="C208" i="3"/>
  <c r="B208" i="3"/>
  <c r="A208" i="3"/>
  <c r="D207" i="3"/>
  <c r="C207" i="3"/>
  <c r="B207" i="3"/>
  <c r="A207" i="3"/>
  <c r="E206" i="3"/>
  <c r="D206" i="3"/>
  <c r="C206" i="3"/>
  <c r="B206" i="3"/>
  <c r="A206" i="3"/>
  <c r="D205" i="3"/>
  <c r="C205" i="3"/>
  <c r="B205" i="3"/>
  <c r="A205" i="3"/>
  <c r="E204" i="3"/>
  <c r="D204" i="3"/>
  <c r="C204" i="3"/>
  <c r="B204" i="3"/>
  <c r="A204" i="3"/>
  <c r="E203" i="3"/>
  <c r="D203" i="3"/>
  <c r="C203" i="3"/>
  <c r="B203" i="3"/>
  <c r="A203" i="3"/>
  <c r="D202" i="3"/>
  <c r="C202" i="3"/>
  <c r="B202" i="3"/>
  <c r="A202" i="3"/>
  <c r="E201" i="3"/>
  <c r="D201" i="3"/>
  <c r="C201" i="3"/>
  <c r="B201" i="3"/>
  <c r="A201" i="3"/>
  <c r="E200" i="3"/>
  <c r="D200" i="3"/>
  <c r="C200" i="3"/>
  <c r="B200" i="3"/>
  <c r="A200" i="3"/>
  <c r="D199" i="3"/>
  <c r="C199" i="3"/>
  <c r="B199" i="3"/>
  <c r="A199" i="3"/>
  <c r="D198" i="3"/>
  <c r="C198" i="3"/>
  <c r="B198" i="3"/>
  <c r="A198" i="3"/>
  <c r="D197" i="3"/>
  <c r="C197" i="3"/>
  <c r="B197" i="3"/>
  <c r="A197" i="3"/>
  <c r="D196" i="3"/>
  <c r="C196" i="3"/>
  <c r="B196" i="3"/>
  <c r="A196" i="3"/>
  <c r="D195" i="3"/>
  <c r="C195" i="3"/>
  <c r="B195" i="3"/>
  <c r="A195" i="3"/>
  <c r="E194" i="3"/>
  <c r="D194" i="3"/>
  <c r="C194" i="3"/>
  <c r="B194" i="3"/>
  <c r="E193" i="3"/>
  <c r="D193" i="3"/>
  <c r="C193" i="3"/>
  <c r="B193" i="3"/>
  <c r="E192" i="3"/>
  <c r="D192" i="3"/>
  <c r="C192" i="3"/>
  <c r="B192" i="3"/>
  <c r="D191" i="3"/>
  <c r="C191" i="3"/>
  <c r="B191" i="3"/>
  <c r="D190" i="3"/>
  <c r="C190" i="3"/>
  <c r="B190" i="3"/>
  <c r="A190" i="3"/>
  <c r="D189" i="3"/>
  <c r="C189" i="3"/>
  <c r="B189" i="3"/>
  <c r="A189" i="3"/>
  <c r="E188" i="3"/>
  <c r="D188" i="3"/>
  <c r="C188" i="3"/>
  <c r="B188" i="3"/>
  <c r="A188" i="3"/>
  <c r="D187" i="3"/>
  <c r="C187" i="3"/>
  <c r="B187" i="3"/>
  <c r="A187" i="3"/>
  <c r="E186" i="3"/>
  <c r="D186" i="3"/>
  <c r="C186" i="3"/>
  <c r="B186" i="3"/>
  <c r="A186" i="3"/>
  <c r="D185" i="3"/>
  <c r="C185" i="3"/>
  <c r="B185" i="3"/>
  <c r="A185" i="3"/>
  <c r="C184" i="3"/>
  <c r="B184" i="3"/>
  <c r="C183" i="3"/>
  <c r="B183" i="3"/>
  <c r="C182" i="3"/>
  <c r="B182" i="3"/>
  <c r="C181" i="3"/>
  <c r="B181" i="3"/>
  <c r="C180" i="3"/>
  <c r="B180" i="3"/>
  <c r="D179" i="3"/>
  <c r="C179" i="3"/>
  <c r="B179" i="3"/>
  <c r="A179" i="3"/>
  <c r="E176" i="3"/>
  <c r="D176" i="3"/>
  <c r="C176" i="3"/>
  <c r="B176" i="3"/>
  <c r="A176" i="3"/>
  <c r="F175" i="3"/>
  <c r="D175" i="3"/>
  <c r="C175" i="3"/>
  <c r="B175" i="3"/>
  <c r="A175" i="3"/>
  <c r="E174" i="3"/>
  <c r="D174" i="3"/>
  <c r="C174" i="3"/>
  <c r="B174" i="3"/>
  <c r="A174" i="3"/>
  <c r="D173" i="3"/>
  <c r="C173" i="3"/>
  <c r="B173" i="3"/>
  <c r="A173" i="3"/>
  <c r="D172" i="3"/>
  <c r="C172" i="3"/>
  <c r="B172" i="3"/>
  <c r="A172" i="3"/>
  <c r="D171" i="3"/>
  <c r="C171" i="3"/>
  <c r="B171" i="3"/>
  <c r="A171" i="3"/>
  <c r="F170" i="3"/>
  <c r="E170" i="3"/>
  <c r="D170" i="3"/>
  <c r="C170" i="3"/>
  <c r="B170" i="3"/>
  <c r="A170" i="3"/>
  <c r="F169" i="3"/>
  <c r="D169" i="3"/>
  <c r="C169" i="3"/>
  <c r="B169" i="3"/>
  <c r="A169" i="3"/>
  <c r="F168" i="3"/>
  <c r="E168" i="3"/>
  <c r="D168" i="3"/>
  <c r="C168" i="3"/>
  <c r="B168" i="3"/>
  <c r="A168" i="3"/>
  <c r="F167" i="3"/>
  <c r="D167" i="3"/>
  <c r="C167" i="3"/>
  <c r="B167" i="3"/>
  <c r="A167" i="3"/>
  <c r="D166" i="3"/>
  <c r="C166" i="3"/>
  <c r="B166" i="3"/>
  <c r="A166" i="3"/>
  <c r="D165" i="3"/>
  <c r="C165" i="3"/>
  <c r="B165" i="3"/>
  <c r="A165" i="3"/>
  <c r="C164" i="3"/>
  <c r="B164" i="3"/>
  <c r="A164" i="3"/>
  <c r="F163" i="3"/>
  <c r="E163" i="3"/>
  <c r="D163" i="3"/>
  <c r="C163" i="3"/>
  <c r="B163" i="3"/>
  <c r="A163" i="3"/>
  <c r="F162" i="3"/>
  <c r="D162" i="3"/>
  <c r="C162" i="3"/>
  <c r="B162" i="3"/>
  <c r="A162" i="3"/>
  <c r="F161" i="3"/>
  <c r="D161" i="3"/>
  <c r="C161" i="3"/>
  <c r="B161" i="3"/>
  <c r="A161" i="3"/>
  <c r="F160" i="3"/>
  <c r="D160" i="3"/>
  <c r="C160" i="3"/>
  <c r="B160" i="3"/>
  <c r="A160" i="3"/>
  <c r="E159" i="3"/>
  <c r="D159" i="3"/>
  <c r="C159" i="3"/>
  <c r="B159" i="3"/>
  <c r="A159" i="3"/>
  <c r="D158" i="3"/>
  <c r="C158" i="3"/>
  <c r="B158" i="3"/>
  <c r="A158" i="3"/>
  <c r="E157" i="3"/>
  <c r="D157" i="3"/>
  <c r="C157" i="3"/>
  <c r="B157" i="3"/>
  <c r="A157" i="3"/>
  <c r="D156" i="3"/>
  <c r="C156" i="3"/>
  <c r="B156" i="3"/>
  <c r="A156" i="3"/>
  <c r="E155" i="3"/>
  <c r="D155" i="3"/>
  <c r="C155" i="3"/>
  <c r="B155" i="3"/>
  <c r="A155" i="3"/>
  <c r="D154" i="3"/>
  <c r="C154" i="3"/>
  <c r="B154" i="3"/>
  <c r="A154" i="3"/>
  <c r="E153" i="3"/>
  <c r="D153" i="3"/>
  <c r="C153" i="3"/>
  <c r="B153" i="3"/>
  <c r="A153" i="3"/>
  <c r="D152" i="3"/>
  <c r="C152" i="3"/>
  <c r="B152" i="3"/>
  <c r="A152" i="3"/>
  <c r="E151" i="3"/>
  <c r="D151" i="3"/>
  <c r="C151" i="3"/>
  <c r="B151" i="3"/>
  <c r="A151" i="3"/>
  <c r="D150" i="3"/>
  <c r="C150" i="3"/>
  <c r="B150" i="3"/>
  <c r="A150" i="3"/>
  <c r="D149" i="3"/>
  <c r="C149" i="3"/>
  <c r="B149" i="3"/>
  <c r="A149" i="3"/>
  <c r="D148" i="3"/>
  <c r="C148" i="3"/>
  <c r="B148" i="3"/>
  <c r="A148" i="3"/>
  <c r="E147" i="3"/>
  <c r="D147" i="3"/>
  <c r="C147" i="3"/>
  <c r="B147" i="3"/>
  <c r="A147" i="3"/>
  <c r="D146" i="3"/>
  <c r="C146" i="3"/>
  <c r="B146" i="3"/>
  <c r="A146" i="3"/>
  <c r="E145" i="3"/>
  <c r="D145" i="3"/>
  <c r="C145" i="3"/>
  <c r="B145" i="3"/>
  <c r="A145" i="3"/>
  <c r="D144" i="3"/>
  <c r="C144" i="3"/>
  <c r="B144" i="3"/>
  <c r="A144" i="3"/>
  <c r="E143" i="3"/>
  <c r="D143" i="3"/>
  <c r="C143" i="3"/>
  <c r="B143" i="3"/>
  <c r="A143" i="3"/>
  <c r="D142" i="3"/>
  <c r="C142" i="3"/>
  <c r="B142" i="3"/>
  <c r="A142" i="3"/>
  <c r="D141" i="3"/>
  <c r="C141" i="3"/>
  <c r="B141" i="3"/>
  <c r="A141" i="3"/>
  <c r="C140" i="3"/>
  <c r="B140" i="3"/>
  <c r="A140" i="3"/>
  <c r="B139" i="3"/>
  <c r="A139" i="3"/>
  <c r="E138" i="3"/>
  <c r="D138" i="3"/>
  <c r="C138" i="3"/>
  <c r="B138" i="3"/>
  <c r="A138" i="3"/>
  <c r="F137" i="3"/>
  <c r="D137" i="3"/>
  <c r="C137" i="3"/>
  <c r="B137" i="3"/>
  <c r="A137" i="3"/>
  <c r="F136" i="3"/>
  <c r="D136" i="3"/>
  <c r="C136" i="3"/>
  <c r="B136" i="3"/>
  <c r="A136" i="3"/>
  <c r="F135" i="3"/>
  <c r="D135" i="3"/>
  <c r="C135" i="3"/>
  <c r="B135" i="3"/>
  <c r="A135" i="3"/>
  <c r="F134" i="3"/>
  <c r="C134" i="3"/>
  <c r="B134" i="3"/>
  <c r="A134" i="3"/>
  <c r="E133" i="3"/>
  <c r="D133" i="3"/>
  <c r="C133" i="3"/>
  <c r="B133" i="3"/>
  <c r="A133" i="3"/>
  <c r="D132" i="3"/>
  <c r="C132" i="3"/>
  <c r="B132" i="3"/>
  <c r="A132" i="3"/>
  <c r="E131" i="3"/>
  <c r="D131" i="3"/>
  <c r="C131" i="3"/>
  <c r="B131" i="3"/>
  <c r="A131" i="3"/>
  <c r="D130" i="3"/>
  <c r="C130" i="3"/>
  <c r="B130" i="3"/>
  <c r="A130" i="3"/>
  <c r="D129" i="3"/>
  <c r="C129" i="3"/>
  <c r="B129" i="3"/>
  <c r="A129" i="3"/>
  <c r="D128" i="3"/>
  <c r="C128" i="3"/>
  <c r="B128" i="3"/>
  <c r="A128" i="3"/>
  <c r="E127" i="3"/>
  <c r="D127" i="3"/>
  <c r="C127" i="3"/>
  <c r="B127" i="3"/>
  <c r="A127" i="3"/>
  <c r="D126" i="3"/>
  <c r="C126" i="3"/>
  <c r="B126" i="3"/>
  <c r="A126" i="3"/>
  <c r="E125" i="3"/>
  <c r="D125" i="3"/>
  <c r="C125" i="3"/>
  <c r="B125" i="3"/>
  <c r="A125" i="3"/>
  <c r="D124" i="3"/>
  <c r="C124" i="3"/>
  <c r="B124" i="3"/>
  <c r="A124" i="3"/>
  <c r="E123" i="3"/>
  <c r="D123" i="3"/>
  <c r="C123" i="3"/>
  <c r="B123" i="3"/>
  <c r="A123" i="3"/>
  <c r="D122" i="3"/>
  <c r="C122" i="3"/>
  <c r="B122" i="3"/>
  <c r="A122" i="3"/>
  <c r="E121" i="3"/>
  <c r="D121" i="3"/>
  <c r="C121" i="3"/>
  <c r="B121" i="3"/>
  <c r="A121" i="3"/>
  <c r="D120" i="3"/>
  <c r="C120" i="3"/>
  <c r="B120" i="3"/>
  <c r="A120" i="3"/>
  <c r="D119" i="3"/>
  <c r="C119" i="3"/>
  <c r="B119" i="3"/>
  <c r="A119" i="3"/>
  <c r="D118" i="3"/>
  <c r="C118" i="3"/>
  <c r="B118" i="3"/>
  <c r="A118" i="3"/>
  <c r="C117" i="3"/>
  <c r="B117" i="3"/>
  <c r="A117" i="3"/>
  <c r="E116" i="3"/>
  <c r="D116" i="3"/>
  <c r="C116" i="3"/>
  <c r="B116" i="3"/>
  <c r="A116" i="3"/>
  <c r="D115" i="3"/>
  <c r="C115" i="3"/>
  <c r="B115" i="3"/>
  <c r="A115" i="3"/>
  <c r="D114" i="3"/>
  <c r="C114" i="3"/>
  <c r="B114" i="3"/>
  <c r="A114" i="3"/>
  <c r="D113" i="3"/>
  <c r="C113" i="3"/>
  <c r="B113" i="3"/>
  <c r="A113" i="3"/>
  <c r="C112" i="3"/>
  <c r="B112" i="3"/>
  <c r="A112" i="3"/>
  <c r="E111" i="3"/>
  <c r="D111" i="3"/>
  <c r="C111" i="3"/>
  <c r="B111" i="3"/>
  <c r="A111" i="3"/>
  <c r="D110" i="3"/>
  <c r="C110" i="3"/>
  <c r="B110" i="3"/>
  <c r="A110" i="3"/>
  <c r="D109" i="3"/>
  <c r="C109" i="3"/>
  <c r="B109" i="3"/>
  <c r="A109" i="3"/>
  <c r="D108" i="3"/>
  <c r="C108" i="3"/>
  <c r="B108" i="3"/>
  <c r="A108" i="3"/>
  <c r="C107" i="3"/>
  <c r="B107" i="3"/>
  <c r="A107" i="3"/>
  <c r="E105" i="3"/>
  <c r="D105" i="3"/>
  <c r="C105" i="3"/>
  <c r="B105" i="3"/>
  <c r="A105" i="3"/>
  <c r="D104" i="3"/>
  <c r="C104" i="3"/>
  <c r="B104" i="3"/>
  <c r="A104" i="3"/>
  <c r="D103" i="3"/>
  <c r="C103" i="3"/>
  <c r="B103" i="3"/>
  <c r="A103" i="3"/>
  <c r="E102" i="3"/>
  <c r="D102" i="3"/>
  <c r="C102" i="3"/>
  <c r="B102" i="3"/>
  <c r="A102" i="3"/>
  <c r="D101" i="3"/>
  <c r="C101" i="3"/>
  <c r="B101" i="3"/>
  <c r="A101" i="3"/>
  <c r="D100" i="3"/>
  <c r="C100" i="3"/>
  <c r="B100" i="3"/>
  <c r="A100" i="3"/>
  <c r="E99" i="3"/>
  <c r="D99" i="3"/>
  <c r="C99" i="3"/>
  <c r="B99" i="3"/>
  <c r="A99" i="3"/>
  <c r="D98" i="3"/>
  <c r="C98" i="3"/>
  <c r="B98" i="3"/>
  <c r="A98" i="3"/>
  <c r="E97" i="3"/>
  <c r="D97" i="3"/>
  <c r="C97" i="3"/>
  <c r="B97" i="3"/>
  <c r="A97" i="3"/>
  <c r="D96" i="3"/>
  <c r="C96" i="3"/>
  <c r="B96" i="3"/>
  <c r="A96" i="3"/>
  <c r="D95" i="3"/>
  <c r="C95" i="3"/>
  <c r="B95" i="3"/>
  <c r="A95" i="3"/>
  <c r="C94" i="3"/>
  <c r="B94" i="3"/>
  <c r="A94" i="3"/>
  <c r="E93" i="3"/>
  <c r="D93" i="3"/>
  <c r="C93" i="3"/>
  <c r="B93" i="3"/>
  <c r="A93" i="3"/>
  <c r="F92" i="3"/>
  <c r="D92" i="3"/>
  <c r="C92" i="3"/>
  <c r="B92" i="3"/>
  <c r="A92" i="3"/>
  <c r="F91" i="3"/>
  <c r="D91" i="3"/>
  <c r="C91" i="3"/>
  <c r="B91" i="3"/>
  <c r="A91" i="3"/>
  <c r="F90" i="3"/>
  <c r="D90" i="3"/>
  <c r="C90" i="3"/>
  <c r="B90" i="3"/>
  <c r="A90" i="3"/>
  <c r="E89" i="3"/>
  <c r="D89" i="3"/>
  <c r="C89" i="3"/>
  <c r="B89" i="3"/>
  <c r="A89" i="3"/>
  <c r="E88" i="3"/>
  <c r="D88" i="3"/>
  <c r="C88" i="3"/>
  <c r="B88" i="3"/>
  <c r="A88" i="3"/>
  <c r="D87" i="3"/>
  <c r="C87" i="3"/>
  <c r="B87" i="3"/>
  <c r="A87" i="3"/>
  <c r="D86" i="3"/>
  <c r="C86" i="3"/>
  <c r="B86" i="3"/>
  <c r="A86" i="3"/>
  <c r="D85" i="3"/>
  <c r="C85" i="3"/>
  <c r="B85" i="3"/>
  <c r="A85" i="3"/>
  <c r="E84" i="3"/>
  <c r="D84" i="3"/>
  <c r="C84" i="3"/>
  <c r="B84" i="3"/>
  <c r="A84" i="3"/>
  <c r="D83" i="3"/>
  <c r="C83" i="3"/>
  <c r="B83" i="3"/>
  <c r="A83" i="3"/>
  <c r="E82" i="3"/>
  <c r="D82" i="3"/>
  <c r="C82" i="3"/>
  <c r="B82" i="3"/>
  <c r="A82" i="3"/>
  <c r="D81" i="3"/>
  <c r="C81" i="3"/>
  <c r="B81" i="3"/>
  <c r="A81" i="3"/>
  <c r="D80" i="3"/>
  <c r="C80" i="3"/>
  <c r="B80" i="3"/>
  <c r="A80" i="3"/>
  <c r="D79" i="3"/>
  <c r="C79" i="3"/>
  <c r="B79" i="3"/>
  <c r="A79" i="3"/>
  <c r="C78" i="3"/>
  <c r="B78" i="3"/>
  <c r="A78" i="3"/>
  <c r="F76" i="3"/>
  <c r="E76" i="3"/>
  <c r="D76" i="3"/>
  <c r="C76" i="3"/>
  <c r="B76" i="3"/>
  <c r="A76" i="3"/>
  <c r="F75" i="3"/>
  <c r="D75" i="3"/>
  <c r="C75" i="3"/>
  <c r="B75" i="3"/>
  <c r="A75" i="3"/>
  <c r="F74" i="3"/>
  <c r="D74" i="3"/>
  <c r="C74" i="3"/>
  <c r="B74" i="3"/>
  <c r="A74" i="3"/>
  <c r="F73" i="3"/>
  <c r="F72" i="3" s="1"/>
  <c r="F71" i="3" s="1"/>
  <c r="D73" i="3"/>
  <c r="C73" i="3"/>
  <c r="B73" i="3"/>
  <c r="A73" i="3"/>
  <c r="B71" i="3"/>
  <c r="A71" i="3"/>
  <c r="F70" i="3"/>
  <c r="E70" i="3"/>
  <c r="D70" i="3"/>
  <c r="C70" i="3"/>
  <c r="B70" i="3"/>
  <c r="A70" i="3"/>
  <c r="F69" i="3"/>
  <c r="F61" i="3" s="1"/>
  <c r="D69" i="3"/>
  <c r="C69" i="3"/>
  <c r="B69" i="3"/>
  <c r="A69" i="3"/>
  <c r="D68" i="3"/>
  <c r="C68" i="3"/>
  <c r="B68" i="3"/>
  <c r="E67" i="3"/>
  <c r="D67" i="3"/>
  <c r="C67" i="3"/>
  <c r="B67" i="3"/>
  <c r="A67" i="3"/>
  <c r="D66" i="3"/>
  <c r="C66" i="3"/>
  <c r="B66" i="3"/>
  <c r="A66" i="3"/>
  <c r="D65" i="3"/>
  <c r="C65" i="3"/>
  <c r="B65" i="3"/>
  <c r="A65" i="3"/>
  <c r="E64" i="3"/>
  <c r="D64" i="3"/>
  <c r="C64" i="3"/>
  <c r="B64" i="3"/>
  <c r="A64" i="3"/>
  <c r="D63" i="3"/>
  <c r="C63" i="3"/>
  <c r="B63" i="3"/>
  <c r="A63" i="3"/>
  <c r="D62" i="3"/>
  <c r="C62" i="3"/>
  <c r="B62" i="3"/>
  <c r="A62" i="3"/>
  <c r="D61" i="3"/>
  <c r="C61" i="3"/>
  <c r="B61" i="3"/>
  <c r="A61" i="3"/>
  <c r="F60" i="3"/>
  <c r="E60" i="3"/>
  <c r="D60" i="3"/>
  <c r="C60" i="3"/>
  <c r="B60" i="3"/>
  <c r="A60" i="3"/>
  <c r="F59" i="3"/>
  <c r="D59" i="3"/>
  <c r="C59" i="3"/>
  <c r="B59" i="3"/>
  <c r="A59" i="3"/>
  <c r="A58" i="3"/>
  <c r="A57" i="3"/>
  <c r="A56" i="3"/>
  <c r="A55" i="3"/>
  <c r="E53" i="3"/>
  <c r="D53" i="3"/>
  <c r="C53" i="3"/>
  <c r="B53" i="3"/>
  <c r="A53" i="3"/>
  <c r="D52" i="3"/>
  <c r="C52" i="3"/>
  <c r="B52" i="3"/>
  <c r="A52" i="3"/>
  <c r="D51" i="3"/>
  <c r="C51" i="3"/>
  <c r="B51" i="3"/>
  <c r="A51" i="3"/>
  <c r="D50" i="3"/>
  <c r="C50" i="3"/>
  <c r="B50" i="3"/>
  <c r="A50" i="3"/>
  <c r="E49" i="3"/>
  <c r="D49" i="3"/>
  <c r="C49" i="3"/>
  <c r="B49" i="3"/>
  <c r="D48" i="3"/>
  <c r="C48" i="3"/>
  <c r="B48" i="3"/>
  <c r="D47" i="3"/>
  <c r="C47" i="3"/>
  <c r="B47" i="3"/>
  <c r="A47" i="3"/>
  <c r="D46" i="3"/>
  <c r="C46" i="3"/>
  <c r="B46" i="3"/>
  <c r="A46" i="3"/>
  <c r="E44" i="3"/>
  <c r="D44" i="3"/>
  <c r="C44" i="3"/>
  <c r="B44" i="3"/>
  <c r="A44" i="3"/>
  <c r="D43" i="3"/>
  <c r="C43" i="3"/>
  <c r="B43" i="3"/>
  <c r="A43" i="3"/>
  <c r="D42" i="3"/>
  <c r="C42" i="3"/>
  <c r="B42" i="3"/>
  <c r="A42" i="3"/>
  <c r="D41" i="3"/>
  <c r="C41" i="3"/>
  <c r="B41" i="3"/>
  <c r="A41" i="3"/>
  <c r="C40" i="3"/>
  <c r="B40" i="3"/>
  <c r="A40" i="3"/>
  <c r="F39" i="3"/>
  <c r="F38" i="3" s="1"/>
  <c r="F37" i="3" s="1"/>
  <c r="E39" i="3"/>
  <c r="D39" i="3"/>
  <c r="C39" i="3"/>
  <c r="B39" i="3"/>
  <c r="A39" i="3"/>
  <c r="D38" i="3"/>
  <c r="C38" i="3"/>
  <c r="B38" i="3"/>
  <c r="A38" i="3"/>
  <c r="C37" i="3"/>
  <c r="B37" i="3"/>
  <c r="A37" i="3"/>
  <c r="F36" i="3"/>
  <c r="E36" i="3"/>
  <c r="D36" i="3"/>
  <c r="C36" i="3"/>
  <c r="B36" i="3"/>
  <c r="A36" i="3"/>
  <c r="F35" i="3"/>
  <c r="D35" i="3"/>
  <c r="C35" i="3"/>
  <c r="B35" i="3"/>
  <c r="A35" i="3"/>
  <c r="D30" i="3"/>
  <c r="C30" i="3"/>
  <c r="B30" i="3"/>
  <c r="A30" i="3"/>
  <c r="F28" i="3"/>
  <c r="F27" i="3" s="1"/>
  <c r="F26" i="3" s="1"/>
  <c r="F25" i="3" s="1"/>
  <c r="F24" i="3" s="1"/>
  <c r="E28" i="3"/>
  <c r="D28" i="3"/>
  <c r="C28" i="3"/>
  <c r="B28" i="3"/>
  <c r="A28" i="3"/>
  <c r="D27" i="3"/>
  <c r="C27" i="3"/>
  <c r="B27" i="3"/>
  <c r="A27" i="3"/>
  <c r="D26" i="3"/>
  <c r="C26" i="3"/>
  <c r="B26" i="3"/>
  <c r="A26" i="3"/>
  <c r="D25" i="3"/>
  <c r="C25" i="3"/>
  <c r="B25" i="3"/>
  <c r="A25" i="3"/>
  <c r="C24" i="3"/>
  <c r="B24" i="3"/>
  <c r="A24" i="3"/>
  <c r="D18" i="3"/>
  <c r="C18" i="3"/>
  <c r="B18" i="3"/>
  <c r="A18" i="3"/>
  <c r="E16" i="3"/>
  <c r="D16" i="3"/>
  <c r="C16" i="3"/>
  <c r="B16" i="3"/>
  <c r="A16" i="3"/>
  <c r="F15" i="3"/>
  <c r="F14" i="3" s="1"/>
  <c r="F13" i="3" s="1"/>
  <c r="D15" i="3"/>
  <c r="C15" i="3"/>
  <c r="B15" i="3"/>
  <c r="A15" i="3"/>
  <c r="D14" i="3"/>
  <c r="C14" i="3"/>
  <c r="B14" i="3"/>
  <c r="A14" i="3"/>
  <c r="D13" i="3"/>
  <c r="C13" i="3"/>
  <c r="B13" i="3"/>
  <c r="A13" i="3"/>
  <c r="C12" i="3"/>
  <c r="B12" i="3"/>
  <c r="A12" i="3"/>
  <c r="H530" i="2"/>
  <c r="H528" i="2"/>
  <c r="H522" i="2"/>
  <c r="H521" i="2" s="1"/>
  <c r="H520" i="2" s="1"/>
  <c r="H518" i="2"/>
  <c r="H517" i="2" s="1"/>
  <c r="H514" i="2"/>
  <c r="H513" i="2" s="1"/>
  <c r="H512" i="2" s="1"/>
  <c r="H511" i="2" s="1"/>
  <c r="H507" i="2"/>
  <c r="H506" i="2" s="1"/>
  <c r="H505" i="2" s="1"/>
  <c r="H504" i="2" s="1"/>
  <c r="H502" i="2"/>
  <c r="H497" i="2"/>
  <c r="H495" i="2"/>
  <c r="H490" i="2"/>
  <c r="H488" i="2"/>
  <c r="H486" i="2"/>
  <c r="H484" i="2"/>
  <c r="H482" i="2"/>
  <c r="H479" i="2"/>
  <c r="H476" i="2"/>
  <c r="H471" i="2"/>
  <c r="H469" i="2"/>
  <c r="H467" i="2"/>
  <c r="H465" i="2"/>
  <c r="H460" i="2"/>
  <c r="H459" i="2" s="1"/>
  <c r="H458" i="2" s="1"/>
  <c r="H457" i="2" s="1"/>
  <c r="H455" i="2"/>
  <c r="H454" i="2" s="1"/>
  <c r="H453" i="2" s="1"/>
  <c r="H452" i="2" s="1"/>
  <c r="H449" i="2"/>
  <c r="H448" i="2" s="1"/>
  <c r="H446" i="2"/>
  <c r="H445" i="2" s="1"/>
  <c r="H439" i="2"/>
  <c r="H435" i="2"/>
  <c r="H434" i="2" s="1"/>
  <c r="H433" i="2" s="1"/>
  <c r="H431" i="2"/>
  <c r="H429" i="2"/>
  <c r="H422" i="2"/>
  <c r="H421" i="2" s="1"/>
  <c r="H419" i="2"/>
  <c r="H418" i="2" s="1"/>
  <c r="H416" i="2"/>
  <c r="H413" i="2"/>
  <c r="H408" i="2"/>
  <c r="H407" i="2" s="1"/>
  <c r="H404" i="2"/>
  <c r="H403" i="2" s="1"/>
  <c r="H401" i="2"/>
  <c r="H400" i="2" s="1"/>
  <c r="H399" i="2" s="1"/>
  <c r="H398" i="2" s="1"/>
  <c r="H394" i="2"/>
  <c r="H393" i="2" s="1"/>
  <c r="H392" i="2" s="1"/>
  <c r="H391" i="2" s="1"/>
  <c r="H389" i="2"/>
  <c r="H388" i="2" s="1"/>
  <c r="H387" i="2" s="1"/>
  <c r="H386" i="2" s="1"/>
  <c r="H382" i="2"/>
  <c r="H381" i="2" s="1"/>
  <c r="H380" i="2" s="1"/>
  <c r="H379" i="2" s="1"/>
  <c r="H378" i="2" s="1"/>
  <c r="H376" i="2"/>
  <c r="H375" i="2" s="1"/>
  <c r="H374" i="2" s="1"/>
  <c r="H373" i="2" s="1"/>
  <c r="H370" i="2"/>
  <c r="H369" i="2" s="1"/>
  <c r="H368" i="2" s="1"/>
  <c r="H367" i="2" s="1"/>
  <c r="H363" i="2"/>
  <c r="H362" i="2" s="1"/>
  <c r="H360" i="2"/>
  <c r="H358" i="2"/>
  <c r="H352" i="2"/>
  <c r="H351" i="2" s="1"/>
  <c r="H350" i="2" s="1"/>
  <c r="H349" i="2" s="1"/>
  <c r="H348" i="2" s="1"/>
  <c r="H346" i="2"/>
  <c r="H344" i="2"/>
  <c r="H343" i="2" s="1"/>
  <c r="H342" i="2" s="1"/>
  <c r="H338" i="2"/>
  <c r="H337" i="2" s="1"/>
  <c r="H336" i="2" s="1"/>
  <c r="H335" i="2" s="1"/>
  <c r="H333" i="2"/>
  <c r="H331" i="2"/>
  <c r="H325" i="2"/>
  <c r="H324" i="2" s="1"/>
  <c r="H323" i="2" s="1"/>
  <c r="H321" i="2"/>
  <c r="H320" i="2" s="1"/>
  <c r="H317" i="2"/>
  <c r="H316" i="2" s="1"/>
  <c r="H315" i="2" s="1"/>
  <c r="H313" i="2"/>
  <c r="H312" i="2" s="1"/>
  <c r="H311" i="2" s="1"/>
  <c r="H308" i="2"/>
  <c r="H307" i="2" s="1"/>
  <c r="H306" i="2" s="1"/>
  <c r="H304" i="2"/>
  <c r="H303" i="2" s="1"/>
  <c r="H301" i="2"/>
  <c r="H296" i="2"/>
  <c r="H295" i="2" s="1"/>
  <c r="H294" i="2" s="1"/>
  <c r="H292" i="2"/>
  <c r="H291" i="2" s="1"/>
  <c r="H290" i="2" s="1"/>
  <c r="H286" i="2"/>
  <c r="H285" i="2" s="1"/>
  <c r="H284" i="2" s="1"/>
  <c r="H283" i="2" s="1"/>
  <c r="H282" i="2" s="1"/>
  <c r="H280" i="2"/>
  <c r="H279" i="2" s="1"/>
  <c r="H278" i="2" s="1"/>
  <c r="H277" i="2" s="1"/>
  <c r="H276" i="2" s="1"/>
  <c r="H272" i="2"/>
  <c r="H271" i="2" s="1"/>
  <c r="H270" i="2" s="1"/>
  <c r="H267" i="2"/>
  <c r="H266" i="2" s="1"/>
  <c r="H260" i="2"/>
  <c r="H259" i="2" s="1"/>
  <c r="H258" i="2" s="1"/>
  <c r="H253" i="2"/>
  <c r="H250" i="2"/>
  <c r="H245" i="2"/>
  <c r="H243" i="2"/>
  <c r="H237" i="2"/>
  <c r="H236" i="2" s="1"/>
  <c r="H234" i="2"/>
  <c r="H233" i="2" s="1"/>
  <c r="H230" i="2"/>
  <c r="H228" i="2"/>
  <c r="H226" i="2"/>
  <c r="H224" i="2"/>
  <c r="H221" i="2"/>
  <c r="H217" i="2"/>
  <c r="H215" i="2"/>
  <c r="H211" i="2"/>
  <c r="H208" i="2"/>
  <c r="H207" i="2" s="1"/>
  <c r="H203" i="2"/>
  <c r="H202" i="2" s="1"/>
  <c r="H198" i="2"/>
  <c r="H194" i="2"/>
  <c r="H192" i="2"/>
  <c r="H190" i="2"/>
  <c r="H186" i="2"/>
  <c r="H185" i="2" s="1"/>
  <c r="H183" i="2"/>
  <c r="H180" i="2"/>
  <c r="H178" i="2"/>
  <c r="H175" i="2"/>
  <c r="H173" i="2"/>
  <c r="H170" i="2"/>
  <c r="H165" i="2"/>
  <c r="H160" i="2"/>
  <c r="H156" i="2"/>
  <c r="H153" i="2"/>
  <c r="H148" i="2"/>
  <c r="H143" i="2"/>
  <c r="H141" i="2"/>
  <c r="H139" i="2"/>
  <c r="H136" i="2"/>
  <c r="H133" i="2"/>
  <c r="H131" i="2"/>
  <c r="H129" i="2"/>
  <c r="H125" i="2"/>
  <c r="H121" i="2"/>
  <c r="H119" i="2"/>
  <c r="H115" i="2"/>
  <c r="H114" i="2" s="1"/>
  <c r="H113" i="2" s="1"/>
  <c r="H103" i="2"/>
  <c r="H98" i="2"/>
  <c r="H97" i="2" s="1"/>
  <c r="H94" i="2"/>
  <c r="H92" i="2"/>
  <c r="H90" i="2"/>
  <c r="H88" i="2"/>
  <c r="H85" i="2"/>
  <c r="H83" i="2"/>
  <c r="H79" i="2"/>
  <c r="H73" i="2"/>
  <c r="H72" i="2" s="1"/>
  <c r="H70" i="2"/>
  <c r="H69" i="2" s="1"/>
  <c r="H67" i="2"/>
  <c r="H66" i="2" s="1"/>
  <c r="H62" i="2"/>
  <c r="H58" i="2"/>
  <c r="H51" i="2"/>
  <c r="H50" i="2" s="1"/>
  <c r="H46" i="2"/>
  <c r="H45" i="2" s="1"/>
  <c r="H44" i="2" s="1"/>
  <c r="H41" i="2"/>
  <c r="H40" i="2" s="1"/>
  <c r="H37" i="2"/>
  <c r="H35" i="2"/>
  <c r="H31" i="2"/>
  <c r="H24" i="2"/>
  <c r="H23" i="2" s="1"/>
  <c r="H22" i="2" s="1"/>
  <c r="H19" i="2"/>
  <c r="H18" i="2" s="1"/>
  <c r="H16" i="2"/>
  <c r="H15" i="2" s="1"/>
  <c r="G530" i="2"/>
  <c r="G528" i="2"/>
  <c r="G522" i="2"/>
  <c r="G521" i="2" s="1"/>
  <c r="G520" i="2" s="1"/>
  <c r="G518" i="2"/>
  <c r="G517" i="2" s="1"/>
  <c r="G514" i="2"/>
  <c r="G513" i="2" s="1"/>
  <c r="G512" i="2" s="1"/>
  <c r="G511" i="2" s="1"/>
  <c r="G507" i="2"/>
  <c r="G506" i="2" s="1"/>
  <c r="G505" i="2" s="1"/>
  <c r="G504" i="2" s="1"/>
  <c r="G502" i="2"/>
  <c r="G501" i="2" s="1"/>
  <c r="G500" i="2" s="1"/>
  <c r="G497" i="2"/>
  <c r="G495" i="2"/>
  <c r="G490" i="2"/>
  <c r="G488" i="2"/>
  <c r="G486" i="2"/>
  <c r="G484" i="2"/>
  <c r="G482" i="2"/>
  <c r="G479" i="2"/>
  <c r="G476" i="2"/>
  <c r="G471" i="2"/>
  <c r="G469" i="2"/>
  <c r="G467" i="2"/>
  <c r="G465" i="2"/>
  <c r="G460" i="2"/>
  <c r="G459" i="2" s="1"/>
  <c r="G458" i="2" s="1"/>
  <c r="G457" i="2" s="1"/>
  <c r="G455" i="2"/>
  <c r="G454" i="2" s="1"/>
  <c r="G453" i="2" s="1"/>
  <c r="G452" i="2" s="1"/>
  <c r="G449" i="2"/>
  <c r="G448" i="2" s="1"/>
  <c r="G446" i="2"/>
  <c r="G445" i="2" s="1"/>
  <c r="G439" i="2"/>
  <c r="G435" i="2"/>
  <c r="G434" i="2" s="1"/>
  <c r="G433" i="2" s="1"/>
  <c r="G431" i="2"/>
  <c r="G429" i="2"/>
  <c r="G422" i="2"/>
  <c r="G421" i="2" s="1"/>
  <c r="G419" i="2"/>
  <c r="G418" i="2" s="1"/>
  <c r="G416" i="2"/>
  <c r="G413" i="2"/>
  <c r="G408" i="2"/>
  <c r="G407" i="2" s="1"/>
  <c r="G404" i="2"/>
  <c r="G403" i="2" s="1"/>
  <c r="G401" i="2"/>
  <c r="G400" i="2" s="1"/>
  <c r="G399" i="2" s="1"/>
  <c r="G398" i="2" s="1"/>
  <c r="G394" i="2"/>
  <c r="G393" i="2" s="1"/>
  <c r="G392" i="2" s="1"/>
  <c r="G391" i="2" s="1"/>
  <c r="G389" i="2"/>
  <c r="G388" i="2" s="1"/>
  <c r="G387" i="2" s="1"/>
  <c r="G386" i="2" s="1"/>
  <c r="G382" i="2"/>
  <c r="G381" i="2" s="1"/>
  <c r="G380" i="2" s="1"/>
  <c r="G379" i="2" s="1"/>
  <c r="G378" i="2" s="1"/>
  <c r="G376" i="2"/>
  <c r="G375" i="2" s="1"/>
  <c r="G374" i="2" s="1"/>
  <c r="G373" i="2" s="1"/>
  <c r="G370" i="2"/>
  <c r="G369" i="2" s="1"/>
  <c r="G368" i="2" s="1"/>
  <c r="G367" i="2" s="1"/>
  <c r="G363" i="2"/>
  <c r="G362" i="2" s="1"/>
  <c r="G360" i="2"/>
  <c r="G358" i="2"/>
  <c r="G352" i="2"/>
  <c r="G351" i="2" s="1"/>
  <c r="G350" i="2" s="1"/>
  <c r="G349" i="2" s="1"/>
  <c r="G348" i="2" s="1"/>
  <c r="G346" i="2"/>
  <c r="G344" i="2"/>
  <c r="G343" i="2" s="1"/>
  <c r="G342" i="2" s="1"/>
  <c r="G338" i="2"/>
  <c r="G337" i="2" s="1"/>
  <c r="G336" i="2" s="1"/>
  <c r="G335" i="2" s="1"/>
  <c r="G333" i="2"/>
  <c r="G331" i="2"/>
  <c r="G325" i="2"/>
  <c r="G324" i="2" s="1"/>
  <c r="G323" i="2" s="1"/>
  <c r="G321" i="2"/>
  <c r="G320" i="2" s="1"/>
  <c r="G317" i="2"/>
  <c r="G316" i="2" s="1"/>
  <c r="G315" i="2" s="1"/>
  <c r="G313" i="2"/>
  <c r="G312" i="2" s="1"/>
  <c r="G311" i="2" s="1"/>
  <c r="G308" i="2"/>
  <c r="G307" i="2" s="1"/>
  <c r="G306" i="2" s="1"/>
  <c r="G304" i="2"/>
  <c r="G303" i="2" s="1"/>
  <c r="G301" i="2"/>
  <c r="G296" i="2"/>
  <c r="G295" i="2" s="1"/>
  <c r="G294" i="2" s="1"/>
  <c r="G292" i="2"/>
  <c r="G291" i="2" s="1"/>
  <c r="G290" i="2" s="1"/>
  <c r="G286" i="2"/>
  <c r="G285" i="2" s="1"/>
  <c r="G284" i="2" s="1"/>
  <c r="G283" i="2" s="1"/>
  <c r="G282" i="2" s="1"/>
  <c r="G280" i="2"/>
  <c r="G279" i="2" s="1"/>
  <c r="G278" i="2" s="1"/>
  <c r="G277" i="2" s="1"/>
  <c r="G276" i="2" s="1"/>
  <c r="G272" i="2"/>
  <c r="G269" i="2" s="1"/>
  <c r="G267" i="2"/>
  <c r="G265" i="2" s="1"/>
  <c r="G260" i="2"/>
  <c r="G259" i="2" s="1"/>
  <c r="G258" i="2" s="1"/>
  <c r="G253" i="2"/>
  <c r="G250" i="2"/>
  <c r="G245" i="2"/>
  <c r="G243" i="2"/>
  <c r="G237" i="2"/>
  <c r="G236" i="2" s="1"/>
  <c r="G234" i="2"/>
  <c r="G233" i="2" s="1"/>
  <c r="G230" i="2"/>
  <c r="G228" i="2"/>
  <c r="G226" i="2"/>
  <c r="G224" i="2"/>
  <c r="G221" i="2"/>
  <c r="G217" i="2"/>
  <c r="G215" i="2"/>
  <c r="G211" i="2"/>
  <c r="G208" i="2"/>
  <c r="G207" i="2" s="1"/>
  <c r="G203" i="2"/>
  <c r="G202" i="2" s="1"/>
  <c r="G198" i="2"/>
  <c r="G194" i="2"/>
  <c r="G192" i="2"/>
  <c r="G190" i="2"/>
  <c r="G186" i="2"/>
  <c r="G185" i="2" s="1"/>
  <c r="G183" i="2"/>
  <c r="G180" i="2"/>
  <c r="G178" i="2"/>
  <c r="G175" i="2"/>
  <c r="G173" i="2"/>
  <c r="G170" i="2"/>
  <c r="G165" i="2"/>
  <c r="G162" i="2"/>
  <c r="G160" i="2"/>
  <c r="G156" i="2"/>
  <c r="G153" i="2"/>
  <c r="G148" i="2"/>
  <c r="G143" i="2"/>
  <c r="G141" i="2"/>
  <c r="G139" i="2"/>
  <c r="G136" i="2"/>
  <c r="G133" i="2"/>
  <c r="G131" i="2"/>
  <c r="G129" i="2"/>
  <c r="G125" i="2"/>
  <c r="G121" i="2"/>
  <c r="G119" i="2"/>
  <c r="G115" i="2"/>
  <c r="G103" i="2"/>
  <c r="G102" i="2" s="1"/>
  <c r="G101" i="2" s="1"/>
  <c r="G98" i="2"/>
  <c r="G97" i="2" s="1"/>
  <c r="G94" i="2"/>
  <c r="G92" i="2"/>
  <c r="G90" i="2"/>
  <c r="G88" i="2"/>
  <c r="G85" i="2"/>
  <c r="G83" i="2"/>
  <c r="G79" i="2"/>
  <c r="G73" i="2"/>
  <c r="G72" i="2" s="1"/>
  <c r="G70" i="2"/>
  <c r="G69" i="2" s="1"/>
  <c r="G67" i="2"/>
  <c r="G66" i="2" s="1"/>
  <c r="G62" i="2"/>
  <c r="G58" i="2"/>
  <c r="A55" i="2"/>
  <c r="G51" i="2"/>
  <c r="G50" i="2" s="1"/>
  <c r="G46" i="2"/>
  <c r="G45" i="2" s="1"/>
  <c r="G44" i="2" s="1"/>
  <c r="G41" i="2"/>
  <c r="G40" i="2" s="1"/>
  <c r="G37" i="2"/>
  <c r="G35" i="2"/>
  <c r="G31" i="2"/>
  <c r="G24" i="2"/>
  <c r="G23" i="2" s="1"/>
  <c r="G22" i="2" s="1"/>
  <c r="G19" i="2"/>
  <c r="G18" i="2" s="1"/>
  <c r="G16" i="2"/>
  <c r="G15" i="2" s="1"/>
  <c r="G177" i="3" l="1"/>
  <c r="F140" i="3"/>
  <c r="F78" i="3"/>
  <c r="F77" i="3" s="1"/>
  <c r="F445" i="3"/>
  <c r="F444" i="3" s="1"/>
  <c r="F443" i="3" s="1"/>
  <c r="F442" i="3" s="1"/>
  <c r="F288" i="3"/>
  <c r="F287" i="3" s="1"/>
  <c r="F282" i="3" s="1"/>
  <c r="F375" i="3"/>
  <c r="F276" i="3"/>
  <c r="F263" i="3" s="1"/>
  <c r="F181" i="3"/>
  <c r="F180" i="3" s="1"/>
  <c r="F179" i="3" s="1"/>
  <c r="G242" i="2"/>
  <c r="G241" i="2" s="1"/>
  <c r="G240" i="2" s="1"/>
  <c r="F435" i="3"/>
  <c r="F55" i="3"/>
  <c r="F51" i="3" s="1"/>
  <c r="F50" i="3" s="1"/>
  <c r="F166" i="3"/>
  <c r="F165" i="3" s="1"/>
  <c r="F212" i="3"/>
  <c r="F19" i="3"/>
  <c r="F18" i="3" s="1"/>
  <c r="F17" i="3" s="1"/>
  <c r="F172" i="3"/>
  <c r="F171" i="3" s="1"/>
  <c r="F325" i="3"/>
  <c r="G57" i="2"/>
  <c r="G56" i="2" s="1"/>
  <c r="G55" i="2" s="1"/>
  <c r="G249" i="2"/>
  <c r="G248" i="2" s="1"/>
  <c r="H232" i="2"/>
  <c r="H412" i="2"/>
  <c r="H411" i="2" s="1"/>
  <c r="H406" i="2" s="1"/>
  <c r="H385" i="2" s="1"/>
  <c r="G366" i="2"/>
  <c r="G365" i="2" s="1"/>
  <c r="G412" i="2"/>
  <c r="G411" i="2" s="1"/>
  <c r="G406" i="2" s="1"/>
  <c r="G385" i="2" s="1"/>
  <c r="H310" i="2"/>
  <c r="G289" i="2"/>
  <c r="G288" i="2" s="1"/>
  <c r="G357" i="2"/>
  <c r="G356" i="2" s="1"/>
  <c r="G355" i="2" s="1"/>
  <c r="G354" i="2" s="1"/>
  <c r="H30" i="2"/>
  <c r="H28" i="2" s="1"/>
  <c r="H269" i="2"/>
  <c r="G499" i="2"/>
  <c r="H147" i="2"/>
  <c r="H146" i="2" s="1"/>
  <c r="H289" i="2"/>
  <c r="H288" i="2" s="1"/>
  <c r="G78" i="2"/>
  <c r="G77" i="2" s="1"/>
  <c r="G428" i="2"/>
  <c r="G427" i="2" s="1"/>
  <c r="G426" i="2" s="1"/>
  <c r="H300" i="2"/>
  <c r="H357" i="2"/>
  <c r="H356" i="2" s="1"/>
  <c r="H355" i="2" s="1"/>
  <c r="H354" i="2" s="1"/>
  <c r="H102" i="2"/>
  <c r="H101" i="2" s="1"/>
  <c r="H96" i="2" s="1"/>
  <c r="G30" i="2"/>
  <c r="G124" i="2"/>
  <c r="G123" i="2" s="1"/>
  <c r="G147" i="2"/>
  <c r="G146" i="2" s="1"/>
  <c r="G197" i="2"/>
  <c r="G266" i="2"/>
  <c r="G330" i="2"/>
  <c r="G329" i="2" s="1"/>
  <c r="G328" i="2" s="1"/>
  <c r="G327" i="2" s="1"/>
  <c r="G341" i="2"/>
  <c r="G340" i="2" s="1"/>
  <c r="G527" i="2"/>
  <c r="G526" i="2" s="1"/>
  <c r="G525" i="2" s="1"/>
  <c r="G524" i="2" s="1"/>
  <c r="H78" i="2"/>
  <c r="H77" i="2" s="1"/>
  <c r="H220" i="2"/>
  <c r="H219" i="2" s="1"/>
  <c r="H242" i="2"/>
  <c r="H241" i="2" s="1"/>
  <c r="H240" i="2" s="1"/>
  <c r="H264" i="2"/>
  <c r="H257" i="2" s="1"/>
  <c r="F30" i="3"/>
  <c r="F29" i="3" s="1"/>
  <c r="G14" i="2"/>
  <c r="G13" i="2" s="1"/>
  <c r="G12" i="2" s="1"/>
  <c r="G87" i="2"/>
  <c r="G247" i="2"/>
  <c r="H159" i="2"/>
  <c r="H158" i="2" s="1"/>
  <c r="H265" i="2"/>
  <c r="H494" i="2"/>
  <c r="H493" i="2" s="1"/>
  <c r="H492" i="2" s="1"/>
  <c r="G300" i="2"/>
  <c r="G299" i="2" s="1"/>
  <c r="H87" i="2"/>
  <c r="H527" i="2"/>
  <c r="H526" i="2" s="1"/>
  <c r="H525" i="2" s="1"/>
  <c r="H524" i="2" s="1"/>
  <c r="F293" i="3"/>
  <c r="F292" i="3" s="1"/>
  <c r="F291" i="3" s="1"/>
  <c r="H438" i="2"/>
  <c r="H197" i="2"/>
  <c r="G159" i="2"/>
  <c r="G158" i="2" s="1"/>
  <c r="G189" i="2"/>
  <c r="G232" i="2"/>
  <c r="G481" i="2"/>
  <c r="G475" i="2" s="1"/>
  <c r="G474" i="2" s="1"/>
  <c r="G473" i="2" s="1"/>
  <c r="G494" i="2"/>
  <c r="G493" i="2" s="1"/>
  <c r="G492" i="2" s="1"/>
  <c r="H65" i="2"/>
  <c r="H64" i="2" s="1"/>
  <c r="H366" i="2"/>
  <c r="H365" i="2" s="1"/>
  <c r="H428" i="2"/>
  <c r="H427" i="2" s="1"/>
  <c r="H426" i="2" s="1"/>
  <c r="H501" i="2"/>
  <c r="F119" i="3"/>
  <c r="F118" i="3" s="1"/>
  <c r="F117" i="3" s="1"/>
  <c r="F106" i="3" s="1"/>
  <c r="G114" i="2"/>
  <c r="G113" i="2" s="1"/>
  <c r="G206" i="2"/>
  <c r="G220" i="2"/>
  <c r="G219" i="2" s="1"/>
  <c r="G271" i="2"/>
  <c r="G270" i="2" s="1"/>
  <c r="H189" i="2"/>
  <c r="H247" i="2"/>
  <c r="H330" i="2"/>
  <c r="H329" i="2" s="1"/>
  <c r="H328" i="2" s="1"/>
  <c r="H327" i="2" s="1"/>
  <c r="H341" i="2"/>
  <c r="H340" i="2" s="1"/>
  <c r="H481" i="2"/>
  <c r="H299" i="2"/>
  <c r="H298" i="2" s="1"/>
  <c r="H319" i="2"/>
  <c r="G464" i="2"/>
  <c r="G463" i="2" s="1"/>
  <c r="G462" i="2" s="1"/>
  <c r="G451" i="2" s="1"/>
  <c r="G516" i="2"/>
  <c r="G510" i="2" s="1"/>
  <c r="H57" i="2"/>
  <c r="H56" i="2" s="1"/>
  <c r="H55" i="2" s="1"/>
  <c r="H124" i="2"/>
  <c r="H123" i="2" s="1"/>
  <c r="H112" i="2" s="1"/>
  <c r="H464" i="2"/>
  <c r="H463" i="2" s="1"/>
  <c r="H462" i="2" s="1"/>
  <c r="H451" i="2" s="1"/>
  <c r="H516" i="2"/>
  <c r="F351" i="3"/>
  <c r="F12" i="3"/>
  <c r="H14" i="2"/>
  <c r="H13" i="2" s="1"/>
  <c r="H12" i="2" s="1"/>
  <c r="H206" i="2"/>
  <c r="H39" i="2"/>
  <c r="H249" i="2"/>
  <c r="H248" i="2" s="1"/>
  <c r="G29" i="2"/>
  <c r="G28" i="2"/>
  <c r="G310" i="2"/>
  <c r="G319" i="2"/>
  <c r="G65" i="2"/>
  <c r="G64" i="2" s="1"/>
  <c r="G39" i="2"/>
  <c r="G96" i="2"/>
  <c r="G438" i="2"/>
  <c r="G425" i="2" s="1"/>
  <c r="G264" i="2"/>
  <c r="G257" i="2" s="1"/>
  <c r="F388" i="3" l="1"/>
  <c r="F369" i="3" s="1"/>
  <c r="F441" i="3"/>
  <c r="F281" i="3"/>
  <c r="F164" i="3"/>
  <c r="F139" i="3" s="1"/>
  <c r="F211" i="3"/>
  <c r="F178" i="3"/>
  <c r="F397" i="3"/>
  <c r="F324" i="3"/>
  <c r="G54" i="2"/>
  <c r="G239" i="2"/>
  <c r="H425" i="2"/>
  <c r="H29" i="2"/>
  <c r="G145" i="2"/>
  <c r="F11" i="3"/>
  <c r="H54" i="2"/>
  <c r="G112" i="2"/>
  <c r="H76" i="2"/>
  <c r="H75" i="2" s="1"/>
  <c r="G76" i="2"/>
  <c r="G75" i="2" s="1"/>
  <c r="G53" i="2" s="1"/>
  <c r="H145" i="2"/>
  <c r="H256" i="2"/>
  <c r="G298" i="2"/>
  <c r="G256" i="2" s="1"/>
  <c r="H239" i="2"/>
  <c r="H196" i="2"/>
  <c r="G196" i="2"/>
  <c r="H500" i="2"/>
  <c r="G21" i="2"/>
  <c r="G11" i="2" s="1"/>
  <c r="H475" i="2"/>
  <c r="H474" i="2" s="1"/>
  <c r="H473" i="2" s="1"/>
  <c r="H510" i="2"/>
  <c r="H21" i="2"/>
  <c r="H11" i="2" s="1"/>
  <c r="G384" i="2"/>
  <c r="F177" i="3" l="1"/>
  <c r="G111" i="2"/>
  <c r="G110" i="2" s="1"/>
  <c r="H53" i="2"/>
  <c r="H111" i="2"/>
  <c r="H110" i="2" s="1"/>
  <c r="F452" i="3"/>
  <c r="G532" i="2"/>
  <c r="H499" i="2"/>
  <c r="H384" i="2" l="1"/>
  <c r="H532" i="2" s="1"/>
  <c r="B36" i="1" l="1"/>
  <c r="C47" i="1" l="1"/>
  <c r="D28" i="1"/>
  <c r="E28" i="1"/>
  <c r="D26" i="1"/>
  <c r="E26" i="1"/>
  <c r="E25" i="1"/>
  <c r="E20" i="1"/>
  <c r="D20" i="1"/>
  <c r="D45" i="1" l="1"/>
  <c r="D41" i="1"/>
  <c r="D25" i="1"/>
  <c r="D32" i="1" l="1"/>
  <c r="D14" i="1" l="1"/>
  <c r="E32" i="1" l="1"/>
  <c r="E14" i="1"/>
  <c r="D13" i="1"/>
  <c r="E13" i="1"/>
  <c r="E12" i="1"/>
  <c r="D12" i="1"/>
  <c r="E11" i="1" l="1"/>
  <c r="H11" i="3" l="1"/>
  <c r="D11" i="1" l="1"/>
  <c r="I11" i="2" l="1"/>
  <c r="E29" i="1" l="1"/>
  <c r="E21" i="1"/>
  <c r="D21" i="1"/>
  <c r="E19" i="1" l="1"/>
  <c r="E49" i="1"/>
  <c r="E45" i="1"/>
  <c r="E41" i="1"/>
  <c r="E38" i="1"/>
  <c r="D49" i="1"/>
  <c r="D38" i="1"/>
  <c r="D54" i="1" s="1"/>
  <c r="D24" i="1"/>
  <c r="D19" i="1"/>
  <c r="E24" i="1" l="1"/>
  <c r="E54" i="1" l="1"/>
  <c r="F11" i="1" l="1"/>
</calcChain>
</file>

<file path=xl/sharedStrings.xml><?xml version="1.0" encoding="utf-8"?>
<sst xmlns="http://schemas.openxmlformats.org/spreadsheetml/2006/main" count="2536" uniqueCount="354">
  <si>
    <t>к решению Волчихинского</t>
  </si>
  <si>
    <t>районного Совета народных</t>
  </si>
  <si>
    <t>депутатов</t>
  </si>
  <si>
    <t>Наименование</t>
  </si>
  <si>
    <t>Рз</t>
  </si>
  <si>
    <t>Пр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</si>
  <si>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</si>
  <si>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</si>
  <si>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</si>
  <si>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</si>
  <si>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</si>
  <si>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</si>
  <si>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</si>
  <si>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</si>
  <si>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</si>
  <si>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</si>
  <si>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</si>
  <si>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</si>
  <si>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</si>
  <si>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</si>
  <si>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</si>
  <si>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</si>
  <si>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</si>
  <si>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</si>
  <si>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</si>
  <si>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</si>
  <si>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</si>
  <si>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</si>
  <si>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</si>
  <si>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</si>
  <si>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</si>
  <si>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</si>
  <si>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</si>
  <si>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</si>
  <si>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</si>
  <si>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</si>
  <si>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</si>
  <si>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</si>
  <si>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</si>
  <si>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</si>
  <si>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</si>
  <si>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</si>
  <si>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</si>
  <si>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</si>
  <si>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</si>
  <si>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</si>
  <si>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Резервные фонды местных администраций</t>
  </si>
  <si>
    <t>Национальная оборона</t>
  </si>
  <si>
    <t>Жилищно-коммунальное хозяйство</t>
  </si>
  <si>
    <t>Коммунальное хозяйство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</si>
  <si>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</si>
  <si>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</si>
  <si>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</si>
  <si>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</si>
  <si>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</si>
  <si>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</si>
  <si>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</si>
  <si>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Другие вопросы в области национальной экономики</t>
  </si>
  <si>
    <t>Процентные платежи по муниципальному долгу</t>
  </si>
  <si>
    <t>Обслуживание государственного и муниципального долга</t>
  </si>
  <si>
    <t>Итого</t>
  </si>
  <si>
    <t xml:space="preserve">План </t>
  </si>
  <si>
    <t>Факт</t>
  </si>
  <si>
    <t>% исполне-ния</t>
  </si>
  <si>
    <t>План</t>
  </si>
  <si>
    <t>Социальное обеспечение и иные выплаты населению</t>
  </si>
  <si>
    <t>% исполнения</t>
  </si>
  <si>
    <t>тыс. руб.</t>
  </si>
  <si>
    <t>Сельское хозяйство и рыболовство</t>
  </si>
  <si>
    <t>Дорожное хозяйство (дорожные фонды)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</si>
  <si>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</si>
  <si>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</si>
  <si>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Расходы на обеспечение деятельности (оказание услуг) подведомственных учреждений в сфере образования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</si>
  <si>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</si>
  <si>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Уплата налогов, сборов и иных платежей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</si>
  <si>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</si>
  <si>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</si>
  <si>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</si>
  <si>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</si>
  <si>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Учреждения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</si>
  <si>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</si>
  <si>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</si>
  <si>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</si>
  <si>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Содействие занятости населения</t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</si>
  <si>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</si>
  <si>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</si>
  <si>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Детские оздоровительные учреждения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</si>
  <si>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</si>
  <si>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Содержание, ремонт, реконструкция и строительство автомобильных дорог, являющихся муниципальной собственностью</t>
  </si>
  <si>
    <t>Обслуживание государственного внутреннего и муниципального долга</t>
  </si>
  <si>
    <t>Обслуживание муниципального долга</t>
  </si>
  <si>
    <t>Дотации на выравнивание уровня бюджетной обеспеченности муниципального образования</t>
  </si>
  <si>
    <t>510</t>
  </si>
  <si>
    <t>Комитет экономики и муниципального имущества Администрации Волчихинского района Алтайского края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</si>
  <si>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</si>
  <si>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Учреждения по обеспечению национальной безопасности и правоохранительной деятельности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</si>
  <si>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</si>
  <si>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</si>
  <si>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Прочие выплаты по обязательствам государства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</si>
  <si>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</si>
  <si>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</si>
  <si>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</si>
  <si>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ПРИЛОЖЕНИЕ 2</t>
  </si>
  <si>
    <t>ПРИЛОЖЕНИЕ 3</t>
  </si>
  <si>
    <t>ПРИЛОЖЕНИЕ 4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</si>
  <si>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</si>
  <si>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Иные межбюджетные трансферты</t>
  </si>
  <si>
    <t>Функционирование комиссий по делам несовершеннолетних и защите их прав и органов опеки и попечительства</t>
  </si>
  <si>
    <t>Администрация Волчихинского района Алтайского края</t>
  </si>
  <si>
    <t>Межбюджетные трансферты общего характера бюджетам бюджетной системы Российской Федерации</t>
  </si>
  <si>
    <t>Дотация на выравнивание бюджетной обеспеченности субъектов Российской Федерации и муниципальных образований</t>
  </si>
  <si>
    <t>02 1 00 00000</t>
  </si>
  <si>
    <t>Обеспечение деятельности организаций (учреждений) дополнительного образования детей</t>
  </si>
  <si>
    <t>02 1 00 10420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</si>
  <si>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</si>
  <si>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</si>
  <si>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</si>
  <si>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</si>
  <si>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</si>
  <si>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</si>
  <si>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</si>
  <si>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90 4 00 16820</t>
  </si>
  <si>
    <t>02 1 00 10390</t>
  </si>
  <si>
    <t>90 1 00 70900</t>
  </si>
  <si>
    <t>02 1 00 10400</t>
  </si>
  <si>
    <t>90 1 00 70910</t>
  </si>
  <si>
    <t>02 1 00 10490</t>
  </si>
  <si>
    <t>90 4 00 70700</t>
  </si>
  <si>
    <t>99 1 00 14100</t>
  </si>
  <si>
    <t>01 4 00 51180</t>
  </si>
  <si>
    <t>98 5 00 60510</t>
  </si>
  <si>
    <t>99 3 00 14070</t>
  </si>
  <si>
    <t>Выравнивание бюджетной обеспеченности поселений из краевого фонда финансовой поддержки поселений</t>
  </si>
  <si>
    <t>98 1 00 60220</t>
  </si>
  <si>
    <t>Выравнивание бюджетной обеспеченности поселений из районного фонда финансовой поддержки поселений</t>
  </si>
  <si>
    <t>01 4 00 70060</t>
  </si>
  <si>
    <t>Учреждения по обеспечению хозяйственного обслуживания</t>
  </si>
  <si>
    <t>02 5 00 10810</t>
  </si>
  <si>
    <t>99 9 00 14710</t>
  </si>
  <si>
    <t>02 5 00 10860</t>
  </si>
  <si>
    <t>91 4 00 70400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</si>
  <si>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</si>
  <si>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</si>
  <si>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01 4 00 70090</t>
  </si>
  <si>
    <t>90 4 00 16270</t>
  </si>
  <si>
    <t>90 4 00 70800</t>
  </si>
  <si>
    <t>Функционирование высшего должностного лица субъекта Российской Федерации и муниципального образования</t>
  </si>
  <si>
    <t>Дополнительное образование детей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</si>
  <si>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</si>
  <si>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</si>
  <si>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</si>
  <si>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</si>
  <si>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</si>
  <si>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43 0 00 60010</t>
  </si>
  <si>
    <t>Судебная система</t>
  </si>
  <si>
    <t>Субсидии на реализацию мероприятий, направленных на обеспечение стабильного водоснабжения населения Алтайского края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</si>
  <si>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</si>
  <si>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</si>
  <si>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</si>
  <si>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94 2 00 12010</t>
  </si>
  <si>
    <t>10 0 00 60990</t>
  </si>
  <si>
    <t>67 0 00 60990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</si>
  <si>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</si>
  <si>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</si>
  <si>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Резервные фонды</t>
  </si>
  <si>
    <t>Благоустройство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</si>
  <si>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</si>
  <si>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</si>
  <si>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</si>
  <si>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</si>
  <si>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Субсидии на реализацию мероприятий по обеспечению жильем молодых семей</t>
  </si>
  <si>
    <t>Резервные средства</t>
  </si>
  <si>
    <t>Информационные услуги в части размещения печатных материалов в газете "Наши вести"</t>
  </si>
  <si>
    <t>99 9 00 98710</t>
  </si>
  <si>
    <t>Сбор и удаление твердых отходов</t>
  </si>
  <si>
    <t>92 9 00 18090</t>
  </si>
  <si>
    <t>Массовый спорт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</si>
  <si>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</si>
  <si>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Субсидии бюджетным учреждениям на иные цели</t>
  </si>
  <si>
    <t>90 1 00 L3042</t>
  </si>
  <si>
    <t>Обеспечение расчетов за топливно-энергетические ресурсы, потребляемые муниципальными учреждениями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</si>
  <si>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</si>
  <si>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40 0 00 60990</t>
  </si>
  <si>
    <t>Субвенция на исполнение государственных полномочий по обращению с животными без владельцев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</si>
  <si>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</si>
  <si>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</si>
  <si>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43 1 00 S3020</t>
  </si>
  <si>
    <t>Контрольно-счетная палата Волчихинского района Алтайского края</t>
  </si>
  <si>
    <t>Руководитель контрольно-счетной палаты муниципального образования и его заместители</t>
  </si>
  <si>
    <t>01 2 00 10160</t>
  </si>
  <si>
    <t>44 0 00 60990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</si>
  <si>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</si>
  <si>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</si>
  <si>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на проведение детской оздоровительной кампании</t>
  </si>
  <si>
    <t>Софинансирование субсидии на проведение детской оздоровительной кампании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</si>
  <si>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</si>
  <si>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</si>
  <si>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</si>
  <si>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</si>
  <si>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</si>
  <si>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</si>
  <si>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</si>
  <si>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</si>
  <si>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</si>
  <si>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МП"Комплексное развитие системы коммунальной инфраструктуры Волчихинского района" на 2017-2025 годы</t>
  </si>
  <si>
    <t>99 1 00 00000</t>
  </si>
  <si>
    <t>02 5 00 S0430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</si>
  <si>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</si>
  <si>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</si>
  <si>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</si>
  <si>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Обеспечение расчетов за топливно-энергетические ресурсы, потребляемые муниципальными учреждениями за счет средств местного бюджета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</si>
  <si>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</si>
  <si>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</si>
  <si>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Расходы на обеспечение деятельности (оказание услуг) подведомственных учреждений</t>
  </si>
  <si>
    <t>02 0 00 00000</t>
  </si>
  <si>
    <t>70 0 00 00000</t>
  </si>
  <si>
    <t>Расходы на реализацию мероприятий муниципальных программ</t>
  </si>
  <si>
    <t>70 0 00 60990</t>
  </si>
  <si>
    <t>Руководство и управление в сфере установленных функций органов государственной власти субъектов Российской Федерации</t>
  </si>
  <si>
    <t>01 0 00 00000</t>
  </si>
  <si>
    <t>44 0 00 00000</t>
  </si>
  <si>
    <t>Иные вопросы в отраслях социальной сферы</t>
  </si>
  <si>
    <t>90 0 00 00000</t>
  </si>
  <si>
    <t>Иные вопросы в сфере образования</t>
  </si>
  <si>
    <t>90 1 00 00000</t>
  </si>
  <si>
    <t>Иные вопросы в сфере социальной политики</t>
  </si>
  <si>
    <t>90 4 00 00000</t>
  </si>
  <si>
    <t>Руководство и управление в сфере установленных функций</t>
  </si>
  <si>
    <t>01 4 00 00000</t>
  </si>
  <si>
    <t>90 1 00 S0620</t>
  </si>
  <si>
    <t>Иные вопросы в области жилищно-коммунального хозяйства</t>
  </si>
  <si>
    <t>92 0 00 00000</t>
  </si>
  <si>
    <t>Иные расходы в области жилищно-коммунального хозяйства</t>
  </si>
  <si>
    <t>92 9 00 00000</t>
  </si>
  <si>
    <t>Иные расходы органов государственной власти субъектов Российской Федерации</t>
  </si>
  <si>
    <t>99 0 00 00000</t>
  </si>
  <si>
    <t>Расходы на выполнение других обязательств государства</t>
  </si>
  <si>
    <t>99 9 00 00000</t>
  </si>
  <si>
    <t>Государственная программа Алтайского края "Обеспечение доступным и комфортным жильем населения Алтайского края"</t>
  </si>
  <si>
    <t>14 0 00 00000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</si>
  <si>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</si>
  <si>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14 1 00 00000</t>
  </si>
  <si>
    <t>Осуществление первичного воинского учета на территориях, где отсутствуют военные комиссариаты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</si>
  <si>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</si>
  <si>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98 0 00 00000</t>
  </si>
  <si>
    <t>Прочие межбюджетные трансферты общего характера</t>
  </si>
  <si>
    <t>98 5 00 00000</t>
  </si>
  <si>
    <t>Государственная программа Алтайского края "Обеспечение населения Алтайского края жилищно-коммунальными услугами"</t>
  </si>
  <si>
    <t>43 0 00 00000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</si>
  <si>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</si>
  <si>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43 1 00 00000</t>
  </si>
  <si>
    <t>Развитие водоснабжения в Волчихинском районе Алтайского края</t>
  </si>
  <si>
    <t>43 1 00 60010</t>
  </si>
  <si>
    <t>Процентные платежи по долговым обязательствам</t>
  </si>
  <si>
    <t>99 3 00 00000</t>
  </si>
  <si>
    <t>Выравнивание бюджетной обеспеченности муниципальных образований</t>
  </si>
  <si>
    <t>98 1 00 00000</t>
  </si>
  <si>
    <t>Мероприятия по стимулированию инвестиционной активности</t>
  </si>
  <si>
    <t>91 1 00 00000</t>
  </si>
  <si>
    <t>Предупреждение и ликвидация чрезвычайных ситуаций и последствий стихийных бедствий</t>
  </si>
  <si>
    <t>94 0 00 00000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</si>
  <si>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</si>
  <si>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94 2 00 00000</t>
  </si>
  <si>
    <t>Государственная программа Алтайского края "Обеспечение прав граждан и их безопасности"</t>
  </si>
  <si>
    <t>10 0 00 00000</t>
  </si>
  <si>
    <t>Государственная программа Алтайского края "Противодействие экстремизму и идеологии терроризма в Алтайском крае"</t>
  </si>
  <si>
    <t>40 0 00 00000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</si>
  <si>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</si>
  <si>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67 0 00 00000</t>
  </si>
  <si>
    <t>Мероприятия в области сельского хозяйства</t>
  </si>
  <si>
    <t>91 4 00 00000</t>
  </si>
  <si>
    <t>Поддержка дорожного хозяйства</t>
  </si>
  <si>
    <t>Иные расходы в отраслях социальной сферы</t>
  </si>
  <si>
    <t>90 9 00 00000</t>
  </si>
  <si>
    <t>90 9 00 S1210</t>
  </si>
  <si>
    <t>Спорт высших достижений</t>
  </si>
  <si>
    <t>Профессиональная подготовка, переподготовка и повышение квалификации</t>
  </si>
  <si>
    <t>Государственная поддержка отрасли культуры (государственная поддержка лучших сельских учреждений культуры)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</si>
  <si>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t>
  </si>
  <si>
    <t>90 1 00 S0940</t>
  </si>
  <si>
    <t>Субсидии на обеспечение бесплатным одноразовым горячим питанием детей из многодетных семей</t>
  </si>
  <si>
    <t>90 1 00 S6890</t>
  </si>
  <si>
    <t>90 1 00 S6900</t>
  </si>
  <si>
    <t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t>
  </si>
  <si>
    <t xml:space="preserve">Обеспечение расчетов за топливно-энергетические ресурсы, потребляемые муниципальными учреждениями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</si>
  <si>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</si>
  <si>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Расходы по выявлению и ликвидации объектов накопленного вреда</t>
  </si>
  <si>
    <t>92 9 00 18091</t>
  </si>
  <si>
    <t>Субсидии на ремонт объектов дошкольных общеобразовательных организаций</t>
  </si>
  <si>
    <t>Софинансирование субсидии на ремонт объектов дошкольных общеобразовательных организаций</t>
  </si>
  <si>
    <t>Ведомственная структура расходов бюджета муниципального образования Волчихинский район за 2025 год</t>
  </si>
  <si>
    <t>Муниципальная программа "Развитие физической культуры и спорта в Волчихинском районе" на 2021-2025 годы</t>
  </si>
  <si>
    <t>02 1 00 SТ190</t>
  </si>
  <si>
    <t>Муниципальная программа "Развитие культуры Волчихинского района Алтайского края " на 2021-2026 годы</t>
  </si>
  <si>
    <t>44 2 00 L5191</t>
  </si>
  <si>
    <t>Расходы на реализацию мероприятий по укреплению материально-технической базы учреждений культуры, искусства и художественного образования</t>
  </si>
  <si>
    <t>44 4 00 S0200</t>
  </si>
  <si>
    <t>Софинансирование расходов на реализацию мероприятий по укреплению материально-технической базы учреждений культуры, искусства и художественного образования</t>
  </si>
  <si>
    <t>Повышение уровня антитеррористической защищенности муниципальных дошкольных образовательных организаций</t>
  </si>
  <si>
    <t>Софинасирование субсидии по повышению уровня антитеррористической защищенности муниципальных дошкольных образовательных организаций</t>
  </si>
  <si>
    <t>Субсидии на реконструкцию объектов дошкольных образовательных организаций, а также на строительство и приобретение новых зданий (пристроев) для дошкольных общеобразовательных организаций в рамках краевой адресной инвестиционной программы</t>
  </si>
  <si>
    <t>90 1 00 S2132</t>
  </si>
  <si>
    <t>Капитальные вложения в объекты государственной (муниципальной) собственности</t>
  </si>
  <si>
    <t>Софинансирование из местного бюджета мероприятий на реконструкцию объектов дошкольных образовательных организаций, а также на строительство и приобретение новых зданий (пристроев) для дошкольных общеобразовательных организаций в рамках краевой адресной инвестиционной программы</t>
  </si>
  <si>
    <t>90 1 00 S4160</t>
  </si>
  <si>
    <t>Расходы на реализацию мероприятий по капитальному ремонту и оснащению образовательных организаций, осуществляющих образовательную деятельность по образовательным программам дошкольного образования</t>
  </si>
  <si>
    <t>90 1 Я1 53150</t>
  </si>
  <si>
    <t>90 1 Ю6 50502</t>
  </si>
  <si>
    <t>90 1 Ю6 53032</t>
  </si>
  <si>
    <t>90 1 Ю6 51790</t>
  </si>
  <si>
    <t>Муниципальная программа
«Развитие образования в Волчихинском районе»</t>
  </si>
  <si>
    <t>58 0 00 60990</t>
  </si>
  <si>
    <t>МП "Развитие молодежной политике в Волчихинском районе" на 2025-2030 годы</t>
  </si>
  <si>
    <t>58 1 00 60990</t>
  </si>
  <si>
    <t>Мероприятия по укреплению и развитию материально-технической базы краевых и муниципальных загородных лагерей отдыха и оздоровления детей</t>
  </si>
  <si>
    <t>90 1 00 S6912</t>
  </si>
  <si>
    <t>Софинансирование мероприятий по укреплению и развитию материально-технической базы краевых и муниципальных загородных лагерей отдыха и оздоровления детей</t>
  </si>
  <si>
    <t>МП "Обеспечение жильем молодых семей в Волчихинском районе" на 2020-2025 годы</t>
  </si>
  <si>
    <t>14 2 00 L4970</t>
  </si>
  <si>
    <t>98 5 00 S0262</t>
  </si>
  <si>
    <t>98 5 00 S0263</t>
  </si>
  <si>
    <t>98 5 00 SТ190</t>
  </si>
  <si>
    <t>98 5 00 S0261</t>
  </si>
  <si>
    <t>Иные межбюджетные трансферты бюджетам сельских поселений на поддержание мер по обеспечению платежеспособности местных бюджетов</t>
  </si>
  <si>
    <t>98 5 00 60520</t>
  </si>
  <si>
    <t xml:space="preserve">Иные межбюджетные трансферты </t>
  </si>
  <si>
    <t>Обеспечение проведения выборов и референдумов</t>
  </si>
  <si>
    <t>Проведение выборов в представительные органы муниципального образования</t>
  </si>
  <si>
    <t>01 3 00 10240</t>
  </si>
  <si>
    <t>Специальные расходы</t>
  </si>
  <si>
    <t>МП "Профилактика преступлений и иных правонарушений в Волчихинском районе Алтайского края на 2025-2028 годы"</t>
  </si>
  <si>
    <t>Долгосрочная целевая программа "Повышение безопасности дорожного движения в Волчихинском района на 2022-2026 годы"</t>
  </si>
  <si>
    <t>10 0 00 60991</t>
  </si>
  <si>
    <t>МП "Профилактика терроризма и экстремизма на территории муниципального образования Волчихинский район на 2025-2027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</si>
  <si>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2025-2027 годы</t>
  </si>
  <si>
    <t>91 2 00 SД110</t>
  </si>
  <si>
    <t>91 2 00 9Д270</t>
  </si>
  <si>
    <t>91 2 00 9Д280</t>
  </si>
  <si>
    <t>МП "Комплексное развитие системы коммунальной инфраструктуры Волчихинского района" на 2022-2027 годы</t>
  </si>
  <si>
    <t>Расходы на обеспечение мероприятий по благоустройству территорий, в том числе по организации обращения с твердыми коммунальными отходами на территории муниципалитетов</t>
  </si>
  <si>
    <t>43 0 00 S1220</t>
  </si>
  <si>
    <t>Строительство, реконструкция, ремонт и капитальный ремонт объектов теплоснабжения</t>
  </si>
  <si>
    <t>43 2 00 SТ460</t>
  </si>
  <si>
    <t>Софинансироваие субсидии на реализацию мероприятий, направленных на строительство, реконструкцию, ремонт и капитальный ремонт объектов теплоснабжения</t>
  </si>
  <si>
    <t>Комплекс процессных мероприятий "Поддержка семей с детьми"</t>
  </si>
  <si>
    <t>71 4 00 00000</t>
  </si>
  <si>
    <t>Осуществление государственных полномочий в сфере организации и обеспечения бесплатного проезда обучающихся общеобразовательных организаций, являющихся членами семьи, признанной многодетной в соответствии с законодательством Российской Федерации и Алтайского края</t>
  </si>
  <si>
    <t>71 4 00 70830</t>
  </si>
  <si>
    <t>Компенсационные выплаты гражданам за коммунальные услуги, в том числе твердое топливо</t>
  </si>
  <si>
    <t>200</t>
  </si>
  <si>
    <t>Распределение ассигнований из бюджета муниципального образования Волчихинский район за 2025 год по разделам и подразделам, целевым статьям и видам расходов классификации расходов бюджетов</t>
  </si>
  <si>
    <t>Иные бюджетные ассигнования</t>
  </si>
  <si>
    <t>Распределение расходов районного бюджета за 2025 год по разделам и подразделам классификации расходов бюджетов</t>
  </si>
  <si>
    <t>от 27.05.2026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</si>
</sst>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11" fillId="0" borderId="0"/>
    <xf numFmtId="0" fontId="11" fillId="0" borderId="0"/>
    <xf numFmtId="0" fontId="12" fillId="0" borderId="0"/>
  </cellStyleXfs>
  <cellXfs count="87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right"/>
    </xf>
    <xf numFmtId="165" fontId="3" fillId="0" borderId="1" xfId="0" quotePrefix="1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shrinkToFit="1"/>
    </xf>
    <xf numFmtId="165" fontId="1" fillId="0" borderId="1" xfId="0" applyNumberFormat="1" applyFont="1" applyBorder="1" applyAlignment="1">
      <alignment horizontal="center" vertical="center" wrapText="1" shrinkToFi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3" fillId="3" borderId="1" xfId="0" quotePrefix="1" applyFont="1" applyFill="1" applyBorder="1" applyAlignment="1">
      <alignment horizontal="center" vertical="center" wrapText="1"/>
    </xf>
    <xf numFmtId="49" fontId="3" fillId="3" borderId="1" xfId="0" quotePrefix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shrinkToFit="1"/>
    </xf>
    <xf numFmtId="0" fontId="4" fillId="2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3" fillId="2" borderId="1" xfId="0" quotePrefix="1" applyNumberFormat="1" applyFont="1" applyFill="1" applyBorder="1" applyAlignment="1">
      <alignment horizontal="center" vertical="center" wrapText="1"/>
    </xf>
    <xf numFmtId="165" fontId="2" fillId="0" borderId="0" xfId="0" applyNumberFormat="1" applyFont="1"/>
    <xf numFmtId="0" fontId="3" fillId="0" borderId="1" xfId="0" applyFont="1" applyBorder="1" applyAlignment="1">
      <alignment horizontal="justify" vertical="center" wrapText="1" shrinkToFit="1"/>
    </xf>
    <xf numFmtId="0" fontId="6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 shrinkToFit="1"/>
    </xf>
    <xf numFmtId="0" fontId="3" fillId="0" borderId="1" xfId="0" applyFont="1" applyFill="1" applyBorder="1" applyAlignment="1">
      <alignment horizontal="justify" vertical="center" wrapText="1" shrinkToFit="1"/>
    </xf>
    <xf numFmtId="0" fontId="3" fillId="3" borderId="1" xfId="0" applyFont="1" applyFill="1" applyBorder="1" applyAlignment="1">
      <alignment horizontal="justify" vertical="center" wrapText="1" shrinkToFit="1"/>
    </xf>
    <xf numFmtId="0" fontId="3" fillId="0" borderId="1" xfId="0" applyFont="1" applyFill="1" applyBorder="1" applyAlignment="1">
      <alignment horizontal="justify" vertical="center" wrapText="1"/>
    </xf>
    <xf numFmtId="164" fontId="8" fillId="2" borderId="1" xfId="0" applyNumberFormat="1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164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justify" wrapText="1"/>
    </xf>
    <xf numFmtId="164" fontId="8" fillId="0" borderId="1" xfId="0" applyNumberFormat="1" applyFont="1" applyBorder="1" applyAlignment="1">
      <alignment horizontal="justify" vertical="justify" wrapText="1"/>
    </xf>
    <xf numFmtId="0" fontId="4" fillId="2" borderId="1" xfId="0" applyFont="1" applyFill="1" applyBorder="1" applyAlignment="1">
      <alignment horizontal="justify" vertical="justify" wrapText="1"/>
    </xf>
    <xf numFmtId="0" fontId="1" fillId="0" borderId="1" xfId="0" applyFont="1" applyBorder="1" applyAlignment="1">
      <alignment horizontal="justify" vertical="justify"/>
    </xf>
    <xf numFmtId="164" fontId="9" fillId="0" borderId="1" xfId="0" applyNumberFormat="1" applyFont="1" applyBorder="1" applyAlignment="1">
      <alignment horizontal="justify" vertical="justify" wrapText="1"/>
    </xf>
    <xf numFmtId="0" fontId="3" fillId="0" borderId="1" xfId="0" applyNumberFormat="1" applyFont="1" applyBorder="1" applyAlignment="1">
      <alignment horizontal="justify" vertical="center" wrapText="1"/>
    </xf>
    <xf numFmtId="0" fontId="8" fillId="0" borderId="1" xfId="0" applyNumberFormat="1" applyFont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justify" vertical="center" wrapText="1" shrinkToFit="1"/>
    </xf>
    <xf numFmtId="0" fontId="4" fillId="3" borderId="1" xfId="0" applyNumberFormat="1" applyFont="1" applyFill="1" applyBorder="1" applyAlignment="1">
      <alignment horizontal="justify" vertical="center" wrapText="1"/>
    </xf>
    <xf numFmtId="0" fontId="6" fillId="0" borderId="1" xfId="0" applyNumberFormat="1" applyFont="1" applyBorder="1" applyAlignment="1">
      <alignment horizontal="justify" vertical="center" wrapText="1"/>
    </xf>
    <xf numFmtId="0" fontId="3" fillId="2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Fill="1" applyBorder="1" applyAlignment="1">
      <alignment horizontal="justify" vertical="center" wrapText="1"/>
    </xf>
    <xf numFmtId="0" fontId="3" fillId="3" borderId="1" xfId="0" applyNumberFormat="1" applyFont="1" applyFill="1" applyBorder="1" applyAlignment="1">
      <alignment horizontal="justify" vertical="center" wrapText="1" shrinkToFit="1"/>
    </xf>
    <xf numFmtId="0" fontId="9" fillId="0" borderId="1" xfId="0" applyNumberFormat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 shrinkToFit="1"/>
    </xf>
    <xf numFmtId="1" fontId="1" fillId="0" borderId="0" xfId="0" applyNumberFormat="1" applyFont="1" applyAlignment="1">
      <alignment horizontal="right" vertical="center"/>
    </xf>
    <xf numFmtId="1" fontId="1" fillId="0" borderId="0" xfId="0" applyNumberFormat="1" applyFont="1"/>
    <xf numFmtId="1" fontId="1" fillId="0" borderId="1" xfId="0" applyNumberFormat="1" applyFont="1" applyBorder="1" applyAlignment="1">
      <alignment horizontal="center" vertical="center" wrapText="1"/>
    </xf>
    <xf numFmtId="1" fontId="2" fillId="0" borderId="0" xfId="0" applyNumberFormat="1" applyFont="1"/>
    <xf numFmtId="0" fontId="3" fillId="0" borderId="1" xfId="0" applyFont="1" applyFill="1" applyBorder="1" applyAlignment="1">
      <alignment horizontal="left" vertical="center" wrapText="1" shrinkToFit="1"/>
    </xf>
    <xf numFmtId="49" fontId="3" fillId="0" borderId="1" xfId="0" quotePrefix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horizontal="justify" vertical="top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quotePrefix="1" applyNumberFormat="1" applyFont="1" applyBorder="1" applyAlignment="1">
      <alignment horizontal="center" vertical="center" wrapText="1"/>
    </xf>
    <xf numFmtId="1" fontId="3" fillId="2" borderId="1" xfId="0" quotePrefix="1" applyNumberFormat="1" applyFont="1" applyFill="1" applyBorder="1" applyAlignment="1">
      <alignment horizontal="center" vertical="center" wrapText="1"/>
    </xf>
    <xf numFmtId="1" fontId="3" fillId="3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2" xfId="2"/>
    <cellStyle name="Обычный 2 3" xfId="3"/>
    <cellStyle name="Обычный 2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2025/&#1041;&#1102;&#1076;&#1078;&#1077;&#1090;%202025/&#1042;&#1085;&#1077;&#1089;&#1077;&#1085;&#1080;&#1077;%20&#1080;&#1079;&#1084;&#1077;&#1085;&#1077;&#1085;&#1080;&#1081;/&#1042;&#1085;&#1077;&#1089;&#1077;&#1085;&#1080;&#1077;%20&#1080;&#1079;&#1084;&#1077;&#1085;&#1077;&#1085;&#1080;&#1081;%20&#1074;%20&#1073;&#1102;&#1076;&#1078;&#1077;&#1090;%20&#1076;&#1077;&#1082;&#1072;&#1073;&#1088;&#1100;/&#1055;&#1056;&#1048;&#1051;&#1054;&#1046;&#1045;&#1053;&#1048;&#1071;%20&#1055;&#1054;%20&#1041;&#1070;&#1044;&#1046;&#1045;&#1058;&#1059;%202025%20&#1075;%204-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9">
          <cell r="A19" t="str">
            <v>Национальная оборона</v>
          </cell>
          <cell r="B19" t="str">
            <v>02</v>
          </cell>
        </row>
        <row r="35">
          <cell r="A35" t="str">
            <v>Дополнительное образование детей</v>
          </cell>
        </row>
      </sheetData>
      <sheetData sheetId="1">
        <row r="16">
          <cell r="A16" t="str">
            <v>Обеспечение деятельности организаций (учреждений) дополнительного образования детей</v>
          </cell>
          <cell r="C16" t="str">
            <v>07</v>
          </cell>
          <cell r="D16" t="str">
            <v>05</v>
          </cell>
          <cell r="E16" t="str">
            <v>02 1 00 10420</v>
          </cell>
        </row>
        <row r="17">
          <cell r="A17" t="str">
            <v>Закупка товаров, работ и услуг для обеспечения государственных (муниципальных) нужд</v>
          </cell>
          <cell r="C17" t="str">
            <v>07</v>
          </cell>
          <cell r="D17" t="str">
            <v>05</v>
          </cell>
          <cell r="E17" t="str">
            <v>02 1 00 10420</v>
          </cell>
          <cell r="F17">
            <v>200</v>
          </cell>
          <cell r="G17">
            <v>4.5</v>
          </cell>
        </row>
        <row r="20">
          <cell r="G20">
            <v>19.5</v>
          </cell>
        </row>
        <row r="22">
          <cell r="A22" t="str">
            <v>Массовый спорт</v>
          </cell>
          <cell r="C22">
            <v>11</v>
          </cell>
          <cell r="D22" t="str">
            <v>02</v>
          </cell>
        </row>
        <row r="23">
          <cell r="A23" t="str">
            <v>Муниципальная программа "Развитие физической культуры и спорта в Волчихинском районе" на 2021-2025 годы</v>
          </cell>
          <cell r="C23">
            <v>11</v>
          </cell>
          <cell r="D23" t="str">
            <v>02</v>
          </cell>
          <cell r="E23" t="str">
            <v>70 0 00 00000</v>
          </cell>
        </row>
        <row r="24">
          <cell r="A24" t="str">
            <v>Расходы на реализацию мероприятий муниципальных программ</v>
          </cell>
          <cell r="C24">
            <v>11</v>
          </cell>
          <cell r="D24" t="str">
            <v>02</v>
          </cell>
          <cell r="E24" t="str">
            <v>70 0 00 60990</v>
          </cell>
        </row>
        <row r="25">
          <cell r="A25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5">
            <v>11</v>
          </cell>
          <cell r="D25" t="str">
            <v>02</v>
          </cell>
          <cell r="E25" t="str">
            <v>70 0 00 60990</v>
          </cell>
          <cell r="F25">
            <v>100</v>
          </cell>
        </row>
        <row r="26">
          <cell r="A26" t="str">
            <v>Закупка товаров, работ и услуг для обеспечения государственных (муниципальных) нужд</v>
          </cell>
          <cell r="C26">
            <v>11</v>
          </cell>
          <cell r="D26" t="str">
            <v>02</v>
          </cell>
          <cell r="E26" t="str">
            <v>70 0 00 60990</v>
          </cell>
          <cell r="F26">
            <v>200</v>
          </cell>
        </row>
        <row r="27">
          <cell r="A27" t="str">
            <v>Социальное обеспечение и иные выплаты населению</v>
          </cell>
          <cell r="C27">
            <v>11</v>
          </cell>
          <cell r="D27" t="str">
            <v>02</v>
          </cell>
          <cell r="E27" t="str">
            <v>70 0 00 60990</v>
          </cell>
          <cell r="F27">
            <v>300</v>
          </cell>
        </row>
        <row r="28">
          <cell r="A28" t="str">
            <v>Спорт высших достижений</v>
          </cell>
          <cell r="C28">
            <v>11</v>
          </cell>
          <cell r="D28" t="str">
            <v>03</v>
          </cell>
        </row>
        <row r="29">
          <cell r="A29" t="str">
            <v>Расходы на обеспечение деятельности (оказание услуг) подведомственных учреждений</v>
          </cell>
          <cell r="C29">
            <v>11</v>
          </cell>
          <cell r="D29" t="str">
            <v>03</v>
          </cell>
          <cell r="E29" t="str">
            <v>02 0 00 00000</v>
          </cell>
        </row>
        <row r="30">
          <cell r="A30" t="str">
            <v>Расходы на обеспечение деятельности (оказание услуг) подведомственных учреждений в сфере образования</v>
          </cell>
          <cell r="C30">
            <v>11</v>
          </cell>
          <cell r="D30" t="str">
            <v>03</v>
          </cell>
          <cell r="E30" t="str">
            <v>02 1 00 00000</v>
          </cell>
        </row>
        <row r="31">
          <cell r="A31" t="str">
            <v>Обеспечение деятельности организаций (учреждений) дополнительного образования детей</v>
          </cell>
          <cell r="C31">
            <v>11</v>
          </cell>
          <cell r="D31" t="str">
            <v>03</v>
          </cell>
          <cell r="E31" t="str">
            <v>02 1 00 10420</v>
          </cell>
        </row>
        <row r="32">
          <cell r="A32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2">
            <v>11</v>
          </cell>
          <cell r="D32" t="str">
            <v>03</v>
          </cell>
          <cell r="E32" t="str">
            <v>02 1 00 10420</v>
          </cell>
          <cell r="F32">
            <v>100</v>
          </cell>
        </row>
        <row r="33">
          <cell r="A33" t="str">
            <v>Закупка товаров, работ и услуг для обеспечения государственных (муниципальных) нужд</v>
          </cell>
          <cell r="C33">
            <v>11</v>
          </cell>
          <cell r="D33" t="str">
            <v>03</v>
          </cell>
          <cell r="E33" t="str">
            <v>02 1 00 10420</v>
          </cell>
          <cell r="F33">
            <v>200</v>
          </cell>
        </row>
        <row r="34">
          <cell r="A34" t="str">
            <v>Уплата налогов, сборов и иных платежей</v>
          </cell>
          <cell r="C34">
            <v>11</v>
          </cell>
          <cell r="D34" t="str">
            <v>03</v>
          </cell>
          <cell r="E34" t="str">
            <v>02 1 00 10420</v>
          </cell>
          <cell r="F34">
            <v>850</v>
          </cell>
        </row>
        <row r="35">
          <cell r="A35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35">
            <v>11</v>
          </cell>
          <cell r="D35" t="str">
            <v>03</v>
          </cell>
          <cell r="E35" t="str">
            <v>02 1 00 S0430</v>
          </cell>
        </row>
        <row r="36">
          <cell r="A3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6">
            <v>11</v>
          </cell>
          <cell r="D36" t="str">
            <v>03</v>
          </cell>
          <cell r="E36" t="str">
            <v>02 1 00 S0430</v>
          </cell>
          <cell r="F36">
            <v>100</v>
          </cell>
        </row>
        <row r="37">
          <cell r="A37" t="str">
            <v>Обеспечение расчетов за топливно-энергетические ресурсы, потребляемые муниципальными учреждениями</v>
          </cell>
          <cell r="C37">
            <v>11</v>
          </cell>
          <cell r="D37" t="str">
            <v>03</v>
          </cell>
          <cell r="E37" t="str">
            <v>02 1 00 SТ190</v>
          </cell>
        </row>
        <row r="38">
          <cell r="A38" t="str">
            <v>Закупка товаров, работ и услуг для обеспечения государственных (муниципальных) нужд</v>
          </cell>
          <cell r="C38">
            <v>11</v>
          </cell>
          <cell r="D38" t="str">
            <v>03</v>
          </cell>
          <cell r="E38" t="str">
            <v>02 1 00 SТ190</v>
          </cell>
          <cell r="F38">
            <v>200</v>
          </cell>
        </row>
        <row r="40">
          <cell r="A40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40">
            <v>11</v>
          </cell>
          <cell r="D40" t="str">
            <v>05</v>
          </cell>
          <cell r="E40" t="str">
            <v>01 0 00 00000</v>
          </cell>
        </row>
        <row r="45">
          <cell r="A45" t="str">
            <v>Расходы на обеспечение деятельности (оказание услуг) подведомственных учреждений</v>
          </cell>
          <cell r="C45">
            <v>11</v>
          </cell>
          <cell r="D45" t="str">
            <v>05</v>
          </cell>
          <cell r="E45" t="str">
            <v>02 0 00 00000</v>
          </cell>
        </row>
        <row r="46">
          <cell r="A46" t="str">
            <v>Расходы на обеспечение деятельности (оказание услуг) иных подведомственных учреждений</v>
          </cell>
          <cell r="C46">
            <v>11</v>
          </cell>
          <cell r="D46" t="str">
            <v>05</v>
          </cell>
          <cell r="E46" t="str">
            <v>02 5 00 00000</v>
          </cell>
        </row>
        <row r="47">
          <cell r="A47" t="str">
            <v>Учреждения по обеспечению хозяйственного обслуживания</v>
          </cell>
          <cell r="C47">
            <v>11</v>
          </cell>
          <cell r="D47" t="str">
            <v>05</v>
          </cell>
          <cell r="E47" t="str">
            <v>02 5 00 10810</v>
          </cell>
        </row>
        <row r="48">
          <cell r="A48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48">
            <v>11</v>
          </cell>
          <cell r="D48" t="str">
            <v>05</v>
          </cell>
          <cell r="E48" t="str">
            <v>02 5 00 10810</v>
          </cell>
          <cell r="F48">
            <v>100</v>
          </cell>
        </row>
        <row r="49">
          <cell r="A49" t="str">
            <v>Закупка товаров, работ и услуг для обеспечения государственных (муниципальных) нужд</v>
          </cell>
          <cell r="C49">
            <v>11</v>
          </cell>
          <cell r="D49" t="str">
            <v>05</v>
          </cell>
          <cell r="E49" t="str">
            <v>02 5 00 10810</v>
          </cell>
          <cell r="F49">
            <v>200</v>
          </cell>
        </row>
        <row r="50">
          <cell r="A50" t="str">
            <v>Уплата налогов, сборов и иных платежей</v>
          </cell>
          <cell r="C50">
            <v>11</v>
          </cell>
          <cell r="D50" t="str">
            <v>05</v>
          </cell>
          <cell r="E50" t="str">
            <v>02 5 00 10810</v>
          </cell>
          <cell r="F50">
            <v>850</v>
          </cell>
        </row>
        <row r="51">
          <cell r="A51" t="str">
            <v>Резервные фонды</v>
          </cell>
          <cell r="C51">
            <v>11</v>
          </cell>
          <cell r="D51" t="str">
            <v>05</v>
          </cell>
          <cell r="E51" t="str">
            <v>99 1 00 00000</v>
          </cell>
        </row>
        <row r="52">
          <cell r="A52" t="str">
            <v>Резервные фонды местных администраций</v>
          </cell>
          <cell r="C52">
            <v>11</v>
          </cell>
          <cell r="D52" t="str">
            <v>05</v>
          </cell>
          <cell r="E52" t="str">
            <v>99 1 00 14100</v>
          </cell>
        </row>
        <row r="53">
          <cell r="A53" t="str">
            <v>Закупка товаров, работ и услуг для обеспечения государственных (муниципальных) нужд</v>
          </cell>
          <cell r="C53">
            <v>11</v>
          </cell>
          <cell r="D53" t="str">
            <v>05</v>
          </cell>
          <cell r="E53" t="str">
            <v>99 1 00 14100</v>
          </cell>
          <cell r="F53">
            <v>200</v>
          </cell>
        </row>
        <row r="56">
          <cell r="A56" t="str">
            <v>Дополнительное образование детей</v>
          </cell>
          <cell r="C56" t="str">
            <v>07</v>
          </cell>
          <cell r="D56" t="str">
            <v>03</v>
          </cell>
        </row>
        <row r="57">
          <cell r="A57" t="str">
            <v>Расходы на обеспечение деятельности (оказание услуг) подведомственных учреждений</v>
          </cell>
          <cell r="C57" t="str">
            <v>07</v>
          </cell>
          <cell r="D57" t="str">
            <v>03</v>
          </cell>
          <cell r="E57" t="str">
            <v>02 0 00 00000</v>
          </cell>
        </row>
        <row r="58">
          <cell r="A58" t="str">
            <v>Расходы на обеспечение деятельности (оказание услуг) подведомственных учреждений в сфере образования</v>
          </cell>
          <cell r="C58" t="str">
            <v>07</v>
          </cell>
          <cell r="D58" t="str">
            <v>03</v>
          </cell>
          <cell r="E58" t="str">
            <v>02 1 00 00000</v>
          </cell>
        </row>
        <row r="59">
          <cell r="A59" t="str">
            <v>Обеспечение деятельности организаций (учреждений) дополнительного образования детей</v>
          </cell>
          <cell r="C59" t="str">
            <v>07</v>
          </cell>
          <cell r="D59" t="str">
            <v>03</v>
          </cell>
          <cell r="E59" t="str">
            <v>02 1 00 10420</v>
          </cell>
        </row>
        <row r="60">
          <cell r="A6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60" t="str">
            <v>07</v>
          </cell>
          <cell r="D60" t="str">
            <v>03</v>
          </cell>
          <cell r="E60" t="str">
            <v>02 1 00 10420</v>
          </cell>
          <cell r="F60">
            <v>100</v>
          </cell>
        </row>
        <row r="61">
          <cell r="A61" t="str">
            <v>Закупка товаров, работ и услуг для обеспечения государственных (муниципальных) нужд</v>
          </cell>
          <cell r="C61" t="str">
            <v>07</v>
          </cell>
          <cell r="D61" t="str">
            <v>03</v>
          </cell>
          <cell r="E61" t="str">
            <v>02 1 00 10420</v>
          </cell>
          <cell r="F61">
            <v>200</v>
          </cell>
        </row>
        <row r="62">
          <cell r="A62" t="str">
            <v>Уплата налогов, сборов и иных платежей</v>
          </cell>
          <cell r="C62" t="str">
            <v>07</v>
          </cell>
          <cell r="D62" t="str">
            <v>03</v>
          </cell>
          <cell r="E62" t="str">
            <v>02 1 00 10420</v>
          </cell>
          <cell r="F62">
            <v>850</v>
          </cell>
        </row>
        <row r="63">
          <cell r="A63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63" t="str">
            <v>07</v>
          </cell>
          <cell r="D63" t="str">
            <v>03</v>
          </cell>
          <cell r="E63" t="str">
            <v>02 1 00 S0430</v>
          </cell>
        </row>
        <row r="64">
          <cell r="A64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64" t="str">
            <v>07</v>
          </cell>
          <cell r="D64" t="str">
            <v>03</v>
          </cell>
          <cell r="E64" t="str">
            <v>02 1 00 S0430</v>
          </cell>
          <cell r="F64">
            <v>100</v>
          </cell>
        </row>
        <row r="69">
          <cell r="G69">
            <v>14.3</v>
          </cell>
        </row>
        <row r="70">
          <cell r="A70" t="str">
            <v>Расходы на обеспечение деятельности (оказание услуг) подведомственных учреждений в сфере культуры</v>
          </cell>
          <cell r="C70" t="str">
            <v>07</v>
          </cell>
          <cell r="D70" t="str">
            <v>05</v>
          </cell>
          <cell r="E70" t="str">
            <v>02 2 00 00000</v>
          </cell>
          <cell r="G70">
            <v>7</v>
          </cell>
        </row>
        <row r="71">
          <cell r="A71" t="str">
            <v>Учреждения культуры</v>
          </cell>
          <cell r="C71" t="str">
            <v>07</v>
          </cell>
          <cell r="D71" t="str">
            <v>05</v>
          </cell>
          <cell r="E71" t="str">
            <v>02 2 00 10530</v>
          </cell>
          <cell r="G71">
            <v>7</v>
          </cell>
        </row>
        <row r="72">
          <cell r="A72" t="str">
            <v>Закупка товаров, работ и услуг для обеспечения государственных (муниципальных) нужд</v>
          </cell>
          <cell r="C72" t="str">
            <v>07</v>
          </cell>
          <cell r="D72" t="str">
            <v>05</v>
          </cell>
          <cell r="E72" t="str">
            <v>02 2 00 10530</v>
          </cell>
          <cell r="F72">
            <v>200</v>
          </cell>
          <cell r="G72">
            <v>7</v>
          </cell>
        </row>
        <row r="75">
          <cell r="G75">
            <v>54.1</v>
          </cell>
        </row>
        <row r="78">
          <cell r="A78" t="str">
            <v>Расходы на обеспечение деятельности (оказание услуг) подведомственных учреждений</v>
          </cell>
          <cell r="C78" t="str">
            <v>08</v>
          </cell>
          <cell r="D78" t="str">
            <v>01</v>
          </cell>
          <cell r="E78" t="str">
            <v>02 0 00 00000</v>
          </cell>
        </row>
        <row r="79">
          <cell r="A79" t="str">
            <v>Расходы на обеспечение деятельности (оказание услуг) подведомственных учреждений в сфере культуры</v>
          </cell>
          <cell r="C79" t="str">
            <v>08</v>
          </cell>
          <cell r="D79" t="str">
            <v>01</v>
          </cell>
          <cell r="E79" t="str">
            <v>02 2 00 00000</v>
          </cell>
        </row>
        <row r="80">
          <cell r="A80" t="str">
            <v>Учреждения культуры</v>
          </cell>
          <cell r="C80" t="str">
            <v>08</v>
          </cell>
          <cell r="D80" t="str">
            <v>01</v>
          </cell>
          <cell r="E80" t="str">
            <v>02 2 00 10530</v>
          </cell>
        </row>
        <row r="81">
          <cell r="A81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81" t="str">
            <v>08</v>
          </cell>
          <cell r="D81" t="str">
            <v>01</v>
          </cell>
          <cell r="E81" t="str">
            <v>02 2 00 10530</v>
          </cell>
          <cell r="F81">
            <v>100</v>
          </cell>
        </row>
        <row r="82">
          <cell r="A82" t="str">
            <v>Закупка товаров, работ и услуг для обеспечения государственных (муниципальных) нужд</v>
          </cell>
          <cell r="C82" t="str">
            <v>08</v>
          </cell>
          <cell r="D82" t="str">
            <v>01</v>
          </cell>
          <cell r="E82" t="str">
            <v>02 2 00 10530</v>
          </cell>
          <cell r="F82">
            <v>200</v>
          </cell>
        </row>
        <row r="83">
          <cell r="A83" t="str">
            <v>Уплата налогов, сборов и иных платежей</v>
          </cell>
          <cell r="C83" t="str">
            <v>08</v>
          </cell>
          <cell r="D83" t="str">
            <v>01</v>
          </cell>
          <cell r="E83" t="str">
            <v>02 2 00 10530</v>
          </cell>
          <cell r="F83">
            <v>850</v>
          </cell>
        </row>
        <row r="84">
          <cell r="A84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84" t="str">
            <v>08</v>
          </cell>
          <cell r="D84" t="str">
            <v>01</v>
          </cell>
          <cell r="E84" t="str">
            <v>02 2 00 S0430</v>
          </cell>
        </row>
        <row r="85">
          <cell r="A85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85" t="str">
            <v>08</v>
          </cell>
          <cell r="D85" t="str">
            <v>01</v>
          </cell>
          <cell r="E85" t="str">
            <v>02 2 00 S0430</v>
          </cell>
          <cell r="F85">
            <v>100</v>
          </cell>
        </row>
        <row r="88">
          <cell r="A88" t="str">
            <v>Муниципальная программа "Развитие культуры Волчихинского района Алтайского края " на 2021-2026 годы</v>
          </cell>
          <cell r="C88" t="str">
            <v>08</v>
          </cell>
          <cell r="D88" t="str">
            <v>01</v>
          </cell>
          <cell r="E88" t="str">
            <v>44 0 00 00000</v>
          </cell>
        </row>
        <row r="89">
          <cell r="A89" t="str">
            <v>Расходы на реализацию мероприятий муниципальных программ</v>
          </cell>
          <cell r="C89" t="str">
            <v>08</v>
          </cell>
          <cell r="D89" t="str">
            <v>01</v>
          </cell>
          <cell r="E89" t="str">
            <v>44 0 00 60990</v>
          </cell>
        </row>
        <row r="90">
          <cell r="A90" t="str">
            <v>Закупка товаров, работ и услуг для обеспечения государственных (муниципальных) нужд</v>
          </cell>
          <cell r="C90" t="str">
            <v>08</v>
          </cell>
          <cell r="D90" t="str">
            <v>01</v>
          </cell>
          <cell r="E90" t="str">
            <v>44 0 00 60990</v>
          </cell>
          <cell r="F90">
            <v>200</v>
          </cell>
        </row>
        <row r="91">
          <cell r="A91" t="str">
            <v>Государственная поддержка отрасли культуры (государственная поддержка лучших сельских учреждений культуры)</v>
          </cell>
          <cell r="C91" t="str">
            <v>08</v>
          </cell>
          <cell r="D91" t="str">
            <v>01</v>
          </cell>
          <cell r="E91" t="str">
            <v>44 2 00 L5191</v>
          </cell>
        </row>
        <row r="92">
          <cell r="A92" t="str">
            <v>Закупка товаров, работ и услуг для обеспечения государственных (муниципальных) нужд</v>
          </cell>
          <cell r="C92" t="str">
            <v>08</v>
          </cell>
          <cell r="D92" t="str">
            <v>01</v>
          </cell>
          <cell r="E92" t="str">
            <v>44 2 00 L5191</v>
          </cell>
          <cell r="F92">
            <v>200</v>
          </cell>
        </row>
        <row r="93">
          <cell r="A93" t="str">
            <v>Расходы на реализацию мероприятий по укреплению материально-технической базы учреждений культуры, искусства и художественного образования</v>
          </cell>
          <cell r="C93" t="str">
            <v>08</v>
          </cell>
          <cell r="D93" t="str">
            <v>01</v>
          </cell>
          <cell r="E93" t="str">
            <v>44 4 00 S0200</v>
          </cell>
        </row>
        <row r="94">
          <cell r="A94" t="str">
            <v>Закупка товаров, работ и услуг для обеспечения государственных (муниципальных) нужд</v>
          </cell>
          <cell r="C94" t="str">
            <v>08</v>
          </cell>
          <cell r="D94" t="str">
            <v>01</v>
          </cell>
          <cell r="E94" t="str">
            <v>44 4 00 S0200</v>
          </cell>
          <cell r="F94">
            <v>200</v>
          </cell>
        </row>
        <row r="95">
          <cell r="A95" t="str">
            <v>Софинансирование расходов на реализацию мероприятий по укреплению материально-технической базы учреждений культуры, искусства и художественного образования</v>
          </cell>
          <cell r="C95" t="str">
            <v>08</v>
          </cell>
          <cell r="D95" t="str">
            <v>01</v>
          </cell>
          <cell r="E95" t="str">
            <v>44 4 00 S0200</v>
          </cell>
        </row>
        <row r="96">
          <cell r="A96" t="str">
            <v>Закупка товаров, работ и услуг для обеспечения государственных (муниципальных) нужд</v>
          </cell>
          <cell r="C96" t="str">
            <v>08</v>
          </cell>
          <cell r="D96" t="str">
            <v>01</v>
          </cell>
          <cell r="E96" t="str">
            <v>44 4 00 S0200</v>
          </cell>
          <cell r="F96">
            <v>200</v>
          </cell>
        </row>
        <row r="98">
          <cell r="A98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98" t="str">
            <v>08</v>
          </cell>
          <cell r="D98" t="str">
            <v>04</v>
          </cell>
          <cell r="E98" t="str">
            <v>01 0 00 00000</v>
          </cell>
        </row>
        <row r="99">
          <cell r="A99" t="str">
            <v>Расходы на обеспечение деятельности органов местного самоуправления</v>
          </cell>
          <cell r="C99" t="str">
            <v>08</v>
          </cell>
          <cell r="D99" t="str">
            <v>04</v>
          </cell>
          <cell r="E99" t="str">
            <v>01 2 00 00000</v>
          </cell>
        </row>
        <row r="100">
          <cell r="A100" t="str">
            <v>Центральный аппарат органов местного самоуправления</v>
          </cell>
          <cell r="C100" t="str">
            <v>08</v>
          </cell>
          <cell r="D100" t="str">
            <v>04</v>
          </cell>
          <cell r="E100" t="str">
            <v>01 2 00 10110</v>
          </cell>
        </row>
        <row r="101">
          <cell r="A101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01" t="str">
            <v>08</v>
          </cell>
          <cell r="D101" t="str">
            <v>04</v>
          </cell>
          <cell r="E101" t="str">
            <v>01 2 00 10110</v>
          </cell>
          <cell r="F101">
            <v>100</v>
          </cell>
        </row>
        <row r="103">
          <cell r="A103" t="str">
            <v>Расходы на обеспечение деятельности (оказание услуг) подведомственных учреждений</v>
          </cell>
          <cell r="C103" t="str">
            <v>08</v>
          </cell>
          <cell r="D103" t="str">
            <v>04</v>
          </cell>
          <cell r="E103" t="str">
            <v>02 0 00 00000</v>
          </cell>
        </row>
        <row r="104">
          <cell r="A104" t="str">
            <v>Расходы на обеспечение деятельности (оказание услуг) иных подведомственных учреждений</v>
          </cell>
          <cell r="C104" t="str">
            <v>08</v>
          </cell>
          <cell r="D104" t="str">
            <v>04</v>
          </cell>
          <cell r="E104" t="str">
            <v>02 5 00 00000</v>
          </cell>
        </row>
        <row r="105">
          <cell r="A105" t="str">
            <v>Учреждения по обеспечению хозяйственного обслуживания</v>
          </cell>
          <cell r="C105" t="str">
            <v>08</v>
          </cell>
          <cell r="D105" t="str">
            <v>04</v>
          </cell>
          <cell r="E105" t="str">
            <v>02 5 00 10810</v>
          </cell>
        </row>
        <row r="106">
          <cell r="A10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06" t="str">
            <v>08</v>
          </cell>
          <cell r="D106" t="str">
            <v>04</v>
          </cell>
          <cell r="E106" t="str">
            <v>02 5 00 10810</v>
          </cell>
          <cell r="F106">
            <v>100</v>
          </cell>
        </row>
        <row r="107">
          <cell r="A107" t="str">
            <v>Закупка товаров, работ и услуг для обеспечения государственных (муниципальных) нужд</v>
          </cell>
          <cell r="C107" t="str">
            <v>08</v>
          </cell>
          <cell r="D107" t="str">
            <v>04</v>
          </cell>
          <cell r="E107" t="str">
            <v>02 5 00 10810</v>
          </cell>
          <cell r="F107">
            <v>200</v>
          </cell>
        </row>
        <row r="109">
          <cell r="A109" t="str">
    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    </cell>
          <cell r="C109" t="str">
            <v>08</v>
          </cell>
          <cell r="D109" t="str">
            <v>04</v>
          </cell>
          <cell r="E109" t="str">
            <v>02 5 00 10820</v>
          </cell>
        </row>
        <row r="110">
          <cell r="A11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10" t="str">
            <v>08</v>
          </cell>
          <cell r="D110" t="str">
            <v>04</v>
          </cell>
          <cell r="E110" t="str">
            <v>02 5 00 10820</v>
          </cell>
          <cell r="F110">
            <v>100</v>
          </cell>
        </row>
        <row r="111">
          <cell r="A111" t="str">
            <v>Закупка товаров, работ и услуг для обеспечения государственных (муниципальных) нужд</v>
          </cell>
          <cell r="C111" t="str">
            <v>08</v>
          </cell>
          <cell r="D111" t="str">
            <v>04</v>
          </cell>
          <cell r="E111" t="str">
            <v>02 5 00 10820</v>
          </cell>
          <cell r="F111">
            <v>200</v>
          </cell>
        </row>
        <row r="116">
          <cell r="A116" t="str">
            <v>Расходы на обеспечение деятельности (оказание услуг) подведомственных учреждений</v>
          </cell>
          <cell r="C116" t="str">
            <v>07</v>
          </cell>
          <cell r="D116" t="str">
            <v>01</v>
          </cell>
          <cell r="E116" t="str">
            <v>02 0 00 00000</v>
          </cell>
        </row>
        <row r="117">
          <cell r="C117" t="str">
            <v>07</v>
          </cell>
          <cell r="D117" t="str">
            <v>01</v>
          </cell>
        </row>
        <row r="118">
          <cell r="C118" t="str">
            <v>07</v>
          </cell>
          <cell r="D118" t="str">
            <v>01</v>
          </cell>
        </row>
        <row r="119">
          <cell r="C119" t="str">
            <v>07</v>
          </cell>
          <cell r="D119" t="str">
            <v>01</v>
          </cell>
        </row>
        <row r="120">
          <cell r="C120" t="str">
            <v>07</v>
          </cell>
          <cell r="D120" t="str">
            <v>01</v>
          </cell>
        </row>
        <row r="121">
          <cell r="C121" t="str">
            <v>07</v>
          </cell>
          <cell r="D121" t="str">
            <v>01</v>
          </cell>
        </row>
        <row r="122">
          <cell r="A122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122" t="str">
            <v>07</v>
          </cell>
          <cell r="D122" t="str">
            <v>01</v>
          </cell>
          <cell r="E122" t="str">
            <v>02 1 00 S0430</v>
          </cell>
        </row>
        <row r="123">
          <cell r="A12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23" t="str">
            <v>07</v>
          </cell>
          <cell r="D123" t="str">
            <v>01</v>
          </cell>
          <cell r="E123" t="str">
            <v>02 1 00 S0430</v>
          </cell>
          <cell r="F123">
            <v>100</v>
          </cell>
        </row>
        <row r="124">
          <cell r="A124" t="str">
            <v>Обеспечение расчетов за топливно-энергетические ресурсы, потребляемые муниципальными учреждениями</v>
          </cell>
          <cell r="C124" t="str">
            <v>07</v>
          </cell>
          <cell r="D124" t="str">
            <v>01</v>
          </cell>
          <cell r="E124" t="str">
            <v>02 1 00 SТ190</v>
          </cell>
        </row>
        <row r="125">
          <cell r="A125" t="str">
            <v>Закупка товаров, работ и услуг для обеспечения государственных (муниципальных) нужд</v>
          </cell>
          <cell r="C125" t="str">
            <v>07</v>
          </cell>
          <cell r="D125" t="str">
            <v>01</v>
          </cell>
          <cell r="E125" t="str">
            <v>02 1 00 SТ190</v>
          </cell>
          <cell r="F125">
            <v>200</v>
          </cell>
        </row>
        <row r="126">
          <cell r="A126" t="str">
            <v>Иные вопросы в отраслях социальной сферы</v>
          </cell>
          <cell r="C126" t="str">
            <v>07</v>
          </cell>
          <cell r="D126" t="str">
            <v>01</v>
          </cell>
          <cell r="E126" t="str">
            <v>90 0 00 00000</v>
          </cell>
        </row>
        <row r="127">
          <cell r="A127" t="str">
            <v>Иные вопросы в сфере образования</v>
          </cell>
          <cell r="C127" t="str">
            <v>07</v>
          </cell>
          <cell r="D127" t="str">
            <v>01</v>
          </cell>
          <cell r="E127" t="str">
            <v>90 1 00 00000</v>
          </cell>
        </row>
        <row r="128">
          <cell r="C128" t="str">
            <v>07</v>
          </cell>
          <cell r="D128" t="str">
            <v>01</v>
          </cell>
          <cell r="E128" t="str">
            <v>90 1 00 70900</v>
          </cell>
        </row>
        <row r="129">
          <cell r="C129" t="str">
            <v>07</v>
          </cell>
          <cell r="D129" t="str">
            <v>01</v>
          </cell>
          <cell r="E129" t="str">
            <v>90 1 00 70900</v>
          </cell>
          <cell r="F129">
            <v>100</v>
          </cell>
        </row>
        <row r="130">
          <cell r="C130" t="str">
            <v>07</v>
          </cell>
          <cell r="D130" t="str">
            <v>01</v>
          </cell>
          <cell r="E130" t="str">
            <v>90 1 00 70900</v>
          </cell>
          <cell r="F130">
            <v>200</v>
          </cell>
        </row>
        <row r="131">
          <cell r="C131" t="str">
            <v>07</v>
          </cell>
          <cell r="D131" t="str">
            <v>01</v>
          </cell>
          <cell r="E131" t="str">
            <v>90 1 00 70900</v>
          </cell>
          <cell r="F131">
            <v>300</v>
          </cell>
        </row>
        <row r="132">
          <cell r="A132" t="str">
            <v>Повышение уровня антитеррористической защищенности муниципальных дошкольных образовательных организаций</v>
          </cell>
          <cell r="C132" t="str">
            <v>07</v>
          </cell>
          <cell r="D132" t="str">
            <v>01</v>
          </cell>
          <cell r="E132" t="str">
            <v>90 1 00 70900</v>
          </cell>
        </row>
        <row r="133">
          <cell r="A133" t="str">
            <v>Закупка товаров, работ и услуг для обеспечения государственных (муниципальных) нужд</v>
          </cell>
          <cell r="C133" t="str">
            <v>07</v>
          </cell>
          <cell r="D133" t="str">
            <v>01</v>
          </cell>
          <cell r="E133" t="str">
            <v>90 1 00 70900</v>
          </cell>
        </row>
        <row r="134">
          <cell r="A134" t="str">
            <v>Софинасирование субсидии по повышению уровня антитеррористической защищенности муниципальных дошкольных образовательных организаций</v>
          </cell>
          <cell r="C134" t="str">
            <v>07</v>
          </cell>
          <cell r="D134" t="str">
            <v>01</v>
          </cell>
          <cell r="E134" t="str">
            <v>90 1 00 70900</v>
          </cell>
        </row>
        <row r="135">
          <cell r="A135" t="str">
            <v>Закупка товаров, работ и услуг для обеспечения государственных (муниципальных) нужд</v>
          </cell>
          <cell r="C135" t="str">
            <v>07</v>
          </cell>
          <cell r="D135" t="str">
            <v>01</v>
          </cell>
          <cell r="E135" t="str">
            <v>90 1 00 70900</v>
          </cell>
        </row>
        <row r="136">
          <cell r="A136" t="str">
            <v>Субсидии на реконструкцию объектов дошкольных образовательных организаций, а также на строительство и приобретение новых зданий (пристроев) для дошкольных общеобразовательных организаций в рамках краевой адресной инвестиционной программы</v>
          </cell>
          <cell r="C136" t="str">
            <v>07</v>
          </cell>
          <cell r="D136" t="str">
            <v>01</v>
          </cell>
          <cell r="E136" t="str">
            <v>90 1 00 S2132</v>
          </cell>
        </row>
        <row r="137">
          <cell r="A137" t="str">
            <v>Закупка товаров, работ и услуг для обеспечения государственных (муниципальных) нужд</v>
          </cell>
          <cell r="C137" t="str">
            <v>07</v>
          </cell>
          <cell r="D137" t="str">
            <v>01</v>
          </cell>
          <cell r="E137" t="str">
            <v>90 1 00 S2132</v>
          </cell>
          <cell r="F137">
            <v>200</v>
          </cell>
        </row>
        <row r="138">
          <cell r="A138" t="str">
            <v>Капитальные вложения в объекты государственной (муниципальной) собственности</v>
          </cell>
          <cell r="C138" t="str">
            <v>07</v>
          </cell>
          <cell r="D138" t="str">
            <v>01</v>
          </cell>
          <cell r="E138" t="str">
            <v>90 1 00 S2132</v>
          </cell>
          <cell r="F138">
            <v>400</v>
          </cell>
        </row>
        <row r="139">
          <cell r="A139" t="str">
            <v>Софинансирование из местного бюджета мероприятий на реконструкцию объектов дошкольных образовательных организаций, а также на строительство и приобретение новых зданий (пристроев) для дошкольных общеобразовательных организаций в рамках краевой адресной инвестиционной программы</v>
          </cell>
          <cell r="C139" t="str">
            <v>07</v>
          </cell>
          <cell r="D139" t="str">
            <v>01</v>
          </cell>
          <cell r="E139" t="str">
            <v>90 1 00 S2132</v>
          </cell>
        </row>
        <row r="140">
          <cell r="A140" t="str">
            <v>Закупка товаров, работ и услуг для обеспечения государственных (муниципальных) нужд</v>
          </cell>
          <cell r="C140" t="str">
            <v>07</v>
          </cell>
          <cell r="D140" t="str">
            <v>01</v>
          </cell>
          <cell r="E140" t="str">
            <v>90 1 00 S2132</v>
          </cell>
          <cell r="F140">
            <v>200</v>
          </cell>
        </row>
        <row r="141">
          <cell r="A141" t="str">
            <v>Капитальные вложения в объекты государственной (муниципальной) собственности</v>
          </cell>
          <cell r="C141" t="str">
            <v>07</v>
          </cell>
          <cell r="D141" t="str">
            <v>01</v>
          </cell>
          <cell r="E141" t="str">
            <v>90 1 00 S2132</v>
          </cell>
          <cell r="F141">
            <v>400</v>
          </cell>
        </row>
        <row r="142">
          <cell r="A142" t="str">
            <v>Субсидии на ремонт объектов дошкольных общеобразовательных организаций</v>
          </cell>
          <cell r="C142" t="str">
            <v>07</v>
          </cell>
          <cell r="D142" t="str">
            <v>01</v>
          </cell>
          <cell r="E142" t="str">
            <v>90 1 00 S4160</v>
          </cell>
        </row>
        <row r="143">
          <cell r="A143" t="str">
            <v>Закупка товаров, работ и услуг для обеспечения государственных (муниципальных) нужд</v>
          </cell>
          <cell r="C143" t="str">
            <v>07</v>
          </cell>
          <cell r="D143" t="str">
            <v>01</v>
          </cell>
          <cell r="E143" t="str">
            <v>90 1 00 S4160</v>
          </cell>
          <cell r="F143">
            <v>200</v>
          </cell>
        </row>
        <row r="144">
          <cell r="A144" t="str">
            <v>Софинансирование субсидии на ремонт объектов дошкольных общеобразовательных организаций</v>
          </cell>
          <cell r="C144" t="str">
            <v>07</v>
          </cell>
          <cell r="D144" t="str">
            <v>01</v>
          </cell>
          <cell r="E144" t="str">
            <v>90 1 00 S4160</v>
          </cell>
        </row>
        <row r="145">
          <cell r="A145" t="str">
            <v>Закупка товаров, работ и услуг для обеспечения государственных (муниципальных) нужд</v>
          </cell>
          <cell r="C145" t="str">
            <v>07</v>
          </cell>
          <cell r="D145" t="str">
            <v>01</v>
          </cell>
          <cell r="E145" t="str">
            <v>90 1 00 S4160</v>
          </cell>
          <cell r="F145">
            <v>200</v>
          </cell>
        </row>
        <row r="146">
          <cell r="A146" t="str">
            <v>Расходы на реализацию мероприятий по капитальному ремонту и оснащению образовательных организаций, осуществляющих образовательную деятельность по образовательным программам дошкольного образования</v>
          </cell>
          <cell r="C146" t="str">
            <v>07</v>
          </cell>
          <cell r="D146" t="str">
            <v>01</v>
          </cell>
          <cell r="E146" t="str">
            <v>90 1 Я1 53150</v>
          </cell>
        </row>
        <row r="147">
          <cell r="A147" t="str">
            <v>Закупка товаров, работ и услуг для обеспечения государственных (муниципальных) нужд</v>
          </cell>
          <cell r="C147" t="str">
            <v>07</v>
          </cell>
          <cell r="D147" t="str">
            <v>01</v>
          </cell>
          <cell r="E147" t="str">
            <v>90 1 Я1 53150</v>
          </cell>
          <cell r="F147">
            <v>200</v>
          </cell>
        </row>
        <row r="148">
          <cell r="A148" t="str">
            <v>Общее образование</v>
          </cell>
          <cell r="C148" t="str">
            <v>07</v>
          </cell>
          <cell r="D148" t="str">
            <v>02</v>
          </cell>
        </row>
        <row r="149">
          <cell r="A149" t="str">
            <v>Расходы на обеспечение деятельности (оказание услуг) подведомственных учреждений</v>
          </cell>
          <cell r="C149" t="str">
            <v>07</v>
          </cell>
          <cell r="D149" t="str">
            <v>02</v>
          </cell>
          <cell r="E149" t="str">
            <v>02 0 00 00000</v>
          </cell>
        </row>
        <row r="154">
          <cell r="A154" t="str">
    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    </cell>
          <cell r="C154" t="str">
            <v>07</v>
          </cell>
          <cell r="D154" t="str">
            <v>02</v>
          </cell>
          <cell r="E154" t="str">
            <v>02 1 00 10400</v>
          </cell>
          <cell r="F154">
            <v>611</v>
          </cell>
        </row>
        <row r="156">
          <cell r="A156" t="str">
            <v>Обеспечение расчетов за топливно-энергетические ресурсы, потребляемые муниципальными учреждениями</v>
          </cell>
          <cell r="C156" t="str">
            <v>07</v>
          </cell>
          <cell r="D156" t="str">
            <v>02</v>
          </cell>
          <cell r="E156" t="str">
            <v>02 1 00 SТ190</v>
          </cell>
        </row>
        <row r="157">
          <cell r="A157" t="str">
            <v>Закупка товаров, работ и услуг для обеспечения государственных (муниципальных) нужд</v>
          </cell>
          <cell r="C157" t="str">
            <v>07</v>
          </cell>
          <cell r="D157" t="str">
            <v>02</v>
          </cell>
          <cell r="E157" t="str">
            <v>02 1 00 SТ190</v>
          </cell>
          <cell r="F157">
            <v>200</v>
          </cell>
        </row>
        <row r="158">
          <cell r="A158" t="str">
    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    </cell>
          <cell r="C158" t="str">
            <v>07</v>
          </cell>
          <cell r="D158" t="str">
            <v>02</v>
          </cell>
          <cell r="E158" t="str">
            <v>02 1 00 SТ190</v>
          </cell>
          <cell r="F158">
            <v>611</v>
          </cell>
        </row>
        <row r="159">
          <cell r="A159" t="str">
            <v>Обеспечение расчетов за топливно-энергетические ресурсы, потребляемые муниципальными учреждениями за счет средств местного бюджета</v>
          </cell>
          <cell r="C159" t="str">
            <v>07</v>
          </cell>
          <cell r="D159" t="str">
            <v>02</v>
          </cell>
          <cell r="E159" t="str">
            <v>02 1 00 SТ190</v>
          </cell>
        </row>
        <row r="160">
          <cell r="A160" t="str">
            <v>Закупка товаров, работ и услуг для обеспечения государственных (муниципальных) нужд</v>
          </cell>
          <cell r="C160" t="str">
            <v>07</v>
          </cell>
          <cell r="D160" t="str">
            <v>02</v>
          </cell>
          <cell r="E160" t="str">
            <v>02 1 00 SТ190</v>
          </cell>
          <cell r="F160">
            <v>200</v>
          </cell>
        </row>
        <row r="161">
          <cell r="A161" t="str">
            <v>Иные вопросы в отраслях социальной сферы</v>
          </cell>
          <cell r="C161" t="str">
            <v>07</v>
          </cell>
          <cell r="D161" t="str">
            <v>02</v>
          </cell>
          <cell r="E161" t="str">
            <v>90 0 00 00000</v>
          </cell>
        </row>
        <row r="162">
          <cell r="A162" t="str">
            <v>Иные вопросы в сфере образования</v>
          </cell>
          <cell r="C162" t="str">
            <v>07</v>
          </cell>
          <cell r="D162" t="str">
            <v>02</v>
          </cell>
          <cell r="E162" t="str">
            <v>90 1 00 00000</v>
          </cell>
        </row>
        <row r="163">
          <cell r="A163" t="str">
            <v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v>
          </cell>
          <cell r="C163" t="str">
            <v>07</v>
          </cell>
          <cell r="D163" t="str">
            <v>02</v>
          </cell>
          <cell r="E163" t="str">
            <v>90 1 Ю6 50502</v>
          </cell>
        </row>
        <row r="164">
          <cell r="A164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64" t="str">
            <v>07</v>
          </cell>
          <cell r="D164" t="str">
            <v>02</v>
          </cell>
          <cell r="E164" t="str">
            <v>90 1 Ю6 50502</v>
          </cell>
          <cell r="F164">
            <v>100</v>
          </cell>
        </row>
        <row r="165">
          <cell r="A165" t="str">
    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    </cell>
          <cell r="C165" t="str">
            <v>07</v>
          </cell>
          <cell r="D165" t="str">
            <v>02</v>
          </cell>
          <cell r="E165" t="str">
            <v>90 1 Ю6 53032</v>
          </cell>
        </row>
        <row r="166">
          <cell r="A16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66" t="str">
            <v>07</v>
          </cell>
          <cell r="D166" t="str">
            <v>02</v>
          </cell>
          <cell r="E166" t="str">
            <v>90 1 Ю6 53032</v>
          </cell>
          <cell r="F166">
            <v>100</v>
          </cell>
        </row>
        <row r="167">
          <cell r="A167" t="str">
            <v>Субсидии бюджетным учреждениям на иные цели</v>
          </cell>
          <cell r="C167" t="str">
            <v>07</v>
          </cell>
          <cell r="D167" t="str">
            <v>02</v>
          </cell>
          <cell r="E167" t="str">
            <v>90 1 Ю6 53032</v>
          </cell>
          <cell r="F167">
            <v>612</v>
          </cell>
        </row>
        <row r="171">
          <cell r="A171" t="str">
            <v>Социальное обеспечение и иные выплаты населению</v>
          </cell>
          <cell r="C171" t="str">
            <v>07</v>
          </cell>
          <cell r="D171" t="str">
            <v>02</v>
          </cell>
          <cell r="E171" t="str">
            <v>90 1 00 70910</v>
          </cell>
          <cell r="F171">
            <v>300</v>
          </cell>
        </row>
        <row r="172">
          <cell r="A172" t="str">
    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    </cell>
          <cell r="C172" t="str">
            <v>07</v>
          </cell>
          <cell r="D172" t="str">
            <v>02</v>
          </cell>
          <cell r="E172" t="str">
            <v>90 1 00 70910</v>
          </cell>
          <cell r="F172">
            <v>611</v>
          </cell>
        </row>
        <row r="173">
          <cell r="A173" t="str">
    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    </cell>
          <cell r="E173" t="str">
            <v>90 1 00 S0940</v>
          </cell>
        </row>
        <row r="174">
          <cell r="E174" t="str">
            <v>90 1 00 S0940</v>
          </cell>
        </row>
        <row r="175">
          <cell r="A175" t="str">
            <v>Субсидии бюджетным учреждениям на иные цели</v>
          </cell>
          <cell r="C175" t="str">
            <v>07</v>
          </cell>
          <cell r="D175" t="str">
            <v>02</v>
          </cell>
          <cell r="E175" t="str">
            <v>90 1 00 S0940</v>
          </cell>
          <cell r="F175">
            <v>612</v>
          </cell>
        </row>
        <row r="176">
          <cell r="A176" t="str">
    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    </cell>
          <cell r="C176" t="str">
            <v>07</v>
          </cell>
          <cell r="D176" t="str">
            <v>02</v>
          </cell>
          <cell r="E176" t="str">
            <v>90 1 00 S0940</v>
          </cell>
        </row>
        <row r="177">
          <cell r="A177" t="str">
            <v>Закупка товаров, работ и услуг для обеспечения государственных (муниципальных) нужд</v>
          </cell>
          <cell r="C177" t="str">
            <v>07</v>
          </cell>
          <cell r="D177" t="str">
            <v>02</v>
          </cell>
          <cell r="E177" t="str">
            <v>90 1 00 S0940</v>
          </cell>
          <cell r="F177">
            <v>200</v>
          </cell>
        </row>
        <row r="178">
          <cell r="A178" t="str">
            <v>Субсидии на обеспечение бесплатным одноразовым горячим питанием детей из многодетных семей</v>
          </cell>
          <cell r="C178" t="str">
            <v>07</v>
          </cell>
          <cell r="D178" t="str">
            <v>02</v>
          </cell>
          <cell r="E178" t="str">
            <v>90 1 00 S6890</v>
          </cell>
        </row>
        <row r="179">
          <cell r="A179" t="str">
            <v>Закупка товаров, работ и услуг для обеспечения государственных (муниципальных) нужд</v>
          </cell>
          <cell r="C179" t="str">
            <v>07</v>
          </cell>
          <cell r="D179" t="str">
            <v>02</v>
          </cell>
          <cell r="E179" t="str">
            <v>90 1 00 S6890</v>
          </cell>
          <cell r="F179">
            <v>200</v>
          </cell>
        </row>
        <row r="180">
          <cell r="A180" t="str">
            <v>Субсидии бюджетным учреждениям на иные цели</v>
          </cell>
          <cell r="C180" t="str">
            <v>07</v>
          </cell>
          <cell r="D180" t="str">
            <v>02</v>
          </cell>
          <cell r="E180" t="str">
            <v>90 1 00 S6890</v>
          </cell>
          <cell r="F180">
            <v>612</v>
          </cell>
        </row>
        <row r="181">
          <cell r="A181" t="str">
    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    </cell>
          <cell r="C181" t="str">
            <v>07</v>
          </cell>
          <cell r="D181" t="str">
            <v>02</v>
          </cell>
          <cell r="E181" t="str">
            <v>90 1 00 S6890</v>
          </cell>
        </row>
        <row r="182">
          <cell r="A182" t="str">
            <v>Закупка товаров, работ и услуг для обеспечения государственных (муниципальных) нужд</v>
          </cell>
          <cell r="C182" t="str">
            <v>07</v>
          </cell>
          <cell r="D182" t="str">
            <v>02</v>
          </cell>
          <cell r="E182" t="str">
            <v>90 1 00 S6890</v>
          </cell>
          <cell r="F182">
            <v>200</v>
          </cell>
        </row>
        <row r="183">
          <cell r="A183" t="str">
    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    </cell>
          <cell r="C183" t="str">
            <v>07</v>
          </cell>
          <cell r="D183" t="str">
            <v>02</v>
          </cell>
          <cell r="E183" t="str">
            <v>90 1 00 L3042</v>
          </cell>
        </row>
        <row r="184">
          <cell r="A184" t="str">
            <v>Закупка товаров, работ и услуг для обеспечения государственных (муниципальных) нужд</v>
          </cell>
          <cell r="C184" t="str">
            <v>07</v>
          </cell>
          <cell r="D184" t="str">
            <v>02</v>
          </cell>
          <cell r="E184" t="str">
            <v>90 1 00 L3042</v>
          </cell>
          <cell r="F184">
            <v>200</v>
          </cell>
        </row>
        <row r="185">
          <cell r="A185" t="str">
            <v>Субсидии бюджетным учреждениям на иные цели</v>
          </cell>
          <cell r="C185" t="str">
            <v>07</v>
          </cell>
          <cell r="D185" t="str">
            <v>02</v>
          </cell>
          <cell r="E185" t="str">
            <v>90 1 00 L3042</v>
          </cell>
          <cell r="F185">
            <v>612</v>
          </cell>
        </row>
        <row r="186">
          <cell r="A186" t="str">
    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    </cell>
          <cell r="C186" t="str">
            <v>07</v>
          </cell>
          <cell r="D186" t="str">
            <v>02</v>
          </cell>
          <cell r="E186" t="str">
            <v>90 1 Ю6 51790</v>
          </cell>
        </row>
        <row r="187">
          <cell r="A18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87" t="str">
            <v>07</v>
          </cell>
          <cell r="D187" t="str">
            <v>02</v>
          </cell>
          <cell r="E187" t="str">
            <v>90 1 Ю6 51790</v>
          </cell>
          <cell r="F187">
            <v>100</v>
          </cell>
        </row>
        <row r="188">
          <cell r="A188" t="str">
            <v>Иные вопросы в сфере социальной политики</v>
          </cell>
          <cell r="C188" t="str">
            <v>07</v>
          </cell>
          <cell r="D188" t="str">
            <v>02</v>
          </cell>
          <cell r="E188" t="str">
            <v>90 4 00 00000</v>
          </cell>
        </row>
        <row r="189">
          <cell r="A189" t="str">
            <v>Содействие занятости населения</v>
          </cell>
          <cell r="C189" t="str">
            <v>07</v>
          </cell>
          <cell r="D189" t="str">
            <v>02</v>
          </cell>
          <cell r="E189" t="str">
            <v>90 4 00 16820</v>
          </cell>
        </row>
        <row r="190">
          <cell r="A19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90" t="str">
            <v>07</v>
          </cell>
          <cell r="D190" t="str">
            <v>02</v>
          </cell>
          <cell r="E190" t="str">
            <v>90 4 00 16820</v>
          </cell>
          <cell r="F190">
            <v>100</v>
          </cell>
        </row>
        <row r="194">
          <cell r="G194">
            <v>13.5</v>
          </cell>
        </row>
        <row r="195">
          <cell r="A195" t="str">
            <v>Обеспечение деятельности дошкольных образовательных организаций (учреждений)</v>
          </cell>
          <cell r="C195" t="str">
            <v>07</v>
          </cell>
          <cell r="D195" t="str">
            <v>05</v>
          </cell>
          <cell r="E195" t="str">
            <v>02 1 00 10390</v>
          </cell>
          <cell r="G195">
            <v>26</v>
          </cell>
        </row>
        <row r="196">
          <cell r="A196" t="str">
            <v>Закупка товаров, работ и услуг для обеспечения государственных (муниципальных) нужд</v>
          </cell>
          <cell r="C196" t="str">
            <v>07</v>
          </cell>
          <cell r="D196" t="str">
            <v>05</v>
          </cell>
          <cell r="E196" t="str">
            <v>02 1 00 10390</v>
          </cell>
          <cell r="F196">
            <v>200</v>
          </cell>
          <cell r="G196">
            <v>26</v>
          </cell>
        </row>
        <row r="197">
          <cell r="A197" t="str">
            <v>Обеспечение деятельности школ - детских садов, школ начальных, основных и средних</v>
          </cell>
          <cell r="C197" t="str">
            <v>07</v>
          </cell>
          <cell r="D197" t="str">
            <v>05</v>
          </cell>
          <cell r="E197" t="str">
            <v>02 1 00 10400</v>
          </cell>
          <cell r="G197">
            <v>197.5</v>
          </cell>
        </row>
        <row r="198">
          <cell r="A198" t="str">
            <v>Закупка товаров, работ и услуг для обеспечения государственных (муниципальных) нужд</v>
          </cell>
          <cell r="C198" t="str">
            <v>07</v>
          </cell>
          <cell r="D198" t="str">
            <v>05</v>
          </cell>
          <cell r="E198" t="str">
            <v>02 1 00 10400</v>
          </cell>
          <cell r="F198">
            <v>200</v>
          </cell>
          <cell r="G198">
            <v>197.5</v>
          </cell>
        </row>
        <row r="200">
          <cell r="A200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200" t="str">
            <v>07</v>
          </cell>
          <cell r="D200" t="str">
            <v>09</v>
          </cell>
          <cell r="E200" t="str">
            <v>01 0 00 00000</v>
          </cell>
        </row>
        <row r="201">
          <cell r="A201" t="str">
            <v>Расходы на обеспечение деятельности органов местного самоуправления</v>
          </cell>
          <cell r="C201" t="str">
            <v>07</v>
          </cell>
          <cell r="D201" t="str">
            <v>09</v>
          </cell>
          <cell r="E201" t="str">
            <v>01 2 00 00000</v>
          </cell>
        </row>
        <row r="202">
          <cell r="A202" t="str">
            <v>Центральный аппарат органов местного самоуправления</v>
          </cell>
          <cell r="C202" t="str">
            <v>07</v>
          </cell>
          <cell r="D202" t="str">
            <v>09</v>
          </cell>
          <cell r="E202" t="str">
            <v>01 2 00 10110</v>
          </cell>
        </row>
        <row r="203">
          <cell r="A20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03" t="str">
            <v>07</v>
          </cell>
          <cell r="D203" t="str">
            <v>09</v>
          </cell>
          <cell r="E203" t="str">
            <v>01 2 00 10110</v>
          </cell>
          <cell r="F203">
            <v>100</v>
          </cell>
        </row>
        <row r="204">
          <cell r="A204" t="str">
            <v>Закупка товаров, работ и услуг для обеспечения государственных (муниципальных) нужд</v>
          </cell>
          <cell r="C204" t="str">
            <v>07</v>
          </cell>
          <cell r="D204" t="str">
            <v>09</v>
          </cell>
          <cell r="E204" t="str">
            <v>01 2 00 10110</v>
          </cell>
          <cell r="F204">
            <v>200</v>
          </cell>
        </row>
        <row r="206">
          <cell r="A206" t="str">
            <v>Руководство и управление в сфере установленных функций</v>
          </cell>
          <cell r="C206" t="str">
            <v>07</v>
          </cell>
          <cell r="D206" t="str">
            <v>09</v>
          </cell>
          <cell r="E206" t="str">
            <v>01 4 00 00000</v>
          </cell>
        </row>
        <row r="207">
          <cell r="A207" t="str">
            <v>Функционирование комиссий по делам несовершеннолетних и защите их прав и органов опеки и попечительства</v>
          </cell>
          <cell r="C207" t="str">
            <v>07</v>
          </cell>
          <cell r="D207" t="str">
            <v>09</v>
          </cell>
          <cell r="E207" t="str">
            <v>01 4 00 70090</v>
          </cell>
        </row>
        <row r="208">
          <cell r="A208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08" t="str">
            <v>07</v>
          </cell>
          <cell r="D208" t="str">
            <v>09</v>
          </cell>
          <cell r="E208" t="str">
            <v>01 4 00 70090</v>
          </cell>
          <cell r="F208">
            <v>100</v>
          </cell>
          <cell r="G208">
            <v>1190</v>
          </cell>
        </row>
        <row r="209">
          <cell r="A209" t="str">
            <v>Закупка товаров, работ и услуг для обеспечения государственных (муниципальных) нужд</v>
          </cell>
          <cell r="C209" t="str">
            <v>07</v>
          </cell>
          <cell r="D209" t="str">
            <v>09</v>
          </cell>
          <cell r="E209" t="str">
            <v>01 4 00 70090</v>
          </cell>
          <cell r="F209">
            <v>200</v>
          </cell>
          <cell r="G209">
            <v>77</v>
          </cell>
        </row>
        <row r="210">
          <cell r="A210" t="str">
            <v>Расходы на обеспечение деятельности (оказание услуг) подведомственных учреждений</v>
          </cell>
          <cell r="C210" t="str">
            <v>07</v>
          </cell>
          <cell r="D210" t="str">
            <v>09</v>
          </cell>
          <cell r="E210" t="str">
            <v>02 0 00 00000</v>
          </cell>
        </row>
        <row r="211">
          <cell r="A211" t="str">
            <v>Расходы на обеспечение деятельности (оказание услуг) подведомственных учреждений в сфере образования</v>
          </cell>
          <cell r="C211" t="str">
            <v>07</v>
          </cell>
          <cell r="D211" t="str">
            <v>09</v>
          </cell>
          <cell r="E211" t="str">
            <v>02 1 00 00000</v>
          </cell>
        </row>
        <row r="212">
          <cell r="A212" t="str">
            <v>Детские оздоровительные учреждения</v>
          </cell>
          <cell r="C212" t="str">
            <v>07</v>
          </cell>
          <cell r="D212" t="str">
            <v>09</v>
          </cell>
          <cell r="E212" t="str">
            <v>02 1 00 10490</v>
          </cell>
        </row>
        <row r="213">
          <cell r="A21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13" t="str">
            <v>07</v>
          </cell>
          <cell r="D213" t="str">
            <v>09</v>
          </cell>
          <cell r="E213" t="str">
            <v>02 1 00 10490</v>
          </cell>
          <cell r="F213">
            <v>100</v>
          </cell>
        </row>
        <row r="214">
          <cell r="A214" t="str">
            <v>Закупка товаров, работ и услуг для обеспечения государственных (муниципальных) нужд</v>
          </cell>
          <cell r="C214" t="str">
            <v>07</v>
          </cell>
          <cell r="D214" t="str">
            <v>09</v>
          </cell>
          <cell r="E214" t="str">
            <v>02 1 00 10490</v>
          </cell>
          <cell r="F214">
            <v>200</v>
          </cell>
        </row>
        <row r="215">
          <cell r="C215" t="str">
            <v>07</v>
          </cell>
          <cell r="D215" t="str">
            <v>09</v>
          </cell>
          <cell r="E215" t="str">
            <v>02 5 00 00000</v>
          </cell>
        </row>
        <row r="216">
          <cell r="C216" t="str">
            <v>07</v>
          </cell>
          <cell r="D216" t="str">
            <v>09</v>
          </cell>
          <cell r="E216" t="str">
            <v>02 5 00 10820</v>
          </cell>
        </row>
        <row r="217">
          <cell r="C217" t="str">
            <v>07</v>
          </cell>
          <cell r="D217" t="str">
            <v>09</v>
          </cell>
          <cell r="E217" t="str">
            <v>02 5 00 10820</v>
          </cell>
          <cell r="F217">
            <v>100</v>
          </cell>
        </row>
        <row r="218">
          <cell r="C218" t="str">
            <v>07</v>
          </cell>
          <cell r="D218" t="str">
            <v>09</v>
          </cell>
          <cell r="E218" t="str">
            <v>02 5 00 10820</v>
          </cell>
          <cell r="F218">
            <v>200</v>
          </cell>
        </row>
        <row r="220">
          <cell r="A220" t="str">
            <v>Муниципальная программа
«Развитие образования в Волчихинском районе»</v>
          </cell>
          <cell r="C220" t="str">
            <v>07</v>
          </cell>
          <cell r="D220" t="str">
            <v>09</v>
          </cell>
          <cell r="E220" t="str">
            <v>58 0 00 60990</v>
          </cell>
        </row>
        <row r="221">
          <cell r="A221" t="str">
            <v>Социальное обеспечение и иные выплаты населению</v>
          </cell>
          <cell r="C221" t="str">
            <v>07</v>
          </cell>
          <cell r="D221" t="str">
            <v>09</v>
          </cell>
          <cell r="E221" t="str">
            <v>58 0 00 60990</v>
          </cell>
          <cell r="F221">
            <v>300</v>
          </cell>
        </row>
        <row r="222">
          <cell r="A222" t="str">
            <v>МП "Развитие молодежной политике в Волчихинском районе" на 2025-2030 годы</v>
          </cell>
          <cell r="C222" t="str">
            <v>07</v>
          </cell>
          <cell r="D222" t="str">
            <v>09</v>
          </cell>
          <cell r="E222" t="str">
            <v>58 1 00 60990</v>
          </cell>
        </row>
        <row r="223">
          <cell r="A223" t="str">
            <v>Закупка товаров, работ и услуг для обеспечения государственных (муниципальных) нужд</v>
          </cell>
          <cell r="C223" t="str">
            <v>07</v>
          </cell>
          <cell r="D223" t="str">
            <v>09</v>
          </cell>
          <cell r="E223" t="str">
            <v>58 1 00 60990</v>
          </cell>
          <cell r="F223">
            <v>200</v>
          </cell>
        </row>
        <row r="224">
          <cell r="A224" t="str">
            <v>Иные вопросы в отраслях социальной сферы</v>
          </cell>
          <cell r="C224" t="str">
            <v>07</v>
          </cell>
          <cell r="D224" t="str">
            <v>09</v>
          </cell>
          <cell r="E224" t="str">
            <v>90 0 00 00000</v>
          </cell>
        </row>
        <row r="225">
          <cell r="A225" t="str">
            <v>Иные вопросы в сфере образования</v>
          </cell>
          <cell r="C225" t="str">
            <v>07</v>
          </cell>
          <cell r="D225" t="str">
            <v>09</v>
          </cell>
          <cell r="E225" t="str">
            <v>90 1 00 00000</v>
          </cell>
        </row>
        <row r="226">
          <cell r="A226" t="str">
            <v>Субсидии на проведение детской оздоровительной кампании</v>
          </cell>
          <cell r="C226" t="str">
            <v>07</v>
          </cell>
          <cell r="D226" t="str">
            <v>09</v>
          </cell>
          <cell r="E226" t="str">
            <v>90 1 00 S6900</v>
          </cell>
        </row>
        <row r="227">
          <cell r="A22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27" t="str">
            <v>07</v>
          </cell>
          <cell r="D227" t="str">
            <v>09</v>
          </cell>
          <cell r="E227" t="str">
            <v>90 1 00 S6900</v>
          </cell>
        </row>
        <row r="228">
          <cell r="A228" t="str">
            <v>Закупка товаров, работ и услуг для обеспечения государственных (муниципальных) нужд</v>
          </cell>
          <cell r="C228" t="str">
            <v>07</v>
          </cell>
          <cell r="D228" t="str">
            <v>09</v>
          </cell>
          <cell r="E228" t="str">
            <v>90 1 00 S6900</v>
          </cell>
          <cell r="F228">
            <v>200</v>
          </cell>
        </row>
        <row r="229">
          <cell r="A229" t="str">
            <v>Софинансирование субсидии на проведение детской оздоровительной кампании</v>
          </cell>
          <cell r="C229" t="str">
            <v>07</v>
          </cell>
          <cell r="D229" t="str">
            <v>09</v>
          </cell>
          <cell r="E229" t="str">
            <v>90 1 00 S6900</v>
          </cell>
        </row>
        <row r="230">
          <cell r="A230" t="str">
            <v>Закупка товаров, работ и услуг для обеспечения государственных (муниципальных) нужд</v>
          </cell>
          <cell r="C230" t="str">
            <v>07</v>
          </cell>
          <cell r="D230" t="str">
            <v>09</v>
          </cell>
          <cell r="E230" t="str">
            <v>90 1 00 S6900</v>
          </cell>
          <cell r="F230">
            <v>200</v>
          </cell>
        </row>
        <row r="231">
          <cell r="A231" t="str">
    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    </cell>
          <cell r="C231" t="str">
            <v>07</v>
          </cell>
          <cell r="D231" t="str">
            <v>09</v>
          </cell>
          <cell r="E231" t="str">
            <v>90 1 00 S0620</v>
          </cell>
        </row>
        <row r="232">
          <cell r="A232" t="str">
            <v>Социальное обеспечение и иные выплаты населению</v>
          </cell>
          <cell r="C232" t="str">
            <v>07</v>
          </cell>
          <cell r="D232" t="str">
            <v>09</v>
          </cell>
          <cell r="E232" t="str">
            <v>90 1 00 S0620</v>
          </cell>
          <cell r="F232">
            <v>300</v>
          </cell>
        </row>
        <row r="233">
          <cell r="A233" t="str">
            <v>Мероприятия по укреплению и развитию материально-технической базы краевых и муниципальных загородных лагерей отдыха и оздоровления детей</v>
          </cell>
          <cell r="C233" t="str">
            <v>07</v>
          </cell>
          <cell r="D233" t="str">
            <v>09</v>
          </cell>
          <cell r="E233" t="str">
            <v>90 1 00 S6912</v>
          </cell>
        </row>
        <row r="234">
          <cell r="A234" t="str">
            <v>Закупка товаров, работ и услуг для обеспечения государственных (муниципальных) нужд</v>
          </cell>
          <cell r="C234" t="str">
            <v>07</v>
          </cell>
          <cell r="D234" t="str">
            <v>09</v>
          </cell>
          <cell r="E234" t="str">
            <v>90 1 00 S6912</v>
          </cell>
          <cell r="F234">
            <v>200</v>
          </cell>
        </row>
        <row r="235">
          <cell r="A235" t="str">
            <v>Софинансирование мероприятий по укреплению и развитию материально-технической базы краевых и муниципальных загородных лагерей отдыха и оздоровления детей</v>
          </cell>
          <cell r="C235" t="str">
            <v>07</v>
          </cell>
          <cell r="D235" t="str">
            <v>09</v>
          </cell>
          <cell r="E235" t="str">
            <v>90 1 00 S6912</v>
          </cell>
        </row>
        <row r="236">
          <cell r="A236" t="str">
            <v>Закупка товаров, работ и услуг для обеспечения государственных (муниципальных) нужд</v>
          </cell>
          <cell r="C236" t="str">
            <v>07</v>
          </cell>
          <cell r="D236" t="str">
            <v>09</v>
          </cell>
          <cell r="E236" t="str">
            <v>90 1 00 S6912</v>
          </cell>
          <cell r="F236">
            <v>200</v>
          </cell>
        </row>
        <row r="237">
          <cell r="A237" t="str">
            <v>Иные расходы органов государственной власти субъектов Российской Федерации</v>
          </cell>
          <cell r="C237" t="str">
            <v>07</v>
          </cell>
          <cell r="D237" t="str">
            <v>09</v>
          </cell>
          <cell r="E237" t="str">
            <v>99 0 00 00000</v>
          </cell>
        </row>
        <row r="238">
          <cell r="A238" t="str">
            <v>Резервные фонды</v>
          </cell>
          <cell r="C238" t="str">
            <v>07</v>
          </cell>
          <cell r="D238" t="str">
            <v>09</v>
          </cell>
          <cell r="E238" t="str">
            <v>99 1 00 00000</v>
          </cell>
        </row>
        <row r="239">
          <cell r="A239" t="str">
            <v>Резервные фонды местных администраций</v>
          </cell>
          <cell r="C239" t="str">
            <v>07</v>
          </cell>
          <cell r="D239" t="str">
            <v>09</v>
          </cell>
          <cell r="E239" t="str">
            <v>99 1 00 14100</v>
          </cell>
        </row>
        <row r="240">
          <cell r="A240" t="str">
            <v>Закупка товаров, работ и услуг для обеспечения государственных (муниципальных) нужд</v>
          </cell>
          <cell r="C240" t="str">
            <v>07</v>
          </cell>
          <cell r="D240" t="str">
            <v>09</v>
          </cell>
          <cell r="E240" t="str">
            <v>99 1 00 14100</v>
          </cell>
          <cell r="F240">
            <v>200</v>
          </cell>
        </row>
        <row r="241">
          <cell r="A241" t="str">
            <v>Расходы на выполнение других обязательств государства</v>
          </cell>
          <cell r="C241" t="str">
            <v>07</v>
          </cell>
          <cell r="D241" t="str">
            <v>09</v>
          </cell>
          <cell r="E241" t="str">
            <v>99 9 00 00000</v>
          </cell>
        </row>
        <row r="242">
          <cell r="A242" t="str">
            <v>Прочие выплаты по обязательствам государства</v>
          </cell>
          <cell r="C242" t="str">
            <v>07</v>
          </cell>
          <cell r="D242" t="str">
            <v>09</v>
          </cell>
          <cell r="E242" t="str">
            <v>99 9 00 14710</v>
          </cell>
        </row>
        <row r="243">
          <cell r="A243" t="str">
            <v>Закупка товаров, работ и услуг для обеспечения государственных (муниципальных) нужд</v>
          </cell>
          <cell r="C243" t="str">
            <v>07</v>
          </cell>
          <cell r="D243" t="str">
            <v>09</v>
          </cell>
          <cell r="E243" t="str">
            <v>99 9 00 14710</v>
          </cell>
          <cell r="F243">
            <v>200</v>
          </cell>
        </row>
        <row r="245">
          <cell r="A245" t="str">
            <v>Социальное обеспечение населения</v>
          </cell>
          <cell r="C245">
            <v>10</v>
          </cell>
          <cell r="D245" t="str">
            <v>03</v>
          </cell>
        </row>
        <row r="246">
          <cell r="A246" t="str">
            <v>Государственная программа Алтайского края "Обеспечение доступным и комфортным жильем населения Алтайского края"</v>
          </cell>
          <cell r="C246">
            <v>10</v>
          </cell>
          <cell r="D246" t="str">
            <v>03</v>
          </cell>
          <cell r="E246" t="str">
            <v>14 0 00 00000</v>
          </cell>
        </row>
        <row r="247">
          <cell r="A247" t="str">
    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    </cell>
          <cell r="C247">
            <v>10</v>
          </cell>
          <cell r="D247" t="str">
            <v>03</v>
          </cell>
          <cell r="E247" t="str">
            <v>14 1 00 00000</v>
          </cell>
        </row>
        <row r="248">
          <cell r="A248" t="str">
            <v>МП "Обеспечение жильем молодых семей в Волчихинском районе" на 2020-2025 годы</v>
          </cell>
          <cell r="C248">
            <v>10</v>
          </cell>
          <cell r="D248" t="str">
            <v>03</v>
          </cell>
          <cell r="E248" t="str">
            <v>14 2 00 L4970</v>
          </cell>
        </row>
        <row r="249">
          <cell r="A249" t="str">
            <v>Социальное обеспечение и иные выплаты населению</v>
          </cell>
          <cell r="C249">
            <v>10</v>
          </cell>
          <cell r="D249" t="str">
            <v>03</v>
          </cell>
          <cell r="E249" t="str">
            <v>14 2 00 L4970</v>
          </cell>
          <cell r="F249">
            <v>300</v>
          </cell>
        </row>
        <row r="250">
          <cell r="A250" t="str">
            <v>Субсидии на реализацию мероприятий по обеспечению жильем молодых семей</v>
          </cell>
          <cell r="C250">
            <v>10</v>
          </cell>
          <cell r="D250" t="str">
            <v>03</v>
          </cell>
          <cell r="E250" t="str">
            <v>14 2 00 L4970</v>
          </cell>
        </row>
        <row r="251">
          <cell r="A251" t="str">
            <v>Социальное обеспечение и иные выплаты населению</v>
          </cell>
          <cell r="C251">
            <v>10</v>
          </cell>
          <cell r="D251" t="str">
            <v>03</v>
          </cell>
          <cell r="E251" t="str">
            <v>14 2 00 L4970</v>
          </cell>
          <cell r="F251">
            <v>300</v>
          </cell>
        </row>
        <row r="253">
          <cell r="A253" t="str">
            <v>Иные вопросы в отраслях социальной сферы</v>
          </cell>
          <cell r="C253">
            <v>10</v>
          </cell>
          <cell r="D253" t="str">
            <v>04</v>
          </cell>
          <cell r="E253" t="str">
            <v>90 0 00 00000</v>
          </cell>
        </row>
        <row r="254">
          <cell r="A254" t="str">
            <v>Иные вопросы в сфере социальной политики</v>
          </cell>
          <cell r="C254">
            <v>10</v>
          </cell>
          <cell r="D254" t="str">
            <v>04</v>
          </cell>
          <cell r="E254" t="str">
            <v>90 4 00 00000</v>
          </cell>
        </row>
        <row r="256">
          <cell r="A256" t="str">
            <v>Закупка товаров, работ и услуг для обеспечения государственных (муниципальных) нужд</v>
          </cell>
          <cell r="D256" t="str">
            <v>04</v>
          </cell>
          <cell r="E256" t="str">
            <v>90 4 00 70700</v>
          </cell>
        </row>
        <row r="259">
          <cell r="A259" t="str">
            <v>Закупка товаров, работ и услуг для обеспечения государственных (муниципальных) нужд</v>
          </cell>
          <cell r="C259" t="str">
            <v>10</v>
          </cell>
          <cell r="D259" t="str">
            <v>04</v>
          </cell>
          <cell r="E259" t="str">
            <v>90 4 00 70800</v>
          </cell>
          <cell r="F259">
            <v>200</v>
          </cell>
        </row>
        <row r="264">
          <cell r="A264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264" t="str">
            <v>01</v>
          </cell>
          <cell r="D264" t="str">
            <v>06</v>
          </cell>
          <cell r="E264" t="str">
            <v>01 0 00 00000</v>
          </cell>
        </row>
        <row r="270">
          <cell r="A270" t="str">
            <v>Резервные фонды</v>
          </cell>
          <cell r="C270" t="str">
            <v>01</v>
          </cell>
          <cell r="D270">
            <v>11</v>
          </cell>
        </row>
        <row r="271">
          <cell r="A271" t="str">
            <v>Иные расходы органов государственной власти субъектов Российской Федерации</v>
          </cell>
          <cell r="C271" t="str">
            <v>01</v>
          </cell>
          <cell r="D271">
            <v>11</v>
          </cell>
          <cell r="E271" t="str">
            <v>99 0 00 00000</v>
          </cell>
        </row>
        <row r="272">
          <cell r="A272" t="str">
            <v>Резервные фонды</v>
          </cell>
          <cell r="C272" t="str">
            <v>01</v>
          </cell>
          <cell r="D272">
            <v>11</v>
          </cell>
          <cell r="E272" t="str">
            <v>99 1 00 00000</v>
          </cell>
        </row>
        <row r="273">
          <cell r="A273" t="str">
            <v>Резервные фонды местных администраций</v>
          </cell>
          <cell r="C273" t="str">
            <v>01</v>
          </cell>
          <cell r="D273">
            <v>11</v>
          </cell>
          <cell r="E273" t="str">
            <v>99 1 00 14100</v>
          </cell>
        </row>
        <row r="274">
          <cell r="A274" t="str">
            <v>Резервные средства</v>
          </cell>
          <cell r="C274" t="str">
            <v>01</v>
          </cell>
          <cell r="D274">
            <v>11</v>
          </cell>
          <cell r="E274" t="str">
            <v>99 1 00 14100</v>
          </cell>
          <cell r="F274">
            <v>870</v>
          </cell>
        </row>
        <row r="278">
          <cell r="A278" t="str">
    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    </cell>
        </row>
        <row r="279">
          <cell r="A27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</row>
        <row r="280">
          <cell r="A280" t="str">
            <v>Закупка товаров, работ и услуг для обеспечения государственных (муниципальных) нужд</v>
          </cell>
        </row>
        <row r="281">
          <cell r="A281" t="str">
            <v>Социальное обеспечение и иные выплаты населению</v>
          </cell>
        </row>
        <row r="284">
          <cell r="A284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284" t="str">
            <v>02</v>
          </cell>
          <cell r="D284" t="str">
            <v>03</v>
          </cell>
          <cell r="E284" t="str">
            <v>01 0 00 00000</v>
          </cell>
          <cell r="G284">
            <v>1460.2</v>
          </cell>
        </row>
        <row r="285">
          <cell r="A285" t="str">
            <v>Руководство и управление в сфере установленных функций</v>
          </cell>
          <cell r="C285" t="str">
            <v>02</v>
          </cell>
          <cell r="D285" t="str">
            <v>03</v>
          </cell>
          <cell r="E285" t="str">
            <v>01 4 00 00000</v>
          </cell>
          <cell r="G285">
            <v>1460.2</v>
          </cell>
        </row>
        <row r="286">
          <cell r="A286" t="str">
            <v>Осуществление первичного воинского учета на территориях, где отсутствуют военные комиссариаты</v>
          </cell>
          <cell r="C286" t="str">
            <v>02</v>
          </cell>
          <cell r="D286" t="str">
            <v>03</v>
          </cell>
          <cell r="E286" t="str">
            <v>01 4 00 51180</v>
          </cell>
          <cell r="G286">
            <v>1460.2</v>
          </cell>
        </row>
        <row r="287">
          <cell r="A287" t="str">
            <v>Субвенции</v>
          </cell>
          <cell r="C287" t="str">
            <v>02</v>
          </cell>
          <cell r="D287" t="str">
            <v>03</v>
          </cell>
          <cell r="E287" t="str">
            <v>01 4 00 51180</v>
          </cell>
          <cell r="F287">
            <v>530</v>
          </cell>
          <cell r="G287">
            <v>1460.2</v>
          </cell>
        </row>
        <row r="290">
          <cell r="A290" t="str">
            <v xml:space="preserve">Межбюджетные трансферты общего характера бюджетам субъектов Российской Федерации и муниципальных образований </v>
          </cell>
          <cell r="C290" t="str">
            <v>03</v>
          </cell>
          <cell r="D290">
            <v>10</v>
          </cell>
          <cell r="E290" t="str">
            <v>98 0 00 00000</v>
          </cell>
          <cell r="G290">
            <v>1129.57</v>
          </cell>
        </row>
        <row r="291">
          <cell r="A291" t="str">
            <v>Прочие межбюджетные трансферты общего характера</v>
          </cell>
          <cell r="C291" t="str">
            <v>03</v>
          </cell>
          <cell r="D291">
            <v>10</v>
          </cell>
          <cell r="E291" t="str">
            <v>98 5 00 00000</v>
          </cell>
          <cell r="G291">
            <v>1129.57</v>
          </cell>
        </row>
        <row r="292">
          <cell r="A292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92" t="str">
            <v>03</v>
          </cell>
          <cell r="D292">
            <v>10</v>
          </cell>
          <cell r="E292" t="str">
            <v>98 5 00 60510</v>
          </cell>
          <cell r="G292">
            <v>1129.57</v>
          </cell>
        </row>
        <row r="293">
          <cell r="A293" t="str">
            <v>Иные межбюджетные трансферты</v>
          </cell>
          <cell r="C293" t="str">
            <v>03</v>
          </cell>
          <cell r="D293">
            <v>10</v>
          </cell>
          <cell r="E293" t="str">
            <v>98 5 00 60510</v>
          </cell>
          <cell r="F293">
            <v>540</v>
          </cell>
        </row>
        <row r="298">
          <cell r="A298" t="str">
    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    </cell>
          <cell r="C298" t="str">
            <v>04</v>
          </cell>
          <cell r="D298" t="str">
            <v>09</v>
          </cell>
          <cell r="E298" t="str">
            <v>98 5 00 S0262</v>
          </cell>
        </row>
        <row r="299">
          <cell r="A299" t="str">
            <v>Иные межбюджетные трансферты</v>
          </cell>
          <cell r="C299" t="str">
            <v>04</v>
          </cell>
          <cell r="D299" t="str">
            <v>09</v>
          </cell>
          <cell r="E299" t="str">
            <v>98 5 00 S0262</v>
          </cell>
          <cell r="F299">
            <v>540</v>
          </cell>
        </row>
        <row r="300">
          <cell r="A300" t="str">
            <v xml:space="preserve">Межбюджетные трансферты общего характера бюджетам субъектов Российской Федерации и муниципальных образований </v>
          </cell>
          <cell r="C300" t="str">
            <v>04</v>
          </cell>
          <cell r="D300" t="str">
            <v>09</v>
          </cell>
          <cell r="E300" t="str">
            <v>98 0 00 00000</v>
          </cell>
        </row>
        <row r="301">
          <cell r="A301" t="str">
            <v>Прочие межбюджетные трансферты общего характера</v>
          </cell>
          <cell r="C301" t="str">
            <v>04</v>
          </cell>
          <cell r="D301" t="str">
            <v>09</v>
          </cell>
          <cell r="E301" t="str">
            <v>98 5 00 00000</v>
          </cell>
        </row>
        <row r="302">
          <cell r="A302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302" t="str">
            <v>04</v>
          </cell>
          <cell r="D302" t="str">
            <v>09</v>
          </cell>
          <cell r="E302" t="str">
            <v>98 5 00 60510</v>
          </cell>
        </row>
        <row r="303">
          <cell r="A303" t="str">
            <v>Иные межбюджетные трансферты</v>
          </cell>
          <cell r="C303" t="str">
            <v>04</v>
          </cell>
          <cell r="D303" t="str">
            <v>09</v>
          </cell>
          <cell r="E303" t="str">
            <v>98 5 00 60510</v>
          </cell>
          <cell r="F303">
            <v>540</v>
          </cell>
        </row>
        <row r="305">
          <cell r="A305" t="str">
            <v>Коммунальное хозяйство</v>
          </cell>
          <cell r="C305" t="str">
            <v>05</v>
          </cell>
          <cell r="D305" t="str">
            <v>02</v>
          </cell>
        </row>
        <row r="308">
          <cell r="A308" t="str">
            <v>Иные межбюджетные трансферты</v>
          </cell>
          <cell r="C308" t="str">
            <v>05</v>
          </cell>
          <cell r="D308" t="str">
            <v>02</v>
          </cell>
          <cell r="E308" t="str">
            <v>43 0 00 60010</v>
          </cell>
        </row>
        <row r="311">
          <cell r="A311" t="str">
            <v>Иные межбюджетные трансферты</v>
          </cell>
          <cell r="C311" t="str">
            <v>05</v>
          </cell>
          <cell r="D311" t="str">
            <v>02</v>
          </cell>
          <cell r="E311" t="str">
            <v>43 1 00 60010</v>
          </cell>
          <cell r="F311">
            <v>540</v>
          </cell>
        </row>
        <row r="312">
          <cell r="A312" t="str">
            <v xml:space="preserve">Межбюджетные трансферты общего характера бюджетам субъектов Российской Федерации и муниципальных образований </v>
          </cell>
          <cell r="C312" t="str">
            <v>05</v>
          </cell>
          <cell r="D312" t="str">
            <v>02</v>
          </cell>
          <cell r="E312" t="str">
            <v>98 0 00 00000</v>
          </cell>
          <cell r="G312">
            <v>600</v>
          </cell>
          <cell r="H312">
            <v>600</v>
          </cell>
        </row>
        <row r="313">
          <cell r="A313" t="str">
            <v>Прочие межбюджетные трансферты общего характера</v>
          </cell>
          <cell r="C313" t="str">
            <v>05</v>
          </cell>
          <cell r="D313" t="str">
            <v>02</v>
          </cell>
          <cell r="E313" t="str">
            <v>98 5 00 00000</v>
          </cell>
          <cell r="G313">
            <v>600</v>
          </cell>
          <cell r="H313">
            <v>600</v>
          </cell>
        </row>
        <row r="314">
          <cell r="A314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314" t="str">
            <v>05</v>
          </cell>
          <cell r="D314" t="str">
            <v>02</v>
          </cell>
          <cell r="E314" t="str">
            <v>98 5 00 60510</v>
          </cell>
          <cell r="G314">
            <v>600</v>
          </cell>
          <cell r="H314">
            <v>600</v>
          </cell>
        </row>
        <row r="315">
          <cell r="A315" t="str">
            <v>Иные межбюджетные трансферты</v>
          </cell>
          <cell r="C315" t="str">
            <v>05</v>
          </cell>
          <cell r="D315" t="str">
            <v>02</v>
          </cell>
          <cell r="E315" t="str">
            <v>98 5 00 60510</v>
          </cell>
          <cell r="F315">
            <v>540</v>
          </cell>
          <cell r="G315">
            <v>600</v>
          </cell>
          <cell r="H315">
            <v>600</v>
          </cell>
        </row>
        <row r="319">
          <cell r="A319" t="str">
    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    </cell>
          <cell r="C319" t="str">
            <v>05</v>
          </cell>
          <cell r="D319" t="str">
            <v>03</v>
          </cell>
          <cell r="E319" t="str">
            <v>98 5 00 S0263</v>
          </cell>
        </row>
        <row r="320">
          <cell r="A320" t="str">
            <v>Иные межбюджетные трансферты</v>
          </cell>
          <cell r="C320" t="str">
            <v>05</v>
          </cell>
          <cell r="D320" t="str">
            <v>03</v>
          </cell>
          <cell r="E320" t="str">
            <v>98 5 00 S0263</v>
          </cell>
          <cell r="F320">
            <v>540</v>
          </cell>
        </row>
        <row r="321">
          <cell r="A321" t="str">
            <v xml:space="preserve">Межбюджетные трансферты общего характера бюджетам субъектов Российской Федерации и муниципальных образований </v>
          </cell>
          <cell r="C321" t="str">
            <v>05</v>
          </cell>
          <cell r="D321" t="str">
            <v>03</v>
          </cell>
          <cell r="E321" t="str">
            <v>98 0 00 00000</v>
          </cell>
        </row>
        <row r="322">
          <cell r="A322" t="str">
            <v>Прочие межбюджетные трансферты общего характера</v>
          </cell>
          <cell r="C322" t="str">
            <v>05</v>
          </cell>
          <cell r="D322" t="str">
            <v>03</v>
          </cell>
          <cell r="E322" t="str">
            <v>98 5 00 00000</v>
          </cell>
        </row>
        <row r="323">
          <cell r="A323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323" t="str">
            <v>05</v>
          </cell>
          <cell r="D323" t="str">
            <v>03</v>
          </cell>
          <cell r="E323" t="str">
            <v>98 5 00 60510</v>
          </cell>
          <cell r="G323">
            <v>1330</v>
          </cell>
        </row>
        <row r="324">
          <cell r="A324" t="str">
            <v>Иные межбюджетные трансферты</v>
          </cell>
          <cell r="C324" t="str">
            <v>05</v>
          </cell>
          <cell r="D324" t="str">
            <v>03</v>
          </cell>
          <cell r="E324" t="str">
            <v>98 5 00 60510</v>
          </cell>
          <cell r="F324">
            <v>540</v>
          </cell>
        </row>
        <row r="325">
          <cell r="A325" t="str">
            <v>Профессиональная подготовка, переподготовка и повышение квалификации</v>
          </cell>
          <cell r="C325" t="str">
            <v>07</v>
          </cell>
          <cell r="D325" t="str">
            <v>05</v>
          </cell>
        </row>
        <row r="326">
          <cell r="A326" t="str">
            <v>Расходы на обеспечение деятельности органов местного самоуправления</v>
          </cell>
          <cell r="C326" t="str">
            <v>07</v>
          </cell>
          <cell r="D326" t="str">
            <v>05</v>
          </cell>
          <cell r="E326" t="str">
            <v>01 2 00 00000</v>
          </cell>
        </row>
        <row r="327">
          <cell r="A327" t="str">
            <v>Центральный аппарат органов местного самоуправления</v>
          </cell>
          <cell r="C327" t="str">
            <v>07</v>
          </cell>
          <cell r="D327" t="str">
            <v>05</v>
          </cell>
          <cell r="E327" t="str">
            <v>01 2 00 10110</v>
          </cell>
        </row>
        <row r="328">
          <cell r="A328" t="str">
            <v>Закупка товаров, работ и услуг для обеспечения государственных (муниципальных) нужд</v>
          </cell>
          <cell r="C328" t="str">
            <v>07</v>
          </cell>
          <cell r="D328" t="str">
            <v>05</v>
          </cell>
          <cell r="E328" t="str">
            <v>01 2 00 10110</v>
          </cell>
          <cell r="F328">
            <v>200</v>
          </cell>
          <cell r="G328">
            <v>25.5</v>
          </cell>
        </row>
        <row r="331">
          <cell r="A331" t="str">
    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    </cell>
          <cell r="C331" t="str">
            <v>07</v>
          </cell>
          <cell r="D331" t="str">
            <v>05</v>
          </cell>
          <cell r="E331" t="str">
            <v>02 5 00 10820</v>
          </cell>
        </row>
        <row r="332">
          <cell r="A332" t="str">
            <v>Закупка товаров, работ и услуг для обеспечения государственных (муниципальных) нужд</v>
          </cell>
          <cell r="C332" t="str">
            <v>07</v>
          </cell>
          <cell r="D332" t="str">
            <v>05</v>
          </cell>
          <cell r="E332" t="str">
            <v>02 5 00 10820</v>
          </cell>
          <cell r="F332">
            <v>200</v>
          </cell>
          <cell r="G332">
            <v>27</v>
          </cell>
        </row>
        <row r="335">
          <cell r="A335" t="str">
            <v xml:space="preserve">Межбюджетные трансферты общего характера бюджетам субъектов Российской Федерации и муниципальных образований </v>
          </cell>
          <cell r="C335" t="str">
            <v>08</v>
          </cell>
          <cell r="D335" t="str">
            <v>01</v>
          </cell>
          <cell r="E335" t="str">
            <v>98 0 00 00000</v>
          </cell>
        </row>
        <row r="336">
          <cell r="A336" t="str">
            <v>Прочие межбюджетные трансферты общего характера</v>
          </cell>
          <cell r="C336" t="str">
            <v>08</v>
          </cell>
          <cell r="D336" t="str">
            <v>01</v>
          </cell>
          <cell r="E336" t="str">
            <v>98 5 00 00000</v>
          </cell>
        </row>
        <row r="337">
          <cell r="C337" t="str">
            <v>08</v>
          </cell>
          <cell r="D337" t="str">
            <v>01</v>
          </cell>
          <cell r="E337" t="str">
            <v>98 5 00 60510</v>
          </cell>
        </row>
        <row r="338">
          <cell r="C338" t="str">
            <v>08</v>
          </cell>
          <cell r="D338" t="str">
            <v>01</v>
          </cell>
          <cell r="E338" t="str">
            <v>98 5 00 60510</v>
          </cell>
          <cell r="F338">
            <v>540</v>
          </cell>
        </row>
        <row r="339">
          <cell r="A339" t="str">
            <v xml:space="preserve">Обеспечение расчетов за топливно-энергетические ресурсы, потребляемые муниципальными учреждениями </v>
          </cell>
          <cell r="C339" t="str">
            <v>08</v>
          </cell>
          <cell r="D339" t="str">
            <v>01</v>
          </cell>
          <cell r="E339" t="str">
            <v>98 5 00 SТ190</v>
          </cell>
        </row>
        <row r="340">
          <cell r="A340" t="str">
            <v>Иные межбюджетные трансферты</v>
          </cell>
          <cell r="C340" t="str">
            <v>08</v>
          </cell>
          <cell r="D340" t="str">
            <v>01</v>
          </cell>
          <cell r="E340" t="str">
            <v>98 5 00 SТ190</v>
          </cell>
          <cell r="F340">
            <v>540</v>
          </cell>
        </row>
        <row r="342">
          <cell r="A342" t="str">
            <v xml:space="preserve">Межбюджетные трансферты общего характера бюджетам субъектов Российской Федерации и муниципальных образований </v>
          </cell>
          <cell r="C342" t="str">
            <v>08</v>
          </cell>
          <cell r="D342" t="str">
            <v>04</v>
          </cell>
          <cell r="E342" t="str">
            <v>98 0 00 00000</v>
          </cell>
        </row>
        <row r="343">
          <cell r="A343" t="str">
            <v>Прочие межбюджетные трансферты общего характера</v>
          </cell>
          <cell r="C343" t="str">
            <v>08</v>
          </cell>
          <cell r="D343" t="str">
            <v>04</v>
          </cell>
          <cell r="E343" t="str">
            <v>98 5 00 00000</v>
          </cell>
        </row>
        <row r="344">
          <cell r="A344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344" t="str">
            <v>08</v>
          </cell>
          <cell r="D344" t="str">
            <v>04</v>
          </cell>
          <cell r="E344" t="str">
            <v>98 5 00 60510</v>
          </cell>
        </row>
        <row r="345">
          <cell r="A345" t="str">
            <v>Иные межбюджетные трансферты</v>
          </cell>
          <cell r="C345" t="str">
            <v>08</v>
          </cell>
          <cell r="D345" t="str">
            <v>04</v>
          </cell>
          <cell r="E345" t="str">
            <v>98 5 00 60510</v>
          </cell>
          <cell r="F345">
            <v>540</v>
          </cell>
        </row>
        <row r="348">
          <cell r="A348" t="str">
            <v xml:space="preserve">Межбюджетные трансферты общего характера бюджетам субъектов Российской Федерации и муниципальных образований </v>
          </cell>
          <cell r="C348">
            <v>11</v>
          </cell>
          <cell r="D348" t="str">
            <v>02</v>
          </cell>
          <cell r="E348" t="str">
            <v>98 0 00 00000</v>
          </cell>
        </row>
        <row r="349">
          <cell r="A349" t="str">
            <v>Прочие межбюджетные трансферты общего характера</v>
          </cell>
          <cell r="C349">
            <v>11</v>
          </cell>
          <cell r="D349" t="str">
            <v>02</v>
          </cell>
          <cell r="E349" t="str">
            <v>98 5 00 00000</v>
          </cell>
        </row>
        <row r="350">
          <cell r="A350" t="str">
    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    </cell>
          <cell r="C350">
            <v>11</v>
          </cell>
          <cell r="D350" t="str">
            <v>02</v>
          </cell>
          <cell r="E350" t="str">
            <v>98 5 00 S0261</v>
          </cell>
        </row>
        <row r="351">
          <cell r="A351" t="str">
            <v>Иные межбюджетные трансферты</v>
          </cell>
          <cell r="C351">
            <v>11</v>
          </cell>
          <cell r="D351" t="str">
            <v>02</v>
          </cell>
          <cell r="E351" t="str">
            <v>98 5 00 S0261</v>
          </cell>
          <cell r="F351">
            <v>540</v>
          </cell>
        </row>
        <row r="352">
          <cell r="A352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352">
            <v>11</v>
          </cell>
          <cell r="D352" t="str">
            <v>02</v>
          </cell>
          <cell r="E352" t="str">
            <v>98 5 00 60510</v>
          </cell>
        </row>
        <row r="353">
          <cell r="A353" t="str">
            <v>Иные межбюджетные трансферты</v>
          </cell>
          <cell r="C353">
            <v>11</v>
          </cell>
          <cell r="D353" t="str">
            <v>02</v>
          </cell>
          <cell r="E353" t="str">
            <v>98 5 00 60510</v>
          </cell>
          <cell r="F353">
            <v>540</v>
          </cell>
        </row>
        <row r="356">
          <cell r="A356" t="str">
            <v>Иные расходы органов государственной власти субъектов Российской Федерации</v>
          </cell>
          <cell r="C356">
            <v>13</v>
          </cell>
          <cell r="D356" t="str">
            <v>01</v>
          </cell>
          <cell r="E356" t="str">
            <v>99 0 00 00000</v>
          </cell>
          <cell r="G356">
            <v>3.8</v>
          </cell>
        </row>
        <row r="357">
          <cell r="A357" t="str">
            <v>Процентные платежи по долговым обязательствам</v>
          </cell>
          <cell r="C357">
            <v>13</v>
          </cell>
          <cell r="D357" t="str">
            <v>01</v>
          </cell>
          <cell r="E357" t="str">
            <v>99 3 00 00000</v>
          </cell>
          <cell r="G357">
            <v>3.8</v>
          </cell>
        </row>
        <row r="358">
          <cell r="C358">
            <v>13</v>
          </cell>
          <cell r="D358" t="str">
            <v>01</v>
          </cell>
          <cell r="E358" t="str">
            <v>99 3 00 14070</v>
          </cell>
          <cell r="G358">
            <v>3.8</v>
          </cell>
        </row>
        <row r="359">
          <cell r="C359">
            <v>13</v>
          </cell>
          <cell r="D359" t="str">
            <v>01</v>
          </cell>
          <cell r="E359" t="str">
            <v>99 3 00 14070</v>
          </cell>
          <cell r="F359">
            <v>730</v>
          </cell>
          <cell r="G359">
            <v>3.8</v>
          </cell>
        </row>
        <row r="362">
          <cell r="A362" t="str">
            <v xml:space="preserve">Межбюджетные трансферты общего характера бюджетам субъектов Российской Федерации и муниципальных образований </v>
          </cell>
          <cell r="C362">
            <v>14</v>
          </cell>
          <cell r="D362" t="str">
            <v>01</v>
          </cell>
          <cell r="E362" t="str">
            <v>98 0 00 00000</v>
          </cell>
        </row>
        <row r="363">
          <cell r="A363" t="str">
            <v>Выравнивание бюджетной обеспеченности муниципальных образований</v>
          </cell>
          <cell r="C363">
            <v>14</v>
          </cell>
          <cell r="D363" t="str">
            <v>01</v>
          </cell>
          <cell r="E363" t="str">
            <v>98 1 00 00000</v>
          </cell>
        </row>
        <row r="368">
          <cell r="A368" t="str">
            <v>Прочие межбюджетные трансферты общего характера</v>
          </cell>
          <cell r="C368" t="str">
            <v>14</v>
          </cell>
          <cell r="D368" t="str">
            <v>03</v>
          </cell>
        </row>
        <row r="369">
          <cell r="A369" t="str">
            <v>Иные межбюджетные трансферты бюджетам сельских поселений на поддержание мер по обеспечению платежеспособности местных бюджетов</v>
          </cell>
          <cell r="C369" t="str">
            <v>14</v>
          </cell>
          <cell r="D369" t="str">
            <v>03</v>
          </cell>
          <cell r="E369" t="str">
            <v>98 5 00 60520</v>
          </cell>
        </row>
        <row r="370">
          <cell r="A370" t="str">
            <v xml:space="preserve">Иные межбюджетные трансферты </v>
          </cell>
          <cell r="C370" t="str">
            <v>14</v>
          </cell>
          <cell r="D370" t="str">
            <v>03</v>
          </cell>
          <cell r="E370" t="str">
            <v>98 5 00 60520</v>
          </cell>
          <cell r="F370">
            <v>540</v>
          </cell>
        </row>
        <row r="380">
          <cell r="A380" t="str">
            <v>Иные расходы органов государственной власти субъектов Российской Федерации</v>
          </cell>
          <cell r="C380" t="str">
            <v>01</v>
          </cell>
          <cell r="D380">
            <v>13</v>
          </cell>
          <cell r="E380" t="str">
            <v>99 0 00 00000</v>
          </cell>
        </row>
        <row r="381">
          <cell r="A381" t="str">
            <v>Расходы на выполнение других обязательств государства</v>
          </cell>
          <cell r="C381" t="str">
            <v>01</v>
          </cell>
          <cell r="D381">
            <v>13</v>
          </cell>
          <cell r="E381" t="str">
            <v>99 9 00 00000</v>
          </cell>
        </row>
        <row r="382">
          <cell r="A382" t="str">
            <v>Информационные услуги в части размещения печатных материалов в газете "Наши вести"</v>
          </cell>
          <cell r="C382" t="str">
            <v>01</v>
          </cell>
          <cell r="D382">
            <v>13</v>
          </cell>
          <cell r="E382" t="str">
            <v>99 9 00 98710</v>
          </cell>
          <cell r="G382">
            <v>1000</v>
          </cell>
        </row>
        <row r="383">
          <cell r="A383" t="str">
            <v>Закупка товаров, работ и услуг для обеспечения государственных (муниципальных) нужд</v>
          </cell>
          <cell r="C383" t="str">
            <v>01</v>
          </cell>
          <cell r="D383">
            <v>13</v>
          </cell>
          <cell r="E383" t="str">
            <v>99 9 00 98710</v>
          </cell>
          <cell r="F383">
            <v>200</v>
          </cell>
          <cell r="G383">
            <v>1000</v>
          </cell>
        </row>
        <row r="384">
          <cell r="G384">
            <v>400</v>
          </cell>
        </row>
        <row r="385">
          <cell r="A385" t="str">
            <v>Другие вопросы в области национальной экономики</v>
          </cell>
          <cell r="C385" t="str">
            <v>04</v>
          </cell>
          <cell r="D385">
            <v>12</v>
          </cell>
        </row>
        <row r="386">
          <cell r="A386" t="str">
            <v>Иные вопросы в области национальной экономики</v>
          </cell>
          <cell r="C386" t="str">
            <v>04</v>
          </cell>
          <cell r="D386">
            <v>12</v>
          </cell>
          <cell r="E386" t="str">
            <v>91 0 00 00000</v>
          </cell>
          <cell r="G386">
            <v>400</v>
          </cell>
        </row>
        <row r="387">
          <cell r="A387" t="str">
            <v>Мероприятия по стимулированию инвестиционной активности</v>
          </cell>
          <cell r="C387" t="str">
            <v>04</v>
          </cell>
          <cell r="D387">
            <v>12</v>
          </cell>
          <cell r="E387" t="str">
            <v>91 1 00 00000</v>
          </cell>
          <cell r="G387">
            <v>400</v>
          </cell>
        </row>
        <row r="388">
          <cell r="A388" t="str">
            <v>Оценка недвижимости, признание прав и регулирование отношений по государственной собственности</v>
          </cell>
          <cell r="C388" t="str">
            <v>04</v>
          </cell>
          <cell r="D388">
            <v>12</v>
          </cell>
          <cell r="E388" t="str">
            <v>91 1 00 17380</v>
          </cell>
          <cell r="G388">
            <v>400</v>
          </cell>
        </row>
        <row r="389">
          <cell r="A389" t="str">
            <v>Закупка товаров, работ и услуг для обеспечения государственных (муниципальных) нужд</v>
          </cell>
          <cell r="C389" t="str">
            <v>04</v>
          </cell>
          <cell r="D389">
            <v>12</v>
          </cell>
          <cell r="E389" t="str">
            <v>91 1 00 17380</v>
          </cell>
          <cell r="F389">
            <v>200</v>
          </cell>
        </row>
        <row r="392">
          <cell r="A392" t="str">
            <v>Функционирование высшего должностного лица муниципального образования</v>
          </cell>
          <cell r="C392" t="str">
            <v>01</v>
          </cell>
          <cell r="D392" t="str">
            <v>02</v>
          </cell>
        </row>
        <row r="393">
          <cell r="A393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393" t="str">
            <v>01</v>
          </cell>
          <cell r="D393" t="str">
            <v>02</v>
          </cell>
          <cell r="E393" t="str">
            <v>01 0 00 00000</v>
          </cell>
        </row>
        <row r="394">
          <cell r="A394" t="str">
            <v>Расходы на обеспечение деятельности органов местного самоуправления</v>
          </cell>
          <cell r="C394" t="str">
            <v>01</v>
          </cell>
          <cell r="D394" t="str">
            <v>02</v>
          </cell>
          <cell r="E394" t="str">
            <v>01 2 00 00000</v>
          </cell>
        </row>
        <row r="395">
          <cell r="A395" t="str">
            <v>Глава муниципального образования</v>
          </cell>
          <cell r="C395" t="str">
            <v>01</v>
          </cell>
          <cell r="D395" t="str">
            <v>02</v>
          </cell>
          <cell r="E395" t="str">
            <v>01 2 00 10120</v>
          </cell>
        </row>
        <row r="396">
          <cell r="A39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96" t="str">
            <v>01</v>
          </cell>
          <cell r="D396" t="str">
            <v>02</v>
          </cell>
          <cell r="E396" t="str">
            <v>01 2 00 10120</v>
          </cell>
          <cell r="F396">
            <v>100</v>
          </cell>
        </row>
        <row r="398">
          <cell r="A398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398" t="str">
            <v>01</v>
          </cell>
          <cell r="D398" t="str">
            <v>04</v>
          </cell>
          <cell r="E398" t="str">
            <v>01 0 00 00000</v>
          </cell>
        </row>
        <row r="404">
          <cell r="A404" t="str">
            <v>Судебная система</v>
          </cell>
          <cell r="C404" t="str">
            <v>01</v>
          </cell>
          <cell r="D404" t="str">
            <v>05</v>
          </cell>
        </row>
        <row r="405">
          <cell r="A405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405" t="str">
            <v>01</v>
          </cell>
          <cell r="D405" t="str">
            <v>05</v>
          </cell>
          <cell r="E405" t="str">
            <v>01 0 00 00000</v>
          </cell>
        </row>
        <row r="406">
          <cell r="A406" t="str">
            <v>Руководство и управление в сфере установленных функций</v>
          </cell>
          <cell r="C406" t="str">
            <v>01</v>
          </cell>
          <cell r="D406" t="str">
            <v>05</v>
          </cell>
          <cell r="E406" t="str">
            <v>01 4 00 00000</v>
          </cell>
        </row>
        <row r="407">
          <cell r="A407" t="str">
    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    </cell>
          <cell r="C407" t="str">
            <v>01</v>
          </cell>
          <cell r="D407" t="str">
            <v>05</v>
          </cell>
          <cell r="E407" t="str">
            <v>01 4 00 51200</v>
          </cell>
        </row>
        <row r="408">
          <cell r="A408" t="str">
            <v>Закупка товаров, работ и услуг для обеспечения государственных (муниципальных) нужд</v>
          </cell>
          <cell r="C408" t="str">
            <v>01</v>
          </cell>
          <cell r="D408" t="str">
            <v>05</v>
          </cell>
          <cell r="E408" t="str">
            <v>01 4 00 51200</v>
          </cell>
          <cell r="F408">
            <v>200</v>
          </cell>
          <cell r="G408">
            <v>3</v>
          </cell>
        </row>
        <row r="409">
          <cell r="A409" t="str">
            <v>Обеспечение проведения выборов и референдумов</v>
          </cell>
          <cell r="C409" t="str">
            <v>01</v>
          </cell>
          <cell r="D409" t="str">
            <v>07</v>
          </cell>
        </row>
        <row r="410">
          <cell r="A410" t="str">
            <v>Проведение выборов в представительные органы муниципального образования</v>
          </cell>
          <cell r="C410" t="str">
            <v>01</v>
          </cell>
          <cell r="D410" t="str">
            <v>07</v>
          </cell>
          <cell r="E410" t="str">
            <v>01 3 00 10240</v>
          </cell>
        </row>
        <row r="411">
          <cell r="A411" t="str">
            <v>Специальные расходы</v>
          </cell>
          <cell r="C411" t="str">
            <v>01</v>
          </cell>
          <cell r="D411" t="str">
            <v>07</v>
          </cell>
          <cell r="E411" t="str">
            <v>01 3 00 10240</v>
          </cell>
          <cell r="F411">
            <v>880</v>
          </cell>
          <cell r="G411">
            <v>516</v>
          </cell>
        </row>
        <row r="413">
          <cell r="A413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413" t="str">
            <v>01</v>
          </cell>
          <cell r="D413" t="str">
            <v>13</v>
          </cell>
          <cell r="E413" t="str">
            <v>01 0 00 00000</v>
          </cell>
        </row>
        <row r="414">
          <cell r="A414" t="str">
            <v>Руководство и управление в сфере установленных функций</v>
          </cell>
          <cell r="C414" t="str">
            <v>01</v>
          </cell>
          <cell r="D414" t="str">
            <v>13</v>
          </cell>
          <cell r="E414" t="str">
            <v>01 4 00 00000</v>
          </cell>
        </row>
        <row r="415">
          <cell r="C415" t="str">
            <v>01</v>
          </cell>
          <cell r="D415" t="str">
            <v>13</v>
          </cell>
          <cell r="E415" t="str">
            <v>01 4 00 70060</v>
          </cell>
        </row>
        <row r="416">
          <cell r="C416" t="str">
            <v>01</v>
          </cell>
          <cell r="D416" t="str">
            <v>13</v>
          </cell>
          <cell r="E416" t="str">
            <v>01 4 00 70060</v>
          </cell>
          <cell r="F416">
            <v>100</v>
          </cell>
        </row>
        <row r="418">
          <cell r="A418" t="str">
            <v>Расходы на обеспечение деятельности (оказание услуг) подведомственных учреждений</v>
          </cell>
          <cell r="C418" t="str">
            <v>01</v>
          </cell>
          <cell r="D418">
            <v>13</v>
          </cell>
          <cell r="E418" t="str">
            <v>02 0 00 00000</v>
          </cell>
        </row>
        <row r="419">
          <cell r="A419" t="str">
            <v>Расходы на обеспечение деятельности (оказание услуг) иных подведомственных учреждений</v>
          </cell>
          <cell r="C419" t="str">
            <v>01</v>
          </cell>
          <cell r="D419">
            <v>13</v>
          </cell>
          <cell r="E419" t="str">
            <v>02 5 00 00000</v>
          </cell>
        </row>
        <row r="420">
          <cell r="A420" t="str">
            <v>Учреждения по обеспечению хозяйственного обслуживания</v>
          </cell>
          <cell r="C420" t="str">
            <v>01</v>
          </cell>
          <cell r="D420" t="str">
            <v>13</v>
          </cell>
          <cell r="E420" t="str">
            <v>02 5 00 10810</v>
          </cell>
        </row>
        <row r="421">
          <cell r="A421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421" t="str">
            <v>01</v>
          </cell>
          <cell r="D421" t="str">
            <v>13</v>
          </cell>
          <cell r="E421" t="str">
            <v>02 5 00 10810</v>
          </cell>
          <cell r="F421">
            <v>100</v>
          </cell>
        </row>
        <row r="423">
          <cell r="A423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423" t="str">
            <v>01</v>
          </cell>
          <cell r="D423">
            <v>13</v>
          </cell>
          <cell r="E423" t="str">
            <v>02 5 00 S0430</v>
          </cell>
          <cell r="G423">
            <v>1950</v>
          </cell>
        </row>
        <row r="424">
          <cell r="A424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424" t="str">
            <v>01</v>
          </cell>
          <cell r="D424">
            <v>13</v>
          </cell>
          <cell r="E424" t="str">
            <v>02 5 00 S0430</v>
          </cell>
          <cell r="F424">
            <v>100</v>
          </cell>
          <cell r="G424">
            <v>1950</v>
          </cell>
        </row>
        <row r="425">
          <cell r="A425" t="str">
            <v>Резервные фонды</v>
          </cell>
          <cell r="C425" t="str">
            <v>01</v>
          </cell>
          <cell r="D425">
            <v>13</v>
          </cell>
          <cell r="E425" t="str">
            <v>99 1 00 00000</v>
          </cell>
        </row>
        <row r="426">
          <cell r="A426" t="str">
            <v>Резервные фонды местных администраций</v>
          </cell>
          <cell r="C426" t="str">
            <v>01</v>
          </cell>
          <cell r="D426">
            <v>13</v>
          </cell>
          <cell r="E426" t="str">
            <v>99 1 00 14100</v>
          </cell>
        </row>
        <row r="427">
          <cell r="A427" t="str">
            <v>Закупка товаров, работ и услуг для обеспечения государственных (муниципальных) нужд</v>
          </cell>
          <cell r="C427" t="str">
            <v>01</v>
          </cell>
          <cell r="D427">
            <v>13</v>
          </cell>
          <cell r="E427" t="str">
            <v>99 1 00 14100</v>
          </cell>
          <cell r="F427">
            <v>200</v>
          </cell>
        </row>
        <row r="429">
          <cell r="A429" t="str">
            <v>Прочие выплаты по обязательствам государства</v>
          </cell>
          <cell r="C429" t="str">
            <v>01</v>
          </cell>
          <cell r="D429" t="str">
            <v>13</v>
          </cell>
          <cell r="E429" t="str">
            <v>99 9 00 14710</v>
          </cell>
        </row>
        <row r="430">
          <cell r="A430" t="str">
            <v>Закупка товаров, работ и услуг для обеспечения государственных (муниципальных) нужд</v>
          </cell>
          <cell r="C430" t="str">
            <v>01</v>
          </cell>
          <cell r="D430" t="str">
            <v>13</v>
          </cell>
          <cell r="E430" t="str">
            <v>99 9 00 14710</v>
          </cell>
          <cell r="F430">
            <v>200</v>
          </cell>
        </row>
        <row r="431">
          <cell r="C431" t="str">
            <v>01</v>
          </cell>
          <cell r="D431" t="str">
            <v>13</v>
          </cell>
          <cell r="E431" t="str">
            <v>99 9 00 14710</v>
          </cell>
        </row>
        <row r="433">
          <cell r="A433" t="str">
            <v>Защита населения и территории от чрезвычайных ситуаций природного и техногенного характера, пожарная безопасность</v>
          </cell>
          <cell r="C433" t="str">
            <v>03</v>
          </cell>
          <cell r="D433" t="str">
            <v>10</v>
          </cell>
        </row>
        <row r="434">
          <cell r="A434" t="str">
            <v>Расходы на обеспечение деятельности (оказание услуг) подведомственных учреждений</v>
          </cell>
          <cell r="C434" t="str">
            <v>03</v>
          </cell>
          <cell r="D434" t="str">
            <v>10</v>
          </cell>
          <cell r="E434" t="str">
            <v>02 0 00 00000</v>
          </cell>
        </row>
        <row r="435">
          <cell r="A435" t="str">
            <v>Расходы на обеспечение деятельности (оказание услуг) иных подведомственных учреждений</v>
          </cell>
          <cell r="C435" t="str">
            <v>03</v>
          </cell>
          <cell r="D435" t="str">
            <v>10</v>
          </cell>
          <cell r="E435" t="str">
            <v>02 5 00 00000</v>
          </cell>
        </row>
        <row r="436">
          <cell r="A436" t="str">
            <v>Учреждения по обеспечению национальной безопасности и правоохранительной деятельности</v>
          </cell>
          <cell r="C436" t="str">
            <v>03</v>
          </cell>
          <cell r="D436" t="str">
            <v>10</v>
          </cell>
          <cell r="E436" t="str">
            <v>02 5 00 10860</v>
          </cell>
        </row>
        <row r="437">
          <cell r="A43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437" t="str">
            <v>03</v>
          </cell>
          <cell r="D437" t="str">
            <v>10</v>
          </cell>
          <cell r="E437" t="str">
            <v>02 5 00 10860</v>
          </cell>
          <cell r="F437">
            <v>100</v>
          </cell>
        </row>
        <row r="438">
          <cell r="A438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438" t="str">
            <v>03</v>
          </cell>
          <cell r="D438" t="str">
            <v>10</v>
          </cell>
          <cell r="E438" t="str">
            <v>02 5 00 S0430</v>
          </cell>
        </row>
        <row r="439">
          <cell r="A43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439" t="str">
            <v>03</v>
          </cell>
          <cell r="D439" t="str">
            <v>10</v>
          </cell>
          <cell r="E439" t="str">
            <v>02 5 00 S0430</v>
          </cell>
          <cell r="F439">
            <v>100</v>
          </cell>
        </row>
        <row r="440">
          <cell r="A440" t="str">
            <v>Предупреждение и ликвидация чрезвычайных ситуаций и последствий стихийных бедствий</v>
          </cell>
          <cell r="C440" t="str">
            <v>03</v>
          </cell>
          <cell r="D440" t="str">
            <v>10</v>
          </cell>
          <cell r="E440" t="str">
            <v>94 0 00 00000</v>
          </cell>
        </row>
        <row r="441">
          <cell r="A441" t="str">
            <v>Финансирование иных мероприятий по предупреждению и ликвидации чрезвычайных ситуаций и последствий стихийных бедствий</v>
          </cell>
          <cell r="C441" t="str">
            <v>03</v>
          </cell>
          <cell r="D441" t="str">
            <v>10</v>
          </cell>
          <cell r="E441" t="str">
            <v>94 2 00 00000</v>
          </cell>
        </row>
        <row r="442">
          <cell r="A442" t="str">
            <v>Расходы на финансовое обеспечение мероприятий, связанных с ликвидацией последствий чрезвычайных ситуаций и стихийных бедствий</v>
          </cell>
          <cell r="C442" t="str">
            <v>03</v>
          </cell>
          <cell r="D442" t="str">
            <v>10</v>
          </cell>
          <cell r="E442" t="str">
            <v>94 2 00 12010</v>
          </cell>
        </row>
        <row r="443">
          <cell r="A44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443" t="str">
            <v>03</v>
          </cell>
          <cell r="D443" t="str">
            <v>10</v>
          </cell>
          <cell r="E443" t="str">
            <v>94 2 00 12010</v>
          </cell>
          <cell r="F443">
            <v>100</v>
          </cell>
        </row>
        <row r="444">
          <cell r="A444" t="str">
            <v>Закупка товаров, работ и услуг для обеспечения государственных (муниципальных) нужд</v>
          </cell>
          <cell r="C444" t="str">
            <v>03</v>
          </cell>
          <cell r="D444" t="str">
            <v>10</v>
          </cell>
          <cell r="E444" t="str">
            <v>94 2 00 12010</v>
          </cell>
          <cell r="F444">
            <v>200</v>
          </cell>
        </row>
        <row r="445">
          <cell r="A445" t="str">
            <v>Другие вопросы в области национальной безопасности и правоохранительной деятельности</v>
          </cell>
          <cell r="C445" t="str">
            <v>03</v>
          </cell>
          <cell r="D445">
            <v>14</v>
          </cell>
        </row>
        <row r="446">
          <cell r="A446" t="str">
            <v>Государственная программа Алтайского края "Обеспечение прав граждан и их безопасности"</v>
          </cell>
          <cell r="C446" t="str">
            <v>03</v>
          </cell>
          <cell r="D446">
            <v>14</v>
          </cell>
          <cell r="E446" t="str">
            <v>10 0 00 00000</v>
          </cell>
        </row>
        <row r="447">
          <cell r="A447" t="str">
            <v>МП "Профилактика преступлений и иных правонарушений в Волчихинском районе Алтайского края на 2025-2028 годы"</v>
          </cell>
          <cell r="C447" t="str">
            <v>03</v>
          </cell>
          <cell r="D447">
            <v>14</v>
          </cell>
          <cell r="E447" t="str">
            <v>10 0 00 60990</v>
          </cell>
        </row>
        <row r="448">
          <cell r="A448" t="str">
            <v>Закупка товаров, работ и услуг для обеспечения государственных (муниципальных) нужд</v>
          </cell>
          <cell r="C448" t="str">
            <v>03</v>
          </cell>
          <cell r="D448">
            <v>14</v>
          </cell>
          <cell r="E448" t="str">
            <v>10 0 00 60990</v>
          </cell>
          <cell r="F448">
            <v>200</v>
          </cell>
        </row>
        <row r="449">
          <cell r="A449" t="str">
            <v>Долгосрочная целевая программа "Повышение безопасности дорожного движения в Волчихинском района на 2022-2026 годы"</v>
          </cell>
          <cell r="C449" t="str">
            <v>03</v>
          </cell>
          <cell r="D449">
            <v>14</v>
          </cell>
          <cell r="E449" t="str">
            <v>10 0 00 60991</v>
          </cell>
        </row>
        <row r="450">
          <cell r="A450" t="str">
            <v>Закупка товаров, работ и услуг для обеспечения государственных (муниципальных) нужд</v>
          </cell>
          <cell r="C450" t="str">
            <v>03</v>
          </cell>
          <cell r="D450">
            <v>14</v>
          </cell>
          <cell r="E450" t="str">
            <v>10 0 00 60991</v>
          </cell>
          <cell r="F450">
            <v>200</v>
          </cell>
        </row>
        <row r="451">
          <cell r="A451" t="str">
            <v>Государственная программа Алтайского края "Противодействие экстремизму и идеологии терроризма в Алтайском крае"</v>
          </cell>
          <cell r="C451" t="str">
            <v>03</v>
          </cell>
          <cell r="D451">
            <v>14</v>
          </cell>
          <cell r="E451" t="str">
            <v>40 0 00 00000</v>
          </cell>
        </row>
        <row r="452">
          <cell r="A452" t="str">
            <v>МП "Профилактика терроризма и экстремизма на территории муниципального образования Волчихинский район на 2025-2027 годы"</v>
          </cell>
          <cell r="C452" t="str">
            <v>03</v>
          </cell>
          <cell r="D452">
            <v>14</v>
          </cell>
          <cell r="E452" t="str">
            <v>40 0 00 60990</v>
          </cell>
        </row>
        <row r="453">
          <cell r="A453" t="str">
            <v>Закупка товаров, работ и услуг для обеспечения государственных (муниципальных) нужд</v>
          </cell>
          <cell r="C453" t="str">
            <v>03</v>
          </cell>
          <cell r="D453">
            <v>14</v>
          </cell>
          <cell r="E453" t="str">
            <v>40 0 00 60990</v>
          </cell>
          <cell r="F453">
            <v>200</v>
          </cell>
        </row>
        <row r="454">
          <cell r="A454" t="str">
    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    </cell>
          <cell r="C454" t="str">
            <v>03</v>
          </cell>
          <cell r="D454">
            <v>14</v>
          </cell>
          <cell r="E454" t="str">
            <v>67 0 00 00000</v>
          </cell>
        </row>
        <row r="455">
          <cell r="A455" t="str">
    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2025-2027 годы</v>
          </cell>
          <cell r="C455" t="str">
            <v>03</v>
          </cell>
          <cell r="D455">
            <v>14</v>
          </cell>
          <cell r="E455" t="str">
            <v>67 0 00 60990</v>
          </cell>
        </row>
        <row r="456">
          <cell r="A456" t="str">
            <v>Закупка товаров, работ и услуг для обеспечения государственных (муниципальных) нужд</v>
          </cell>
          <cell r="C456" t="str">
            <v>03</v>
          </cell>
          <cell r="D456">
            <v>14</v>
          </cell>
          <cell r="E456" t="str">
            <v>67 0 00 60990</v>
          </cell>
          <cell r="F456">
            <v>200</v>
          </cell>
        </row>
        <row r="458">
          <cell r="A458" t="str">
            <v>Сельское хозяйство и рыболовство</v>
          </cell>
          <cell r="C458" t="str">
            <v>04</v>
          </cell>
          <cell r="D458" t="str">
            <v>05</v>
          </cell>
        </row>
        <row r="459">
          <cell r="A459" t="str">
            <v>Иные вопросы в области национальной экономики</v>
          </cell>
          <cell r="C459" t="str">
            <v>04</v>
          </cell>
          <cell r="D459" t="str">
            <v>05</v>
          </cell>
          <cell r="E459" t="str">
            <v>91 0 00 00000</v>
          </cell>
        </row>
        <row r="460">
          <cell r="A460" t="str">
            <v>Мероприятия в области сельского хозяйства</v>
          </cell>
          <cell r="C460" t="str">
            <v>04</v>
          </cell>
          <cell r="D460" t="str">
            <v>05</v>
          </cell>
          <cell r="E460" t="str">
            <v>91 4 00 00000</v>
          </cell>
        </row>
        <row r="461">
          <cell r="A461" t="str">
            <v>Субвенция на исполнение государственных полномочий по обращению с животными без владельцев</v>
          </cell>
          <cell r="C461" t="str">
            <v>04</v>
          </cell>
          <cell r="D461" t="str">
            <v>05</v>
          </cell>
          <cell r="E461" t="str">
            <v>91 4 00 70400</v>
          </cell>
        </row>
        <row r="462">
          <cell r="A462" t="str">
            <v>Закупка товаров, работ и услуг для обеспечения государственных (муниципальных) нужд</v>
          </cell>
          <cell r="C462" t="str">
            <v>04</v>
          </cell>
          <cell r="D462" t="str">
            <v>05</v>
          </cell>
          <cell r="E462" t="str">
            <v>91 4 00 70400</v>
          </cell>
          <cell r="F462">
            <v>200</v>
          </cell>
        </row>
        <row r="463">
          <cell r="A463" t="str">
            <v>Транспорт</v>
          </cell>
          <cell r="C463" t="str">
            <v>04</v>
          </cell>
          <cell r="D463" t="str">
            <v>08</v>
          </cell>
        </row>
        <row r="464">
          <cell r="A464" t="str">
            <v>Иные вопросы в области национальной экономики</v>
          </cell>
          <cell r="C464" t="str">
            <v>04</v>
          </cell>
          <cell r="D464" t="str">
            <v>08</v>
          </cell>
          <cell r="E464" t="str">
            <v>91 0 00 00000</v>
          </cell>
        </row>
        <row r="465">
          <cell r="A465" t="str">
            <v>Мероприятия в сфере транспорта и дорожного хозяйства</v>
          </cell>
          <cell r="C465" t="str">
            <v>04</v>
          </cell>
          <cell r="D465" t="str">
            <v>08</v>
          </cell>
          <cell r="E465" t="str">
            <v>91 2 00 00000</v>
          </cell>
        </row>
        <row r="466">
          <cell r="A466" t="str">
            <v>Расходы на осуществление маршрутов регулярных перевозок на территории Волчихинского района</v>
          </cell>
          <cell r="C466" t="str">
            <v>04</v>
          </cell>
          <cell r="D466" t="str">
            <v>08</v>
          </cell>
          <cell r="E466" t="str">
            <v>91 2 00 60990</v>
          </cell>
        </row>
        <row r="467">
          <cell r="A467" t="str">
    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    </cell>
          <cell r="C467" t="str">
            <v>04</v>
          </cell>
          <cell r="D467" t="str">
            <v>08</v>
          </cell>
          <cell r="E467" t="str">
            <v>91 2 00 60990</v>
          </cell>
          <cell r="F467">
            <v>810</v>
          </cell>
        </row>
        <row r="468">
          <cell r="A468" t="str">
            <v>Дорожное хозяйство (дорожные фонды)</v>
          </cell>
          <cell r="C468" t="str">
            <v>04</v>
          </cell>
          <cell r="D468" t="str">
            <v>09</v>
          </cell>
        </row>
        <row r="469">
          <cell r="A469" t="str">
            <v>Иные вопросы в области национальной экономики</v>
          </cell>
          <cell r="C469" t="str">
            <v>04</v>
          </cell>
          <cell r="D469" t="str">
            <v>09</v>
          </cell>
          <cell r="E469" t="str">
            <v>91 0 00 00000</v>
          </cell>
        </row>
        <row r="470">
          <cell r="A470" t="str">
            <v>Мероприятия в сфере транспорта и дорожного хозяйства</v>
          </cell>
          <cell r="C470" t="str">
            <v>04</v>
          </cell>
          <cell r="D470" t="str">
            <v>09</v>
          </cell>
          <cell r="E470" t="str">
            <v>91 2 00 00000</v>
          </cell>
        </row>
        <row r="471">
          <cell r="A471" t="str">
    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    </cell>
          <cell r="C471" t="str">
            <v>04</v>
          </cell>
          <cell r="D471" t="str">
            <v>09</v>
          </cell>
          <cell r="E471" t="str">
            <v>91 2 00 SД110</v>
          </cell>
        </row>
        <row r="472">
          <cell r="A472" t="str">
            <v>Закупка товаров, работ и услуг для обеспечения государственных (муниципальных) нужд</v>
          </cell>
          <cell r="C472" t="str">
            <v>04</v>
          </cell>
          <cell r="D472" t="str">
            <v>09</v>
          </cell>
          <cell r="E472" t="str">
            <v>91 2 00 SД110</v>
          </cell>
          <cell r="F472">
            <v>200</v>
          </cell>
        </row>
        <row r="473">
          <cell r="A473" t="str">
    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    </cell>
          <cell r="C473" t="str">
            <v>04</v>
          </cell>
          <cell r="D473" t="str">
            <v>09</v>
          </cell>
          <cell r="E473" t="str">
            <v>91 2 00 SД110</v>
          </cell>
        </row>
        <row r="474">
          <cell r="A474" t="str">
            <v>Закупка товаров, работ и услуг для обеспечения государственных (муниципальных) нужд</v>
          </cell>
          <cell r="C474" t="str">
            <v>04</v>
          </cell>
          <cell r="D474" t="str">
            <v>09</v>
          </cell>
          <cell r="E474" t="str">
            <v>91 2 00 SД110</v>
          </cell>
          <cell r="F474">
            <v>200</v>
          </cell>
        </row>
        <row r="475">
          <cell r="A475" t="str">
            <v>Содержание, ремонт, реконструкция и строительство автомобильных дорог, являющихся муниципальной собственностью</v>
          </cell>
          <cell r="C475" t="str">
            <v>04</v>
          </cell>
          <cell r="D475" t="str">
            <v>09</v>
          </cell>
          <cell r="E475" t="str">
            <v>91 2 00 9Д270</v>
          </cell>
        </row>
        <row r="476">
          <cell r="A476" t="str">
            <v>Закупка товаров, работ и услуг для обеспечения государственных (муниципальных) нужд</v>
          </cell>
          <cell r="C476" t="str">
            <v>04</v>
          </cell>
          <cell r="D476" t="str">
            <v>09</v>
          </cell>
          <cell r="E476" t="str">
            <v>91 2 00 9Д270</v>
          </cell>
          <cell r="F476">
            <v>200</v>
          </cell>
        </row>
        <row r="477">
          <cell r="A477" t="str">
            <v>Поддержка дорожного хозяйства</v>
          </cell>
          <cell r="C477" t="str">
            <v>04</v>
          </cell>
          <cell r="D477" t="str">
            <v>09</v>
          </cell>
          <cell r="E477" t="str">
            <v>91 2 00 9Д280</v>
          </cell>
        </row>
        <row r="478">
          <cell r="A478" t="str">
            <v>Закупка товаров, работ и услуг для обеспечения государственных (муниципальных) нужд</v>
          </cell>
          <cell r="C478" t="str">
            <v>04</v>
          </cell>
          <cell r="D478" t="str">
            <v>09</v>
          </cell>
          <cell r="E478" t="str">
            <v>91 2 00 9Д280</v>
          </cell>
          <cell r="F478">
            <v>200</v>
          </cell>
        </row>
        <row r="479">
          <cell r="A479" t="str">
            <v>Жилищно-коммунальное хозяйство</v>
          </cell>
          <cell r="C479" t="str">
            <v>05</v>
          </cell>
        </row>
        <row r="481">
          <cell r="A481" t="str">
            <v>Государственная программа Алтайского края "Обеспечение населения Алтайского края жилищно-коммунальными услугами"</v>
          </cell>
          <cell r="C481" t="str">
            <v>05</v>
          </cell>
          <cell r="D481" t="str">
            <v>02</v>
          </cell>
          <cell r="E481" t="str">
            <v>43 0 00 00000</v>
          </cell>
        </row>
        <row r="482">
          <cell r="A482" t="str">
            <v>МП "Комплексное развитие системы коммунальной инфраструктуры Волчихинского района" на 2022-2027 годы</v>
          </cell>
          <cell r="C482" t="str">
            <v>05</v>
          </cell>
          <cell r="D482" t="str">
            <v>02</v>
          </cell>
          <cell r="E482" t="str">
            <v>43 0 00 60010</v>
          </cell>
        </row>
        <row r="483">
          <cell r="A483" t="str">
            <v>Закупка товаров, работ и услуг для обеспечения государственных (муниципальных) нужд</v>
          </cell>
          <cell r="C483" t="str">
            <v>05</v>
          </cell>
          <cell r="D483" t="str">
            <v>02</v>
          </cell>
          <cell r="E483" t="str">
            <v>43 0 00 60010</v>
          </cell>
          <cell r="F483">
            <v>200</v>
          </cell>
        </row>
        <row r="484">
          <cell r="A484" t="str">
    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    </cell>
          <cell r="C484" t="str">
            <v>05</v>
          </cell>
          <cell r="D484" t="str">
            <v>02</v>
          </cell>
          <cell r="E484" t="str">
            <v>43 0 00 60010</v>
          </cell>
          <cell r="F484">
            <v>810</v>
          </cell>
        </row>
        <row r="485">
          <cell r="A485" t="str">
            <v>Расходы на обеспечение мероприятий по благоустройству территорий, в том числе по организации обращения с твердыми коммунальными отходами на территории муниципалитетов</v>
          </cell>
          <cell r="C485" t="str">
            <v>05</v>
          </cell>
          <cell r="D485" t="str">
            <v>02</v>
          </cell>
          <cell r="E485" t="str">
            <v>43 0 00 S1220</v>
          </cell>
        </row>
        <row r="486">
          <cell r="A486" t="str">
            <v>Закупка товаров, работ и услуг для обеспечения государственных (муниципальных) нужд</v>
          </cell>
          <cell r="C486" t="str">
            <v>05</v>
          </cell>
          <cell r="D486" t="str">
            <v>02</v>
          </cell>
          <cell r="E486" t="str">
            <v>43 0 00 S1220</v>
          </cell>
          <cell r="F486">
            <v>200</v>
          </cell>
        </row>
        <row r="487">
          <cell r="A487" t="str">
    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    </cell>
          <cell r="C487" t="str">
            <v>05</v>
          </cell>
          <cell r="D487" t="str">
            <v>02</v>
          </cell>
          <cell r="E487" t="str">
            <v>43 1 00 00000</v>
          </cell>
        </row>
        <row r="488">
          <cell r="A488" t="str">
            <v>Развитие водоснабжения в Волчихинском районе Алтайского края</v>
          </cell>
          <cell r="C488" t="str">
            <v>05</v>
          </cell>
          <cell r="D488" t="str">
            <v>02</v>
          </cell>
          <cell r="E488" t="str">
            <v>43 1 00 60010</v>
          </cell>
        </row>
        <row r="489">
          <cell r="A489" t="str">
            <v>Закупка товаров, работ и услуг для обеспечения государственных (муниципальных) нужд</v>
          </cell>
          <cell r="C489" t="str">
            <v>05</v>
          </cell>
          <cell r="D489" t="str">
            <v>02</v>
          </cell>
          <cell r="E489" t="str">
            <v>43 1 00 60010</v>
          </cell>
        </row>
        <row r="490">
          <cell r="A490" t="str">
            <v>Субсидии на реализацию мероприятий, направленных на обеспечение стабильного водоснабжения населения Алтайского края</v>
          </cell>
          <cell r="C490" t="str">
            <v>05</v>
          </cell>
          <cell r="D490" t="str">
            <v>02</v>
          </cell>
          <cell r="E490" t="str">
            <v>43 1 00 S3020</v>
          </cell>
        </row>
        <row r="491">
          <cell r="A491" t="str">
            <v>Закупка товаров, работ и услуг для обеспечения государственных (муниципальных) нужд</v>
          </cell>
          <cell r="C491" t="str">
            <v>05</v>
          </cell>
          <cell r="D491" t="str">
            <v>02</v>
          </cell>
          <cell r="E491" t="str">
            <v>43 1 00 S3020</v>
          </cell>
          <cell r="F491">
            <v>200</v>
          </cell>
        </row>
        <row r="492">
          <cell r="A492" t="str">
            <v>Софинансироваие субсидии на реализацию мероприятий, направленных на обеспечение стабильного водоснабжения населения Алтайского края</v>
          </cell>
          <cell r="C492" t="str">
            <v>05</v>
          </cell>
          <cell r="D492" t="str">
            <v>02</v>
          </cell>
          <cell r="E492" t="str">
            <v>43 1 00 S3020</v>
          </cell>
        </row>
        <row r="493">
          <cell r="A493" t="str">
            <v>Закупка товаров, работ и услуг для обеспечения государственных (муниципальных) нужд</v>
          </cell>
          <cell r="C493" t="str">
            <v>05</v>
          </cell>
          <cell r="D493" t="str">
            <v>02</v>
          </cell>
          <cell r="E493" t="str">
            <v>43 1 00 S3020</v>
          </cell>
          <cell r="F493">
            <v>200</v>
          </cell>
        </row>
        <row r="494">
          <cell r="A494" t="str">
            <v>Строительство, реконструкция, ремонт и капитальный ремонт объектов теплоснабжения</v>
          </cell>
          <cell r="C494" t="str">
            <v>05</v>
          </cell>
          <cell r="D494" t="str">
            <v>02</v>
          </cell>
          <cell r="E494" t="str">
            <v>43 2 00 SТ460</v>
          </cell>
        </row>
        <row r="495">
          <cell r="A495" t="str">
            <v>Закупка товаров, работ и услуг для обеспечения государственных (муниципальных) нужд</v>
          </cell>
          <cell r="C495" t="str">
            <v>05</v>
          </cell>
          <cell r="D495" t="str">
            <v>02</v>
          </cell>
          <cell r="E495" t="str">
            <v>43 2 00 SТ460</v>
          </cell>
          <cell r="F495">
            <v>200</v>
          </cell>
        </row>
        <row r="496">
          <cell r="A496" t="str">
            <v>Софинансироваие субсидии на реализацию мероприятий, направленных на строительство, реконструкцию, ремонт и капитальный ремонт объектов теплоснабжения</v>
          </cell>
          <cell r="C496" t="str">
            <v>05</v>
          </cell>
          <cell r="D496" t="str">
            <v>02</v>
          </cell>
          <cell r="E496" t="str">
            <v>43 2 00 SТ460</v>
          </cell>
        </row>
        <row r="497">
          <cell r="A497" t="str">
            <v>Закупка товаров, работ и услуг для обеспечения государственных (муниципальных) нужд</v>
          </cell>
          <cell r="C497" t="str">
            <v>05</v>
          </cell>
          <cell r="D497" t="str">
            <v>02</v>
          </cell>
          <cell r="E497" t="str">
            <v>43 2 00 SТ460</v>
          </cell>
          <cell r="F497">
            <v>200</v>
          </cell>
        </row>
        <row r="498">
          <cell r="A498" t="str">
            <v>Благоустройство</v>
          </cell>
          <cell r="C498" t="str">
            <v>05</v>
          </cell>
          <cell r="D498" t="str">
            <v>03</v>
          </cell>
        </row>
        <row r="499">
          <cell r="A499" t="str">
            <v>Иные вопросы в области жилищно-коммунального хозяйства</v>
          </cell>
          <cell r="C499" t="str">
            <v>05</v>
          </cell>
          <cell r="D499" t="str">
            <v>03</v>
          </cell>
          <cell r="E499" t="str">
            <v>92 0 00 00000</v>
          </cell>
        </row>
        <row r="500">
          <cell r="A500" t="str">
            <v>Иные расходы в области жилищно-коммунального хозяйства</v>
          </cell>
          <cell r="C500" t="str">
            <v>05</v>
          </cell>
          <cell r="D500" t="str">
            <v>03</v>
          </cell>
          <cell r="E500" t="str">
            <v>92 9 00 00000</v>
          </cell>
        </row>
        <row r="501">
          <cell r="A501" t="str">
            <v>Сбор и удаление твердых отходов</v>
          </cell>
          <cell r="C501" t="str">
            <v>05</v>
          </cell>
          <cell r="D501" t="str">
            <v>03</v>
          </cell>
          <cell r="E501" t="str">
            <v>92 9 00 18090</v>
          </cell>
          <cell r="G501">
            <v>3598</v>
          </cell>
        </row>
        <row r="502">
          <cell r="A502" t="str">
            <v>Закупка товаров, работ и услуг для обеспечения государственных (муниципальных) нужд</v>
          </cell>
          <cell r="C502" t="str">
            <v>05</v>
          </cell>
          <cell r="D502" t="str">
            <v>03</v>
          </cell>
          <cell r="E502" t="str">
            <v>92 9 00 18090</v>
          </cell>
          <cell r="F502">
            <v>200</v>
          </cell>
          <cell r="G502">
            <v>3598</v>
          </cell>
        </row>
        <row r="503">
          <cell r="A503" t="str">
            <v>Расходы по выявлению и ликвидации объектов накопленного вреда</v>
          </cell>
          <cell r="C503" t="str">
            <v>05</v>
          </cell>
          <cell r="D503" t="str">
            <v>03</v>
          </cell>
          <cell r="E503" t="str">
            <v>92 9 00 18091</v>
          </cell>
          <cell r="G503">
            <v>4400</v>
          </cell>
        </row>
        <row r="504">
          <cell r="A504" t="str">
            <v>Закупка товаров, работ и услуг для обеспечения государственных (муниципальных) нужд</v>
          </cell>
          <cell r="C504" t="str">
            <v>05</v>
          </cell>
          <cell r="D504" t="str">
            <v>03</v>
          </cell>
          <cell r="E504" t="str">
            <v>92 9 00 18091</v>
          </cell>
          <cell r="F504">
            <v>200</v>
          </cell>
          <cell r="G504">
            <v>4400</v>
          </cell>
        </row>
        <row r="507">
          <cell r="A507" t="str">
            <v>Расходы на обеспечение деятельности (оказание услуг) иных подведомственных учреждений</v>
          </cell>
          <cell r="C507" t="str">
            <v>07</v>
          </cell>
          <cell r="D507" t="str">
            <v>05</v>
          </cell>
          <cell r="E507" t="str">
            <v>02 5 00 00000</v>
          </cell>
        </row>
        <row r="508">
          <cell r="A508" t="str">
            <v>Учреждения по обеспечению хозяйственного обслуживания</v>
          </cell>
          <cell r="C508" t="str">
            <v>07</v>
          </cell>
          <cell r="D508" t="str">
            <v>05</v>
          </cell>
          <cell r="E508" t="str">
            <v>02 5 00 10810</v>
          </cell>
        </row>
        <row r="509">
          <cell r="A509" t="str">
            <v>Закупка товаров, работ и услуг для обеспечения государственных (муниципальных) нужд</v>
          </cell>
          <cell r="C509" t="str">
            <v>07</v>
          </cell>
          <cell r="D509" t="str">
            <v>05</v>
          </cell>
          <cell r="E509" t="str">
            <v>02 5 00 10810</v>
          </cell>
          <cell r="F509">
            <v>200</v>
          </cell>
          <cell r="G509">
            <v>69</v>
          </cell>
        </row>
        <row r="514">
          <cell r="G514">
            <v>656</v>
          </cell>
        </row>
        <row r="515">
          <cell r="G515">
            <v>21</v>
          </cell>
        </row>
        <row r="518">
          <cell r="A518" t="str">
            <v>Иные вопросы в отраслях социальной сферы</v>
          </cell>
          <cell r="C518">
            <v>10</v>
          </cell>
          <cell r="D518" t="str">
            <v>01</v>
          </cell>
          <cell r="E518" t="str">
            <v>90 0 00 00000</v>
          </cell>
        </row>
        <row r="519">
          <cell r="A519" t="str">
            <v>Иные вопросы в сфере социальной политики</v>
          </cell>
          <cell r="C519">
            <v>10</v>
          </cell>
          <cell r="D519" t="str">
            <v>01</v>
          </cell>
          <cell r="E519" t="str">
            <v>90 4 00 00000</v>
          </cell>
        </row>
        <row r="524">
          <cell r="A524" t="str">
            <v>Осуществление государственных полномочий в сфере организации и обеспечения бесплатного проезда обучающихся общеобразовательных организаций, являющихся членами семьи, признанной многодетной в соответствии с законодательством Российской Федерации и Алтайского края</v>
          </cell>
          <cell r="C524">
            <v>10</v>
          </cell>
          <cell r="D524" t="str">
            <v>03</v>
          </cell>
          <cell r="E524" t="str">
            <v>71 4 00 70830</v>
          </cell>
        </row>
        <row r="525">
          <cell r="A525" t="str">
    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    </cell>
          <cell r="C525">
            <v>10</v>
          </cell>
          <cell r="D525" t="str">
            <v>03</v>
          </cell>
          <cell r="E525" t="str">
            <v>71 4 00 70830</v>
          </cell>
        </row>
        <row r="526">
          <cell r="A526" t="str">
            <v>Иные вопросы в отраслях социальной сферы</v>
          </cell>
          <cell r="C526">
            <v>10</v>
          </cell>
          <cell r="D526" t="str">
            <v>03</v>
          </cell>
          <cell r="E526" t="str">
            <v>90 0 00 00000</v>
          </cell>
        </row>
        <row r="527">
          <cell r="A527" t="str">
            <v>Иные расходы в отраслях социальной сферы</v>
          </cell>
          <cell r="C527">
            <v>10</v>
          </cell>
          <cell r="D527" t="str">
            <v>03</v>
          </cell>
          <cell r="E527" t="str">
            <v>90 9 00 00000</v>
          </cell>
        </row>
        <row r="528">
          <cell r="A528" t="str">
            <v>Компенсационные выплаты гражданам за коммунальные услуги, в том числе твердое топливо</v>
          </cell>
          <cell r="C528" t="str">
            <v>10</v>
          </cell>
          <cell r="D528" t="str">
            <v>03</v>
          </cell>
          <cell r="E528" t="str">
            <v>90 9 00 S1210</v>
          </cell>
        </row>
        <row r="529">
          <cell r="A529" t="str">
            <v>Социальное обеспечение и иные выплаты населению</v>
          </cell>
          <cell r="C529" t="str">
            <v>10</v>
          </cell>
          <cell r="D529" t="str">
            <v>03</v>
          </cell>
          <cell r="E529" t="str">
            <v>90 9 00 S1210</v>
          </cell>
          <cell r="F529">
            <v>300</v>
          </cell>
        </row>
        <row r="536">
          <cell r="A536" t="str">
            <v>Руководитель контрольно-счетной палаты муниципального образования и его заместители</v>
          </cell>
          <cell r="C536" t="str">
            <v>01</v>
          </cell>
          <cell r="D536" t="str">
            <v>06</v>
          </cell>
          <cell r="E536" t="str">
            <v>01 2 00 10160</v>
          </cell>
          <cell r="G536">
            <v>1796.7360000000001</v>
          </cell>
        </row>
        <row r="537">
          <cell r="A53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537" t="str">
            <v>01</v>
          </cell>
          <cell r="D537" t="str">
            <v>06</v>
          </cell>
          <cell r="E537" t="str">
            <v>01 2 00 10160</v>
          </cell>
          <cell r="F537">
            <v>100</v>
          </cell>
          <cell r="G537">
            <v>1796.7360000000001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D5" sqref="D5:F5"/>
    </sheetView>
  </sheetViews>
  <sheetFormatPr defaultColWidth="9.140625" defaultRowHeight="15.75"/>
  <cols>
    <col min="1" max="1" width="53.85546875" style="1" customWidth="1"/>
    <col min="2" max="3" width="3.7109375" style="1" customWidth="1"/>
    <col min="4" max="4" width="11.7109375" style="1" customWidth="1"/>
    <col min="5" max="5" width="12" style="1" customWidth="1"/>
    <col min="6" max="6" width="10.7109375" style="1" customWidth="1"/>
    <col min="7" max="16384" width="9.140625" style="1"/>
  </cols>
  <sheetData>
    <row r="1" spans="1:6">
      <c r="B1" s="7"/>
      <c r="C1" s="7"/>
      <c r="D1" s="85" t="s">
        <v>102</v>
      </c>
      <c r="E1" s="85"/>
      <c r="F1" s="85"/>
    </row>
    <row r="2" spans="1:6">
      <c r="B2" s="7"/>
      <c r="C2" s="7"/>
      <c r="D2" s="85" t="s">
        <v>0</v>
      </c>
      <c r="E2" s="85"/>
      <c r="F2" s="85"/>
    </row>
    <row r="3" spans="1:6">
      <c r="B3" s="7"/>
      <c r="C3" s="7"/>
      <c r="D3" s="85" t="s">
        <v>1</v>
      </c>
      <c r="E3" s="85"/>
      <c r="F3" s="85"/>
    </row>
    <row r="4" spans="1:6">
      <c r="B4" s="7"/>
      <c r="C4" s="7"/>
      <c r="D4" s="9" t="s">
        <v>2</v>
      </c>
      <c r="E4" s="7"/>
      <c r="F4" s="7"/>
    </row>
    <row r="5" spans="1:6">
      <c r="B5" s="7"/>
      <c r="C5" s="7"/>
      <c r="D5" s="85" t="s">
        <v>353</v>
      </c>
      <c r="E5" s="85"/>
      <c r="F5" s="85"/>
    </row>
    <row r="6" spans="1:6" ht="28.5" customHeight="1">
      <c r="A6" s="2"/>
      <c r="B6" s="2"/>
      <c r="C6" s="2"/>
      <c r="D6" s="2"/>
      <c r="E6" s="2"/>
      <c r="F6" s="2"/>
    </row>
    <row r="7" spans="1:6" ht="49.5" customHeight="1">
      <c r="A7" s="86" t="s">
        <v>352</v>
      </c>
      <c r="B7" s="86"/>
      <c r="C7" s="86"/>
      <c r="D7" s="86"/>
      <c r="E7" s="86"/>
      <c r="F7" s="86"/>
    </row>
    <row r="8" spans="1:6">
      <c r="A8" s="2"/>
      <c r="B8" s="2"/>
      <c r="C8" s="2"/>
      <c r="D8" s="2"/>
      <c r="F8" s="25" t="s">
        <v>67</v>
      </c>
    </row>
    <row r="9" spans="1:6" ht="47.25">
      <c r="A9" s="3" t="s">
        <v>3</v>
      </c>
      <c r="B9" s="3" t="s">
        <v>4</v>
      </c>
      <c r="C9" s="3" t="s">
        <v>5</v>
      </c>
      <c r="D9" s="3" t="s">
        <v>61</v>
      </c>
      <c r="E9" s="3" t="s">
        <v>62</v>
      </c>
      <c r="F9" s="3" t="s">
        <v>63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s="28" customFormat="1" ht="20.25" customHeight="1">
      <c r="A11" s="58" t="s">
        <v>34</v>
      </c>
      <c r="B11" s="13" t="s">
        <v>16</v>
      </c>
      <c r="C11" s="11"/>
      <c r="D11" s="16">
        <f>SUM(D12:D18)</f>
        <v>68990.497000000003</v>
      </c>
      <c r="E11" s="16">
        <f>SUM(E12:E18)</f>
        <v>67525.382000000012</v>
      </c>
      <c r="F11" s="27">
        <f>E11/D11*100</f>
        <v>97.876352448946719</v>
      </c>
    </row>
    <row r="12" spans="1:6" s="28" customFormat="1" ht="47.25" customHeight="1">
      <c r="A12" s="58" t="s">
        <v>146</v>
      </c>
      <c r="B12" s="13" t="s">
        <v>16</v>
      </c>
      <c r="C12" s="15" t="s">
        <v>17</v>
      </c>
      <c r="D12" s="16">
        <f>Лист3!F12</f>
        <v>2576.1999999999998</v>
      </c>
      <c r="E12" s="16">
        <f>Лист3!G12</f>
        <v>2407.1579999999999</v>
      </c>
      <c r="F12" s="27">
        <f t="shared" ref="F12:F54" si="0">E12/D12*100</f>
        <v>93.438320006210702</v>
      </c>
    </row>
    <row r="13" spans="1:6" s="28" customFormat="1" ht="64.5" customHeight="1">
      <c r="A13" s="59" t="s">
        <v>99</v>
      </c>
      <c r="B13" s="13" t="s">
        <v>16</v>
      </c>
      <c r="C13" s="13" t="s">
        <v>19</v>
      </c>
      <c r="D13" s="16">
        <f>Лист3!F17</f>
        <v>31431.197000000004</v>
      </c>
      <c r="E13" s="16">
        <f>Лист3!G17</f>
        <v>31087.374000000003</v>
      </c>
      <c r="F13" s="27">
        <f t="shared" si="0"/>
        <v>98.90610911191196</v>
      </c>
    </row>
    <row r="14" spans="1:6" s="28" customFormat="1" ht="21" customHeight="1">
      <c r="A14" s="59" t="s">
        <v>154</v>
      </c>
      <c r="B14" s="13" t="s">
        <v>16</v>
      </c>
      <c r="C14" s="13" t="s">
        <v>22</v>
      </c>
      <c r="D14" s="16">
        <f>Лист3!F25</f>
        <v>3</v>
      </c>
      <c r="E14" s="16">
        <f>Лист3!G25</f>
        <v>0</v>
      </c>
      <c r="F14" s="27">
        <f t="shared" si="0"/>
        <v>0</v>
      </c>
    </row>
    <row r="15" spans="1:6" s="28" customFormat="1" ht="47.25" customHeight="1">
      <c r="A15" s="59" t="s">
        <v>100</v>
      </c>
      <c r="B15" s="13" t="s">
        <v>16</v>
      </c>
      <c r="C15" s="13" t="s">
        <v>20</v>
      </c>
      <c r="D15" s="16">
        <v>10547.2</v>
      </c>
      <c r="E15" s="16">
        <v>10547.15</v>
      </c>
      <c r="F15" s="27">
        <f t="shared" si="0"/>
        <v>99.999525940533971</v>
      </c>
    </row>
    <row r="16" spans="1:6" s="28" customFormat="1">
      <c r="A16" s="59" t="s">
        <v>326</v>
      </c>
      <c r="B16" s="13" t="s">
        <v>16</v>
      </c>
      <c r="C16" s="13" t="s">
        <v>24</v>
      </c>
      <c r="D16" s="16">
        <v>516</v>
      </c>
      <c r="E16" s="16">
        <v>516</v>
      </c>
      <c r="F16" s="27">
        <f t="shared" si="0"/>
        <v>100</v>
      </c>
    </row>
    <row r="17" spans="1:6" s="28" customFormat="1" ht="20.25" customHeight="1">
      <c r="A17" s="59" t="s">
        <v>164</v>
      </c>
      <c r="B17" s="13" t="s">
        <v>16</v>
      </c>
      <c r="C17" s="13">
        <v>11</v>
      </c>
      <c r="D17" s="16">
        <v>460.5</v>
      </c>
      <c r="E17" s="29">
        <v>0</v>
      </c>
      <c r="F17" s="27">
        <f t="shared" si="0"/>
        <v>0</v>
      </c>
    </row>
    <row r="18" spans="1:6" s="28" customFormat="1" ht="18.75" customHeight="1">
      <c r="A18" s="58" t="s">
        <v>7</v>
      </c>
      <c r="B18" s="13" t="s">
        <v>16</v>
      </c>
      <c r="C18" s="11">
        <v>13</v>
      </c>
      <c r="D18" s="16">
        <v>23456.400000000001</v>
      </c>
      <c r="E18" s="16">
        <v>22967.7</v>
      </c>
      <c r="F18" s="27">
        <f t="shared" si="0"/>
        <v>97.916560085946685</v>
      </c>
    </row>
    <row r="19" spans="1:6" s="28" customFormat="1" ht="22.5" customHeight="1">
      <c r="A19" s="58" t="s">
        <v>47</v>
      </c>
      <c r="B19" s="13" t="s">
        <v>17</v>
      </c>
      <c r="C19" s="11"/>
      <c r="D19" s="16">
        <f>D20</f>
        <v>1460.2</v>
      </c>
      <c r="E19" s="16">
        <f>E20</f>
        <v>1460.2</v>
      </c>
      <c r="F19" s="27">
        <f t="shared" si="0"/>
        <v>100</v>
      </c>
    </row>
    <row r="20" spans="1:6" s="28" customFormat="1" ht="25.5" customHeight="1">
      <c r="A20" s="58" t="s">
        <v>42</v>
      </c>
      <c r="B20" s="13" t="s">
        <v>17</v>
      </c>
      <c r="C20" s="13" t="s">
        <v>18</v>
      </c>
      <c r="D20" s="16">
        <f>Лист3!F75</f>
        <v>1460.2</v>
      </c>
      <c r="E20" s="16">
        <f>Лист3!G75</f>
        <v>1460.2</v>
      </c>
      <c r="F20" s="27">
        <f t="shared" si="0"/>
        <v>100</v>
      </c>
    </row>
    <row r="21" spans="1:6" s="28" customFormat="1" ht="31.5">
      <c r="A21" s="58" t="s">
        <v>35</v>
      </c>
      <c r="B21" s="13" t="s">
        <v>18</v>
      </c>
      <c r="C21" s="11"/>
      <c r="D21" s="16">
        <f>SUM(D22:D23)</f>
        <v>7970.2</v>
      </c>
      <c r="E21" s="16">
        <f>SUM(E22:E23)</f>
        <v>6606.5</v>
      </c>
      <c r="F21" s="27">
        <f t="shared" si="0"/>
        <v>82.890015307018643</v>
      </c>
    </row>
    <row r="22" spans="1:6" s="28" customFormat="1" ht="49.5" customHeight="1">
      <c r="A22" s="58" t="s">
        <v>195</v>
      </c>
      <c r="B22" s="13" t="s">
        <v>18</v>
      </c>
      <c r="C22" s="13">
        <v>10</v>
      </c>
      <c r="D22" s="16">
        <v>7660.2</v>
      </c>
      <c r="E22" s="16">
        <v>6500.2</v>
      </c>
      <c r="F22" s="27">
        <f t="shared" si="0"/>
        <v>84.856792250855079</v>
      </c>
    </row>
    <row r="23" spans="1:6" s="28" customFormat="1" ht="31.5">
      <c r="A23" s="58" t="s">
        <v>196</v>
      </c>
      <c r="B23" s="13" t="s">
        <v>18</v>
      </c>
      <c r="C23" s="13">
        <v>14</v>
      </c>
      <c r="D23" s="16">
        <v>310</v>
      </c>
      <c r="E23" s="16">
        <v>106.3</v>
      </c>
      <c r="F23" s="27">
        <f t="shared" si="0"/>
        <v>34.29032258064516</v>
      </c>
    </row>
    <row r="24" spans="1:6" s="28" customFormat="1" ht="17.25" customHeight="1">
      <c r="A24" s="58" t="s">
        <v>36</v>
      </c>
      <c r="B24" s="13" t="s">
        <v>19</v>
      </c>
      <c r="C24" s="13"/>
      <c r="D24" s="16">
        <f>SUM(D25:D28)</f>
        <v>21392</v>
      </c>
      <c r="E24" s="30">
        <f>SUM(E25:E28)</f>
        <v>20686.271000000001</v>
      </c>
      <c r="F24" s="27">
        <f t="shared" si="0"/>
        <v>96.700967651458498</v>
      </c>
    </row>
    <row r="25" spans="1:6" s="28" customFormat="1">
      <c r="A25" s="58" t="s">
        <v>68</v>
      </c>
      <c r="B25" s="13" t="s">
        <v>19</v>
      </c>
      <c r="C25" s="13" t="s">
        <v>22</v>
      </c>
      <c r="D25" s="16">
        <f>Лист3!F109</f>
        <v>375</v>
      </c>
      <c r="E25" s="16">
        <f>Лист3!G109</f>
        <v>216.827</v>
      </c>
      <c r="F25" s="27">
        <f t="shared" si="0"/>
        <v>57.820533333333337</v>
      </c>
    </row>
    <row r="26" spans="1:6" s="28" customFormat="1">
      <c r="A26" s="58" t="s">
        <v>197</v>
      </c>
      <c r="B26" s="13" t="s">
        <v>19</v>
      </c>
      <c r="C26" s="13" t="s">
        <v>23</v>
      </c>
      <c r="D26" s="16">
        <f>Лист3!F114</f>
        <v>3200</v>
      </c>
      <c r="E26" s="16">
        <f>Лист3!G114</f>
        <v>3050.3040000000001</v>
      </c>
      <c r="F26" s="27">
        <f t="shared" si="0"/>
        <v>95.322000000000003</v>
      </c>
    </row>
    <row r="27" spans="1:6" s="28" customFormat="1">
      <c r="A27" s="58" t="s">
        <v>69</v>
      </c>
      <c r="B27" s="13" t="s">
        <v>19</v>
      </c>
      <c r="C27" s="13" t="s">
        <v>21</v>
      </c>
      <c r="D27" s="16">
        <v>17417</v>
      </c>
      <c r="E27" s="16">
        <v>17281.14</v>
      </c>
      <c r="F27" s="27">
        <f t="shared" si="0"/>
        <v>99.219957512774869</v>
      </c>
    </row>
    <row r="28" spans="1:6" s="28" customFormat="1" ht="31.5">
      <c r="A28" s="60" t="s">
        <v>57</v>
      </c>
      <c r="B28" s="13" t="s">
        <v>19</v>
      </c>
      <c r="C28" s="13">
        <v>12</v>
      </c>
      <c r="D28" s="16">
        <f>Лист3!F136</f>
        <v>400</v>
      </c>
      <c r="E28" s="16">
        <f>Лист3!G136</f>
        <v>138</v>
      </c>
      <c r="F28" s="27">
        <f t="shared" si="0"/>
        <v>34.5</v>
      </c>
    </row>
    <row r="29" spans="1:6" s="28" customFormat="1">
      <c r="A29" s="58" t="s">
        <v>48</v>
      </c>
      <c r="B29" s="13" t="s">
        <v>22</v>
      </c>
      <c r="C29" s="13"/>
      <c r="D29" s="16">
        <f>D31+D30</f>
        <v>43926.400000000001</v>
      </c>
      <c r="E29" s="16">
        <f>E31+E30</f>
        <v>42742.100000000006</v>
      </c>
      <c r="F29" s="27">
        <f t="shared" si="0"/>
        <v>97.303899249653981</v>
      </c>
    </row>
    <row r="30" spans="1:6" s="28" customFormat="1" ht="15" customHeight="1">
      <c r="A30" s="58" t="s">
        <v>49</v>
      </c>
      <c r="B30" s="13" t="s">
        <v>22</v>
      </c>
      <c r="C30" s="13" t="s">
        <v>17</v>
      </c>
      <c r="D30" s="16">
        <v>32832.9</v>
      </c>
      <c r="E30" s="16">
        <v>31918.9</v>
      </c>
      <c r="F30" s="27">
        <f t="shared" si="0"/>
        <v>97.216206914405973</v>
      </c>
    </row>
    <row r="31" spans="1:6" s="28" customFormat="1">
      <c r="A31" s="58" t="s">
        <v>165</v>
      </c>
      <c r="B31" s="13" t="s">
        <v>22</v>
      </c>
      <c r="C31" s="13" t="s">
        <v>18</v>
      </c>
      <c r="D31" s="16">
        <v>11093.5</v>
      </c>
      <c r="E31" s="16">
        <v>10823.2</v>
      </c>
      <c r="F31" s="27">
        <f t="shared" si="0"/>
        <v>97.563438049308161</v>
      </c>
    </row>
    <row r="32" spans="1:6" s="28" customFormat="1">
      <c r="A32" s="58" t="s">
        <v>37</v>
      </c>
      <c r="B32" s="13" t="s">
        <v>24</v>
      </c>
      <c r="C32" s="11"/>
      <c r="D32" s="16">
        <f>D33+D34+D35+D37+D36</f>
        <v>578642.00000000012</v>
      </c>
      <c r="E32" s="16">
        <f>E33+E34+E35+E37+E36</f>
        <v>554555.25</v>
      </c>
      <c r="F32" s="27">
        <f t="shared" si="0"/>
        <v>95.837365763287124</v>
      </c>
    </row>
    <row r="33" spans="1:6" s="28" customFormat="1">
      <c r="A33" s="58" t="s">
        <v>8</v>
      </c>
      <c r="B33" s="13" t="s">
        <v>24</v>
      </c>
      <c r="C33" s="13" t="s">
        <v>16</v>
      </c>
      <c r="D33" s="16">
        <v>174797.9</v>
      </c>
      <c r="E33" s="16">
        <v>161974.1</v>
      </c>
      <c r="F33" s="27">
        <f t="shared" si="0"/>
        <v>92.663641840090762</v>
      </c>
    </row>
    <row r="34" spans="1:6" s="28" customFormat="1">
      <c r="A34" s="58" t="s">
        <v>9</v>
      </c>
      <c r="B34" s="13" t="s">
        <v>24</v>
      </c>
      <c r="C34" s="13" t="s">
        <v>17</v>
      </c>
      <c r="D34" s="16">
        <v>369109</v>
      </c>
      <c r="E34" s="16">
        <v>359374.25</v>
      </c>
      <c r="F34" s="27">
        <f t="shared" si="0"/>
        <v>97.362635427475354</v>
      </c>
    </row>
    <row r="35" spans="1:6" s="28" customFormat="1">
      <c r="A35" s="61" t="s">
        <v>147</v>
      </c>
      <c r="B35" s="13" t="s">
        <v>24</v>
      </c>
      <c r="C35" s="13" t="s">
        <v>18</v>
      </c>
      <c r="D35" s="16">
        <v>14916.3</v>
      </c>
      <c r="E35" s="16">
        <v>14373.3</v>
      </c>
      <c r="F35" s="27">
        <f t="shared" si="0"/>
        <v>96.359687053759984</v>
      </c>
    </row>
    <row r="36" spans="1:6" s="28" customFormat="1" ht="31.5">
      <c r="A36" s="61" t="str">
        <f>Лист3!A263</f>
        <v>Профессиональная подготовка, переподготовка и повышение квалификации</v>
      </c>
      <c r="B36" s="13" t="str">
        <f>Лист3!B247</f>
        <v>07</v>
      </c>
      <c r="C36" s="13" t="s">
        <v>22</v>
      </c>
      <c r="D36" s="16">
        <v>457.9</v>
      </c>
      <c r="E36" s="16">
        <v>457.9</v>
      </c>
      <c r="F36" s="27">
        <f t="shared" si="0"/>
        <v>100</v>
      </c>
    </row>
    <row r="37" spans="1:6" s="28" customFormat="1">
      <c r="A37" s="58" t="s">
        <v>10</v>
      </c>
      <c r="B37" s="13" t="s">
        <v>24</v>
      </c>
      <c r="C37" s="13" t="s">
        <v>21</v>
      </c>
      <c r="D37" s="16">
        <v>19360.900000000001</v>
      </c>
      <c r="E37" s="16">
        <v>18375.7</v>
      </c>
      <c r="F37" s="27">
        <f t="shared" si="0"/>
        <v>94.911393581909934</v>
      </c>
    </row>
    <row r="38" spans="1:6" s="28" customFormat="1">
      <c r="A38" s="58" t="s">
        <v>77</v>
      </c>
      <c r="B38" s="13" t="s">
        <v>23</v>
      </c>
      <c r="C38" s="11"/>
      <c r="D38" s="16">
        <f>SUM(D39:D40)</f>
        <v>68169.649999999994</v>
      </c>
      <c r="E38" s="16">
        <f>SUM(E39:E40)</f>
        <v>66868.400000000009</v>
      </c>
      <c r="F38" s="27">
        <f t="shared" si="0"/>
        <v>98.091159335569444</v>
      </c>
    </row>
    <row r="39" spans="1:6" s="28" customFormat="1">
      <c r="A39" s="58" t="s">
        <v>11</v>
      </c>
      <c r="B39" s="13" t="s">
        <v>23</v>
      </c>
      <c r="C39" s="13" t="s">
        <v>16</v>
      </c>
      <c r="D39" s="16">
        <v>54682</v>
      </c>
      <c r="E39" s="16">
        <v>53861.3</v>
      </c>
      <c r="F39" s="27">
        <f t="shared" si="0"/>
        <v>98.499140484985929</v>
      </c>
    </row>
    <row r="40" spans="1:6" s="28" customFormat="1" ht="18.75" customHeight="1">
      <c r="A40" s="58" t="s">
        <v>80</v>
      </c>
      <c r="B40" s="13" t="s">
        <v>23</v>
      </c>
      <c r="C40" s="13" t="s">
        <v>19</v>
      </c>
      <c r="D40" s="16">
        <v>13487.65</v>
      </c>
      <c r="E40" s="16">
        <v>13007.1</v>
      </c>
      <c r="F40" s="27">
        <f t="shared" si="0"/>
        <v>96.437110986717485</v>
      </c>
    </row>
    <row r="41" spans="1:6" s="28" customFormat="1">
      <c r="A41" s="58" t="s">
        <v>38</v>
      </c>
      <c r="B41" s="11">
        <v>10</v>
      </c>
      <c r="C41" s="11"/>
      <c r="D41" s="16">
        <f>SUM(D42:D44)</f>
        <v>21849</v>
      </c>
      <c r="E41" s="16">
        <f>SUM(E42:E44)</f>
        <v>19673.099999999999</v>
      </c>
      <c r="F41" s="27">
        <f t="shared" si="0"/>
        <v>90.041191816559106</v>
      </c>
    </row>
    <row r="42" spans="1:6" s="28" customFormat="1" ht="18.75" customHeight="1">
      <c r="A42" s="58" t="s">
        <v>13</v>
      </c>
      <c r="B42" s="11">
        <v>10</v>
      </c>
      <c r="C42" s="13" t="s">
        <v>16</v>
      </c>
      <c r="D42" s="16">
        <v>1209</v>
      </c>
      <c r="E42" s="16">
        <v>1208.7</v>
      </c>
      <c r="F42" s="27">
        <f t="shared" si="0"/>
        <v>99.975186104218366</v>
      </c>
    </row>
    <row r="43" spans="1:6" s="28" customFormat="1">
      <c r="A43" s="58" t="s">
        <v>41</v>
      </c>
      <c r="B43" s="11">
        <v>10</v>
      </c>
      <c r="C43" s="13" t="s">
        <v>18</v>
      </c>
      <c r="D43" s="16">
        <v>2650</v>
      </c>
      <c r="E43" s="16">
        <v>1708.35</v>
      </c>
      <c r="F43" s="27">
        <f t="shared" si="0"/>
        <v>64.466037735849056</v>
      </c>
    </row>
    <row r="44" spans="1:6" s="28" customFormat="1">
      <c r="A44" s="58" t="s">
        <v>14</v>
      </c>
      <c r="B44" s="11">
        <v>10</v>
      </c>
      <c r="C44" s="13" t="s">
        <v>19</v>
      </c>
      <c r="D44" s="16">
        <v>17990</v>
      </c>
      <c r="E44" s="16">
        <v>16756.05</v>
      </c>
      <c r="F44" s="27">
        <f t="shared" si="0"/>
        <v>93.140911617565308</v>
      </c>
    </row>
    <row r="45" spans="1:6" s="28" customFormat="1">
      <c r="A45" s="58" t="s">
        <v>12</v>
      </c>
      <c r="B45" s="11">
        <v>11</v>
      </c>
      <c r="C45" s="13"/>
      <c r="D45" s="16">
        <f>SUM(D46:D48)</f>
        <v>13363.400000000001</v>
      </c>
      <c r="E45" s="16">
        <f>SUM(E46:E48)</f>
        <v>13095.6</v>
      </c>
      <c r="F45" s="27">
        <f t="shared" si="0"/>
        <v>97.99601897720639</v>
      </c>
    </row>
    <row r="46" spans="1:6" s="28" customFormat="1">
      <c r="A46" s="58" t="s">
        <v>176</v>
      </c>
      <c r="B46" s="11">
        <v>11</v>
      </c>
      <c r="C46" s="13" t="s">
        <v>17</v>
      </c>
      <c r="D46" s="16">
        <v>2764.6</v>
      </c>
      <c r="E46" s="16">
        <v>2719.3</v>
      </c>
      <c r="F46" s="27">
        <f t="shared" si="0"/>
        <v>98.361426607827539</v>
      </c>
    </row>
    <row r="47" spans="1:6" s="28" customFormat="1">
      <c r="A47" s="58" t="s">
        <v>275</v>
      </c>
      <c r="B47" s="11">
        <v>11</v>
      </c>
      <c r="C47" s="11" t="str">
        <f>Лист3!C380</f>
        <v>03</v>
      </c>
      <c r="D47" s="16">
        <v>6220.6</v>
      </c>
      <c r="E47" s="16">
        <v>6042.2</v>
      </c>
      <c r="F47" s="27">
        <f t="shared" si="0"/>
        <v>97.132109442819015</v>
      </c>
    </row>
    <row r="48" spans="1:6" s="28" customFormat="1" ht="31.5">
      <c r="A48" s="58" t="s">
        <v>29</v>
      </c>
      <c r="B48" s="11">
        <v>11</v>
      </c>
      <c r="C48" s="13" t="s">
        <v>22</v>
      </c>
      <c r="D48" s="16">
        <v>4378.2</v>
      </c>
      <c r="E48" s="16">
        <v>4334.1000000000004</v>
      </c>
      <c r="F48" s="27">
        <f t="shared" si="0"/>
        <v>98.992736741126507</v>
      </c>
    </row>
    <row r="49" spans="1:6" s="28" customFormat="1" ht="31.5">
      <c r="A49" s="58" t="s">
        <v>59</v>
      </c>
      <c r="B49" s="11">
        <v>13</v>
      </c>
      <c r="C49" s="13"/>
      <c r="D49" s="16">
        <f>D50</f>
        <v>3.8</v>
      </c>
      <c r="E49" s="16">
        <f>E50</f>
        <v>3.8</v>
      </c>
      <c r="F49" s="27">
        <f t="shared" si="0"/>
        <v>100</v>
      </c>
    </row>
    <row r="50" spans="1:6" s="28" customFormat="1" ht="31.5">
      <c r="A50" s="59" t="s">
        <v>89</v>
      </c>
      <c r="B50" s="13">
        <v>13</v>
      </c>
      <c r="C50" s="13" t="s">
        <v>16</v>
      </c>
      <c r="D50" s="16">
        <v>3.8</v>
      </c>
      <c r="E50" s="16">
        <v>3.8</v>
      </c>
      <c r="F50" s="27">
        <f t="shared" si="0"/>
        <v>100</v>
      </c>
    </row>
    <row r="51" spans="1:6" s="28" customFormat="1" ht="50.25" customHeight="1">
      <c r="A51" s="62" t="s">
        <v>109</v>
      </c>
      <c r="B51" s="11">
        <v>14</v>
      </c>
      <c r="C51" s="11"/>
      <c r="D51" s="16">
        <f>SUM(D52:D53)</f>
        <v>10163.299999999999</v>
      </c>
      <c r="E51" s="16">
        <f>SUM(E52:E53)</f>
        <v>10161.700000000001</v>
      </c>
      <c r="F51" s="27">
        <f t="shared" si="0"/>
        <v>99.984257081853343</v>
      </c>
    </row>
    <row r="52" spans="1:6" s="28" customFormat="1" ht="47.25">
      <c r="A52" s="59" t="s">
        <v>110</v>
      </c>
      <c r="B52" s="11">
        <v>14</v>
      </c>
      <c r="C52" s="13" t="s">
        <v>16</v>
      </c>
      <c r="D52" s="16">
        <v>3034.3</v>
      </c>
      <c r="E52" s="16">
        <v>3032.7</v>
      </c>
      <c r="F52" s="27">
        <f t="shared" si="0"/>
        <v>99.947269551461616</v>
      </c>
    </row>
    <row r="53" spans="1:6" s="28" customFormat="1">
      <c r="A53" s="59" t="s">
        <v>106</v>
      </c>
      <c r="B53" s="11">
        <v>14</v>
      </c>
      <c r="C53" s="13" t="s">
        <v>18</v>
      </c>
      <c r="D53" s="16">
        <v>7129</v>
      </c>
      <c r="E53" s="16">
        <v>7129</v>
      </c>
      <c r="F53" s="27">
        <f t="shared" si="0"/>
        <v>100</v>
      </c>
    </row>
    <row r="54" spans="1:6">
      <c r="A54" s="12" t="s">
        <v>60</v>
      </c>
      <c r="B54" s="11"/>
      <c r="C54" s="11"/>
      <c r="D54" s="16">
        <f>D11+D19+D21+D32+D38+D41+D45+D49+D51+D24+D29</f>
        <v>835930.44700000028</v>
      </c>
      <c r="E54" s="16">
        <f>E11+E19+E21+E32+E38+E41+E45+E49+E51+E24+E29</f>
        <v>803378.30299999996</v>
      </c>
      <c r="F54" s="27">
        <f t="shared" si="0"/>
        <v>96.105878890184712</v>
      </c>
    </row>
  </sheetData>
  <mergeCells count="5">
    <mergeCell ref="D1:F1"/>
    <mergeCell ref="D2:F2"/>
    <mergeCell ref="D3:F3"/>
    <mergeCell ref="D5:F5"/>
    <mergeCell ref="A7:F7"/>
  </mergeCells>
  <pageMargins left="0.78740157480314965" right="0.39370078740157483" top="0.78740157480314965" bottom="0.78740157480314965" header="0.31496062992125984" footer="0.31496062992125984"/>
  <pageSetup paperSize="9" scale="8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G5" sqref="G5:I5"/>
    </sheetView>
  </sheetViews>
  <sheetFormatPr defaultColWidth="9.140625" defaultRowHeight="15.75"/>
  <cols>
    <col min="1" max="1" width="63.28515625" style="28" customWidth="1"/>
    <col min="2" max="2" width="6" style="1" customWidth="1"/>
    <col min="3" max="3" width="3.28515625" style="1" customWidth="1"/>
    <col min="4" max="4" width="3.5703125" style="1" customWidth="1"/>
    <col min="5" max="5" width="15.7109375" style="1" customWidth="1"/>
    <col min="6" max="6" width="4.140625" style="1" customWidth="1"/>
    <col min="7" max="7" width="10.5703125" style="1" customWidth="1"/>
    <col min="8" max="8" width="9.85546875" style="1" customWidth="1"/>
    <col min="9" max="9" width="10" style="1" customWidth="1"/>
    <col min="10" max="16384" width="9.140625" style="1"/>
  </cols>
  <sheetData>
    <row r="1" spans="1:9">
      <c r="B1" s="8"/>
      <c r="C1" s="8"/>
      <c r="D1" s="8"/>
      <c r="E1" s="8"/>
      <c r="F1" s="8"/>
      <c r="G1" s="10" t="s">
        <v>103</v>
      </c>
      <c r="H1" s="8"/>
      <c r="I1" s="8"/>
    </row>
    <row r="2" spans="1:9">
      <c r="B2" s="8"/>
      <c r="C2" s="8"/>
      <c r="D2" s="8"/>
      <c r="E2" s="8"/>
      <c r="F2" s="8"/>
      <c r="G2" s="10" t="s">
        <v>0</v>
      </c>
      <c r="H2" s="8"/>
      <c r="I2" s="8"/>
    </row>
    <row r="3" spans="1:9">
      <c r="B3" s="8"/>
      <c r="C3" s="8"/>
      <c r="D3" s="8"/>
      <c r="E3" s="8"/>
      <c r="F3" s="8"/>
      <c r="G3" s="10" t="s">
        <v>1</v>
      </c>
      <c r="H3" s="8"/>
      <c r="I3" s="8"/>
    </row>
    <row r="4" spans="1:9">
      <c r="B4" s="8"/>
      <c r="C4" s="8"/>
      <c r="D4" s="8"/>
      <c r="E4" s="8"/>
      <c r="F4" s="8"/>
      <c r="G4" s="10" t="s">
        <v>2</v>
      </c>
      <c r="H4" s="8"/>
      <c r="I4" s="8"/>
    </row>
    <row r="5" spans="1:9">
      <c r="B5" s="8"/>
      <c r="C5" s="8"/>
      <c r="D5" s="8"/>
      <c r="E5" s="8"/>
      <c r="F5" s="8"/>
      <c r="G5" s="85" t="s">
        <v>353</v>
      </c>
      <c r="H5" s="85"/>
      <c r="I5" s="85"/>
    </row>
    <row r="6" spans="1:9">
      <c r="A6" s="42"/>
      <c r="B6" s="2"/>
      <c r="C6" s="2"/>
      <c r="D6" s="2"/>
      <c r="E6" s="2"/>
      <c r="F6" s="2"/>
      <c r="G6" s="2"/>
      <c r="H6" s="2"/>
      <c r="I6" s="2"/>
    </row>
    <row r="7" spans="1:9">
      <c r="A7" s="86" t="s">
        <v>290</v>
      </c>
      <c r="B7" s="86"/>
      <c r="C7" s="86"/>
      <c r="D7" s="86"/>
      <c r="E7" s="86"/>
      <c r="F7" s="86"/>
      <c r="G7" s="86"/>
      <c r="H7" s="86"/>
      <c r="I7" s="86"/>
    </row>
    <row r="8" spans="1:9">
      <c r="A8" s="42"/>
      <c r="B8" s="2"/>
      <c r="C8" s="2"/>
      <c r="D8" s="2"/>
      <c r="E8" s="2"/>
      <c r="F8" s="2"/>
      <c r="G8" s="2"/>
      <c r="H8" s="2"/>
      <c r="I8" s="25" t="s">
        <v>67</v>
      </c>
    </row>
    <row r="9" spans="1:9" ht="47.25">
      <c r="A9" s="11" t="s">
        <v>3</v>
      </c>
      <c r="B9" s="11" t="s">
        <v>25</v>
      </c>
      <c r="C9" s="11" t="s">
        <v>4</v>
      </c>
      <c r="D9" s="11" t="s">
        <v>5</v>
      </c>
      <c r="E9" s="11" t="s">
        <v>26</v>
      </c>
      <c r="F9" s="11" t="s">
        <v>27</v>
      </c>
      <c r="G9" s="11" t="s">
        <v>64</v>
      </c>
      <c r="H9" s="3" t="s">
        <v>62</v>
      </c>
      <c r="I9" s="3" t="s">
        <v>63</v>
      </c>
    </row>
    <row r="10" spans="1:9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3">
        <v>8</v>
      </c>
      <c r="I10" s="3">
        <v>9</v>
      </c>
    </row>
    <row r="11" spans="1:9" ht="31.5">
      <c r="A11" s="48" t="s">
        <v>28</v>
      </c>
      <c r="B11" s="13" t="s">
        <v>40</v>
      </c>
      <c r="C11" s="11"/>
      <c r="D11" s="11"/>
      <c r="E11" s="14"/>
      <c r="F11" s="11"/>
      <c r="G11" s="16">
        <f>SUM(G21+G12)</f>
        <v>11915.488000000001</v>
      </c>
      <c r="H11" s="16">
        <f>SUM(H21+H12)</f>
        <v>11651.062</v>
      </c>
      <c r="I11" s="6">
        <f t="shared" ref="I11:I76" si="0">H11/G11*100</f>
        <v>97.780821062469272</v>
      </c>
    </row>
    <row r="12" spans="1:9">
      <c r="A12" s="48" t="s">
        <v>37</v>
      </c>
      <c r="B12" s="13" t="s">
        <v>40</v>
      </c>
      <c r="C12" s="13" t="s">
        <v>24</v>
      </c>
      <c r="D12" s="11"/>
      <c r="E12" s="14"/>
      <c r="F12" s="11"/>
      <c r="G12" s="16">
        <f>G13</f>
        <v>24</v>
      </c>
      <c r="H12" s="16">
        <f>H13</f>
        <v>24</v>
      </c>
      <c r="I12" s="6">
        <f t="shared" si="0"/>
        <v>100</v>
      </c>
    </row>
    <row r="13" spans="1:9" ht="31.5">
      <c r="A13" s="23" t="s">
        <v>276</v>
      </c>
      <c r="B13" s="13" t="s">
        <v>40</v>
      </c>
      <c r="C13" s="13" t="s">
        <v>24</v>
      </c>
      <c r="D13" s="13" t="s">
        <v>22</v>
      </c>
      <c r="E13" s="15"/>
      <c r="F13" s="13"/>
      <c r="G13" s="16">
        <f>G14</f>
        <v>24</v>
      </c>
      <c r="H13" s="16">
        <f>H14</f>
        <v>24</v>
      </c>
      <c r="I13" s="6">
        <f t="shared" si="0"/>
        <v>100</v>
      </c>
    </row>
    <row r="14" spans="1:9" ht="31.5">
      <c r="A14" s="49" t="s">
        <v>213</v>
      </c>
      <c r="B14" s="13" t="s">
        <v>40</v>
      </c>
      <c r="C14" s="13" t="s">
        <v>24</v>
      </c>
      <c r="D14" s="13" t="s">
        <v>22</v>
      </c>
      <c r="E14" s="14" t="s">
        <v>214</v>
      </c>
      <c r="F14" s="13"/>
      <c r="G14" s="16">
        <f>G15+G18</f>
        <v>24</v>
      </c>
      <c r="H14" s="16">
        <f>H15+H18</f>
        <v>24</v>
      </c>
      <c r="I14" s="6">
        <f t="shared" si="0"/>
        <v>100</v>
      </c>
    </row>
    <row r="15" spans="1:9" ht="31.5">
      <c r="A15" s="48" t="s">
        <v>72</v>
      </c>
      <c r="B15" s="13" t="s">
        <v>40</v>
      </c>
      <c r="C15" s="13" t="s">
        <v>24</v>
      </c>
      <c r="D15" s="13" t="s">
        <v>22</v>
      </c>
      <c r="E15" s="14" t="s">
        <v>111</v>
      </c>
      <c r="F15" s="13"/>
      <c r="G15" s="16">
        <f>G16</f>
        <v>4.5</v>
      </c>
      <c r="H15" s="16">
        <f>H16</f>
        <v>4.5</v>
      </c>
      <c r="I15" s="6">
        <f t="shared" si="0"/>
        <v>100</v>
      </c>
    </row>
    <row r="16" spans="1:9" ht="31.5">
      <c r="A16" s="48" t="s">
        <v>112</v>
      </c>
      <c r="B16" s="13" t="s">
        <v>40</v>
      </c>
      <c r="C16" s="13" t="s">
        <v>24</v>
      </c>
      <c r="D16" s="13" t="s">
        <v>22</v>
      </c>
      <c r="E16" s="14" t="s">
        <v>113</v>
      </c>
      <c r="F16" s="13"/>
      <c r="G16" s="16">
        <f>G17</f>
        <v>4.5</v>
      </c>
      <c r="H16" s="16">
        <f>H17</f>
        <v>4.5</v>
      </c>
      <c r="I16" s="6">
        <f t="shared" si="0"/>
        <v>100</v>
      </c>
    </row>
    <row r="17" spans="1:9" ht="31.5">
      <c r="A17" s="23" t="s">
        <v>114</v>
      </c>
      <c r="B17" s="13" t="s">
        <v>40</v>
      </c>
      <c r="C17" s="13" t="s">
        <v>24</v>
      </c>
      <c r="D17" s="13" t="s">
        <v>22</v>
      </c>
      <c r="E17" s="14" t="s">
        <v>113</v>
      </c>
      <c r="F17" s="13">
        <v>200</v>
      </c>
      <c r="G17" s="16">
        <v>4.5</v>
      </c>
      <c r="H17" s="16">
        <v>4.5</v>
      </c>
      <c r="I17" s="6">
        <f t="shared" si="0"/>
        <v>100</v>
      </c>
    </row>
    <row r="18" spans="1:9" ht="31.5">
      <c r="A18" s="49" t="s">
        <v>81</v>
      </c>
      <c r="B18" s="13" t="s">
        <v>40</v>
      </c>
      <c r="C18" s="13" t="s">
        <v>24</v>
      </c>
      <c r="D18" s="13" t="s">
        <v>22</v>
      </c>
      <c r="E18" s="14" t="s">
        <v>119</v>
      </c>
      <c r="F18" s="13"/>
      <c r="G18" s="16">
        <f>G19</f>
        <v>19.5</v>
      </c>
      <c r="H18" s="16">
        <f>H19</f>
        <v>19.5</v>
      </c>
      <c r="I18" s="6">
        <f t="shared" si="0"/>
        <v>100</v>
      </c>
    </row>
    <row r="19" spans="1:9">
      <c r="A19" s="23" t="s">
        <v>136</v>
      </c>
      <c r="B19" s="13" t="s">
        <v>40</v>
      </c>
      <c r="C19" s="13" t="s">
        <v>24</v>
      </c>
      <c r="D19" s="13" t="s">
        <v>22</v>
      </c>
      <c r="E19" s="14" t="s">
        <v>137</v>
      </c>
      <c r="F19" s="13"/>
      <c r="G19" s="16">
        <f>G20</f>
        <v>19.5</v>
      </c>
      <c r="H19" s="16">
        <f>H20</f>
        <v>19.5</v>
      </c>
      <c r="I19" s="6">
        <f t="shared" si="0"/>
        <v>100</v>
      </c>
    </row>
    <row r="20" spans="1:9" ht="31.5">
      <c r="A20" s="23" t="s">
        <v>114</v>
      </c>
      <c r="B20" s="13" t="s">
        <v>40</v>
      </c>
      <c r="C20" s="13" t="s">
        <v>24</v>
      </c>
      <c r="D20" s="13" t="s">
        <v>22</v>
      </c>
      <c r="E20" s="14" t="s">
        <v>137</v>
      </c>
      <c r="F20" s="13">
        <v>200</v>
      </c>
      <c r="G20" s="16">
        <v>19.5</v>
      </c>
      <c r="H20" s="16">
        <v>19.5</v>
      </c>
      <c r="I20" s="6">
        <f t="shared" si="0"/>
        <v>100</v>
      </c>
    </row>
    <row r="21" spans="1:9">
      <c r="A21" s="48" t="s">
        <v>12</v>
      </c>
      <c r="B21" s="13" t="s">
        <v>40</v>
      </c>
      <c r="C21" s="13">
        <v>11</v>
      </c>
      <c r="D21" s="13"/>
      <c r="E21" s="15"/>
      <c r="F21" s="13"/>
      <c r="G21" s="16">
        <f>G39+G22+G28</f>
        <v>11891.488000000001</v>
      </c>
      <c r="H21" s="16">
        <f>H39+H22+H28</f>
        <v>11627.062</v>
      </c>
      <c r="I21" s="6">
        <f t="shared" si="0"/>
        <v>97.776342203767925</v>
      </c>
    </row>
    <row r="22" spans="1:9">
      <c r="A22" s="50" t="s">
        <v>176</v>
      </c>
      <c r="B22" s="13" t="s">
        <v>40</v>
      </c>
      <c r="C22" s="13">
        <v>11</v>
      </c>
      <c r="D22" s="15" t="s">
        <v>17</v>
      </c>
      <c r="E22" s="15"/>
      <c r="F22" s="13"/>
      <c r="G22" s="16">
        <f>G23</f>
        <v>1292.7809999999999</v>
      </c>
      <c r="H22" s="16">
        <f>H23</f>
        <v>1250.8140000000001</v>
      </c>
      <c r="I22" s="6">
        <f t="shared" si="0"/>
        <v>96.753742513233107</v>
      </c>
    </row>
    <row r="23" spans="1:9" ht="31.5">
      <c r="A23" s="23" t="s">
        <v>291</v>
      </c>
      <c r="B23" s="13" t="s">
        <v>40</v>
      </c>
      <c r="C23" s="13">
        <v>11</v>
      </c>
      <c r="D23" s="15" t="s">
        <v>17</v>
      </c>
      <c r="E23" s="14" t="s">
        <v>215</v>
      </c>
      <c r="F23" s="13"/>
      <c r="G23" s="16">
        <f t="shared" ref="G23:H23" si="1">G24</f>
        <v>1292.7809999999999</v>
      </c>
      <c r="H23" s="16">
        <f t="shared" si="1"/>
        <v>1250.8140000000001</v>
      </c>
      <c r="I23" s="6">
        <f t="shared" si="0"/>
        <v>96.753742513233107</v>
      </c>
    </row>
    <row r="24" spans="1:9" ht="31.5">
      <c r="A24" s="23" t="s">
        <v>216</v>
      </c>
      <c r="B24" s="13" t="s">
        <v>40</v>
      </c>
      <c r="C24" s="13">
        <v>11</v>
      </c>
      <c r="D24" s="15" t="s">
        <v>17</v>
      </c>
      <c r="E24" s="14" t="s">
        <v>217</v>
      </c>
      <c r="F24" s="13"/>
      <c r="G24" s="16">
        <f>G26+G25+G27</f>
        <v>1292.7809999999999</v>
      </c>
      <c r="H24" s="16">
        <f>H26+H25+H27</f>
        <v>1250.8140000000001</v>
      </c>
      <c r="I24" s="6">
        <f t="shared" si="0"/>
        <v>96.753742513233107</v>
      </c>
    </row>
    <row r="25" spans="1:9" ht="63">
      <c r="A25" s="23" t="s">
        <v>73</v>
      </c>
      <c r="B25" s="13" t="s">
        <v>40</v>
      </c>
      <c r="C25" s="13">
        <v>11</v>
      </c>
      <c r="D25" s="15" t="s">
        <v>17</v>
      </c>
      <c r="E25" s="14" t="s">
        <v>217</v>
      </c>
      <c r="F25" s="13">
        <v>100</v>
      </c>
      <c r="G25" s="16">
        <v>125.4</v>
      </c>
      <c r="H25" s="16">
        <v>123.4</v>
      </c>
      <c r="I25" s="6">
        <f t="shared" si="0"/>
        <v>98.40510366826156</v>
      </c>
    </row>
    <row r="26" spans="1:9" ht="31.5">
      <c r="A26" s="23" t="s">
        <v>114</v>
      </c>
      <c r="B26" s="13" t="s">
        <v>40</v>
      </c>
      <c r="C26" s="13">
        <v>11</v>
      </c>
      <c r="D26" s="15" t="s">
        <v>17</v>
      </c>
      <c r="E26" s="14" t="s">
        <v>217</v>
      </c>
      <c r="F26" s="13">
        <v>200</v>
      </c>
      <c r="G26" s="16">
        <v>1019.381</v>
      </c>
      <c r="H26" s="16">
        <v>979.41399999999999</v>
      </c>
      <c r="I26" s="6">
        <f t="shared" si="0"/>
        <v>96.079287332214363</v>
      </c>
    </row>
    <row r="27" spans="1:9">
      <c r="A27" s="52" t="s">
        <v>65</v>
      </c>
      <c r="B27" s="13" t="s">
        <v>40</v>
      </c>
      <c r="C27" s="13">
        <v>11</v>
      </c>
      <c r="D27" s="15" t="s">
        <v>17</v>
      </c>
      <c r="E27" s="14" t="s">
        <v>217</v>
      </c>
      <c r="F27" s="13">
        <v>300</v>
      </c>
      <c r="G27" s="16">
        <v>148</v>
      </c>
      <c r="H27" s="16">
        <v>148</v>
      </c>
      <c r="I27" s="6">
        <f t="shared" si="0"/>
        <v>100</v>
      </c>
    </row>
    <row r="28" spans="1:9">
      <c r="A28" s="48" t="s">
        <v>275</v>
      </c>
      <c r="B28" s="13" t="s">
        <v>40</v>
      </c>
      <c r="C28" s="13">
        <v>11</v>
      </c>
      <c r="D28" s="13" t="s">
        <v>18</v>
      </c>
      <c r="E28" s="14"/>
      <c r="F28" s="13"/>
      <c r="G28" s="16">
        <f>G30</f>
        <v>6220.5540000000001</v>
      </c>
      <c r="H28" s="16">
        <f>H30</f>
        <v>6042.1790000000001</v>
      </c>
      <c r="I28" s="6">
        <f t="shared" si="0"/>
        <v>97.132490128692723</v>
      </c>
    </row>
    <row r="29" spans="1:9" ht="31.5">
      <c r="A29" s="49" t="s">
        <v>213</v>
      </c>
      <c r="B29" s="13" t="s">
        <v>40</v>
      </c>
      <c r="C29" s="13">
        <v>11</v>
      </c>
      <c r="D29" s="13" t="s">
        <v>18</v>
      </c>
      <c r="E29" s="14" t="s">
        <v>214</v>
      </c>
      <c r="F29" s="13"/>
      <c r="G29" s="16">
        <f>G30</f>
        <v>6220.5540000000001</v>
      </c>
      <c r="H29" s="16">
        <f>H30</f>
        <v>6042.1790000000001</v>
      </c>
      <c r="I29" s="6">
        <f t="shared" si="0"/>
        <v>97.132490128692723</v>
      </c>
    </row>
    <row r="30" spans="1:9" ht="31.5">
      <c r="A30" s="48" t="s">
        <v>72</v>
      </c>
      <c r="B30" s="13" t="s">
        <v>40</v>
      </c>
      <c r="C30" s="13">
        <v>11</v>
      </c>
      <c r="D30" s="13" t="s">
        <v>18</v>
      </c>
      <c r="E30" s="14" t="s">
        <v>111</v>
      </c>
      <c r="F30" s="13"/>
      <c r="G30" s="16">
        <f>G31+G35+G37</f>
        <v>6220.5540000000001</v>
      </c>
      <c r="H30" s="16">
        <f>H31+H35+H37</f>
        <v>6042.1790000000001</v>
      </c>
      <c r="I30" s="6">
        <f t="shared" si="0"/>
        <v>97.132490128692723</v>
      </c>
    </row>
    <row r="31" spans="1:9" ht="31.5">
      <c r="A31" s="48" t="s">
        <v>112</v>
      </c>
      <c r="B31" s="13" t="s">
        <v>40</v>
      </c>
      <c r="C31" s="13">
        <v>11</v>
      </c>
      <c r="D31" s="13" t="s">
        <v>18</v>
      </c>
      <c r="E31" s="14" t="s">
        <v>113</v>
      </c>
      <c r="F31" s="13"/>
      <c r="G31" s="16">
        <f>SUM(G32:G34)</f>
        <v>2429.3629999999998</v>
      </c>
      <c r="H31" s="16">
        <f>SUM(H32:H34)</f>
        <v>2250.9879999999998</v>
      </c>
      <c r="I31" s="6">
        <f t="shared" si="0"/>
        <v>92.657540268786505</v>
      </c>
    </row>
    <row r="32" spans="1:9" ht="63">
      <c r="A32" s="23" t="s">
        <v>73</v>
      </c>
      <c r="B32" s="13" t="s">
        <v>40</v>
      </c>
      <c r="C32" s="13">
        <v>11</v>
      </c>
      <c r="D32" s="13" t="s">
        <v>18</v>
      </c>
      <c r="E32" s="14" t="s">
        <v>113</v>
      </c>
      <c r="F32" s="13">
        <v>100</v>
      </c>
      <c r="G32" s="16">
        <v>1781.751</v>
      </c>
      <c r="H32" s="16">
        <v>1739.1210000000001</v>
      </c>
      <c r="I32" s="6">
        <f t="shared" si="0"/>
        <v>97.6074097895834</v>
      </c>
    </row>
    <row r="33" spans="1:9" ht="31.5">
      <c r="A33" s="23" t="s">
        <v>114</v>
      </c>
      <c r="B33" s="13" t="s">
        <v>40</v>
      </c>
      <c r="C33" s="13">
        <v>11</v>
      </c>
      <c r="D33" s="13" t="s">
        <v>18</v>
      </c>
      <c r="E33" s="14" t="s">
        <v>113</v>
      </c>
      <c r="F33" s="13">
        <v>200</v>
      </c>
      <c r="G33" s="16">
        <v>636.79300000000001</v>
      </c>
      <c r="H33" s="16">
        <v>501.048</v>
      </c>
      <c r="I33" s="6">
        <f t="shared" si="0"/>
        <v>78.683025724214929</v>
      </c>
    </row>
    <row r="34" spans="1:9">
      <c r="A34" s="49" t="s">
        <v>74</v>
      </c>
      <c r="B34" s="13" t="s">
        <v>40</v>
      </c>
      <c r="C34" s="13">
        <v>11</v>
      </c>
      <c r="D34" s="13" t="s">
        <v>18</v>
      </c>
      <c r="E34" s="14" t="s">
        <v>113</v>
      </c>
      <c r="F34" s="13">
        <v>850</v>
      </c>
      <c r="G34" s="16">
        <v>10.819000000000001</v>
      </c>
      <c r="H34" s="16">
        <v>10.819000000000001</v>
      </c>
      <c r="I34" s="6">
        <f t="shared" si="0"/>
        <v>100</v>
      </c>
    </row>
    <row r="35" spans="1:9" ht="47.25">
      <c r="A35" s="49" t="s">
        <v>166</v>
      </c>
      <c r="B35" s="13" t="s">
        <v>40</v>
      </c>
      <c r="C35" s="13">
        <v>11</v>
      </c>
      <c r="D35" s="13" t="s">
        <v>18</v>
      </c>
      <c r="E35" s="14" t="s">
        <v>167</v>
      </c>
      <c r="F35" s="13"/>
      <c r="G35" s="16">
        <f>G36</f>
        <v>3713.85</v>
      </c>
      <c r="H35" s="16">
        <f>H36</f>
        <v>3713.85</v>
      </c>
      <c r="I35" s="6">
        <f t="shared" si="0"/>
        <v>100</v>
      </c>
    </row>
    <row r="36" spans="1:9" ht="63">
      <c r="A36" s="23" t="s">
        <v>73</v>
      </c>
      <c r="B36" s="13" t="s">
        <v>40</v>
      </c>
      <c r="C36" s="13">
        <v>11</v>
      </c>
      <c r="D36" s="13" t="s">
        <v>18</v>
      </c>
      <c r="E36" s="14" t="s">
        <v>167</v>
      </c>
      <c r="F36" s="13">
        <v>100</v>
      </c>
      <c r="G36" s="16">
        <v>3713.85</v>
      </c>
      <c r="H36" s="16">
        <v>3713.85</v>
      </c>
      <c r="I36" s="6">
        <f t="shared" si="0"/>
        <v>100</v>
      </c>
    </row>
    <row r="37" spans="1:9" ht="31.5">
      <c r="A37" s="23" t="s">
        <v>180</v>
      </c>
      <c r="B37" s="13" t="s">
        <v>40</v>
      </c>
      <c r="C37" s="13">
        <v>11</v>
      </c>
      <c r="D37" s="13" t="s">
        <v>18</v>
      </c>
      <c r="E37" s="14" t="s">
        <v>292</v>
      </c>
      <c r="F37" s="13"/>
      <c r="G37" s="16">
        <f>G38</f>
        <v>77.340999999999994</v>
      </c>
      <c r="H37" s="16">
        <f>H38</f>
        <v>77.340999999999994</v>
      </c>
      <c r="I37" s="6">
        <f t="shared" si="0"/>
        <v>100</v>
      </c>
    </row>
    <row r="38" spans="1:9" ht="31.5">
      <c r="A38" s="23" t="s">
        <v>114</v>
      </c>
      <c r="B38" s="13" t="s">
        <v>40</v>
      </c>
      <c r="C38" s="13">
        <v>11</v>
      </c>
      <c r="D38" s="13" t="s">
        <v>18</v>
      </c>
      <c r="E38" s="14" t="s">
        <v>292</v>
      </c>
      <c r="F38" s="13">
        <v>200</v>
      </c>
      <c r="G38" s="16">
        <v>77.340999999999994</v>
      </c>
      <c r="H38" s="16">
        <v>77.340999999999994</v>
      </c>
      <c r="I38" s="6">
        <f t="shared" si="0"/>
        <v>100</v>
      </c>
    </row>
    <row r="39" spans="1:9">
      <c r="A39" s="23" t="s">
        <v>29</v>
      </c>
      <c r="B39" s="13" t="s">
        <v>40</v>
      </c>
      <c r="C39" s="13">
        <v>11</v>
      </c>
      <c r="D39" s="15" t="s">
        <v>22</v>
      </c>
      <c r="E39" s="14"/>
      <c r="F39" s="13"/>
      <c r="G39" s="16">
        <f>G40+G44+G50</f>
        <v>4378.1530000000002</v>
      </c>
      <c r="H39" s="16">
        <f>H40+H44+H50</f>
        <v>4334.0689999999995</v>
      </c>
      <c r="I39" s="6">
        <f t="shared" si="0"/>
        <v>98.993091378944484</v>
      </c>
    </row>
    <row r="40" spans="1:9" ht="47.25">
      <c r="A40" s="48" t="s">
        <v>218</v>
      </c>
      <c r="B40" s="13" t="s">
        <v>40</v>
      </c>
      <c r="C40" s="13">
        <v>11</v>
      </c>
      <c r="D40" s="15" t="s">
        <v>22</v>
      </c>
      <c r="E40" s="15" t="s">
        <v>219</v>
      </c>
      <c r="F40" s="13"/>
      <c r="G40" s="16">
        <f t="shared" ref="G40:H41" si="2">G41</f>
        <v>1276.2</v>
      </c>
      <c r="H40" s="16">
        <f t="shared" si="2"/>
        <v>1273.1199999999999</v>
      </c>
      <c r="I40" s="6">
        <f t="shared" si="0"/>
        <v>99.758658517473748</v>
      </c>
    </row>
    <row r="41" spans="1:9" ht="31.5">
      <c r="A41" s="48" t="s">
        <v>75</v>
      </c>
      <c r="B41" s="13" t="s">
        <v>40</v>
      </c>
      <c r="C41" s="13">
        <v>11</v>
      </c>
      <c r="D41" s="13" t="s">
        <v>22</v>
      </c>
      <c r="E41" s="14" t="s">
        <v>115</v>
      </c>
      <c r="F41" s="11"/>
      <c r="G41" s="16">
        <f t="shared" si="2"/>
        <v>1276.2</v>
      </c>
      <c r="H41" s="16">
        <f t="shared" si="2"/>
        <v>1273.1199999999999</v>
      </c>
      <c r="I41" s="6">
        <f t="shared" si="0"/>
        <v>99.758658517473748</v>
      </c>
    </row>
    <row r="42" spans="1:9">
      <c r="A42" s="48" t="s">
        <v>76</v>
      </c>
      <c r="B42" s="13" t="s">
        <v>40</v>
      </c>
      <c r="C42" s="13">
        <v>11</v>
      </c>
      <c r="D42" s="13" t="s">
        <v>22</v>
      </c>
      <c r="E42" s="14" t="s">
        <v>116</v>
      </c>
      <c r="F42" s="13"/>
      <c r="G42" s="16">
        <f>G43</f>
        <v>1276.2</v>
      </c>
      <c r="H42" s="16">
        <f>H43</f>
        <v>1273.1199999999999</v>
      </c>
      <c r="I42" s="6">
        <f t="shared" si="0"/>
        <v>99.758658517473748</v>
      </c>
    </row>
    <row r="43" spans="1:9" ht="63">
      <c r="A43" s="23" t="s">
        <v>73</v>
      </c>
      <c r="B43" s="13" t="s">
        <v>40</v>
      </c>
      <c r="C43" s="13">
        <v>11</v>
      </c>
      <c r="D43" s="13" t="s">
        <v>22</v>
      </c>
      <c r="E43" s="14" t="s">
        <v>116</v>
      </c>
      <c r="F43" s="13">
        <v>100</v>
      </c>
      <c r="G43" s="16">
        <v>1276.2</v>
      </c>
      <c r="H43" s="16">
        <v>1273.1199999999999</v>
      </c>
      <c r="I43" s="6">
        <f t="shared" si="0"/>
        <v>99.758658517473748</v>
      </c>
    </row>
    <row r="44" spans="1:9" ht="31.5">
      <c r="A44" s="49" t="s">
        <v>213</v>
      </c>
      <c r="B44" s="13" t="s">
        <v>40</v>
      </c>
      <c r="C44" s="13">
        <v>11</v>
      </c>
      <c r="D44" s="13" t="s">
        <v>22</v>
      </c>
      <c r="E44" s="14" t="s">
        <v>214</v>
      </c>
      <c r="F44" s="13"/>
      <c r="G44" s="16">
        <f t="shared" ref="G44:H45" si="3">G45</f>
        <v>3031.953</v>
      </c>
      <c r="H44" s="16">
        <f t="shared" si="3"/>
        <v>2990.9490000000001</v>
      </c>
      <c r="I44" s="6">
        <f t="shared" si="0"/>
        <v>98.647604365898815</v>
      </c>
    </row>
    <row r="45" spans="1:9" ht="31.5">
      <c r="A45" s="49" t="s">
        <v>81</v>
      </c>
      <c r="B45" s="13" t="s">
        <v>40</v>
      </c>
      <c r="C45" s="13">
        <v>11</v>
      </c>
      <c r="D45" s="13" t="s">
        <v>22</v>
      </c>
      <c r="E45" s="14" t="s">
        <v>119</v>
      </c>
      <c r="F45" s="13"/>
      <c r="G45" s="16">
        <f t="shared" si="3"/>
        <v>3031.953</v>
      </c>
      <c r="H45" s="16">
        <f t="shared" si="3"/>
        <v>2990.9490000000001</v>
      </c>
      <c r="I45" s="6">
        <f t="shared" si="0"/>
        <v>98.647604365898815</v>
      </c>
    </row>
    <row r="46" spans="1:9">
      <c r="A46" s="23" t="s">
        <v>136</v>
      </c>
      <c r="B46" s="13" t="s">
        <v>40</v>
      </c>
      <c r="C46" s="13">
        <v>11</v>
      </c>
      <c r="D46" s="13" t="s">
        <v>22</v>
      </c>
      <c r="E46" s="14" t="s">
        <v>137</v>
      </c>
      <c r="F46" s="13"/>
      <c r="G46" s="16">
        <f>G47+G48+G49</f>
        <v>3031.953</v>
      </c>
      <c r="H46" s="16">
        <f>H47+H48+H49</f>
        <v>2990.9490000000001</v>
      </c>
      <c r="I46" s="6">
        <f t="shared" si="0"/>
        <v>98.647604365898815</v>
      </c>
    </row>
    <row r="47" spans="1:9" ht="63">
      <c r="A47" s="23" t="s">
        <v>73</v>
      </c>
      <c r="B47" s="13" t="s">
        <v>40</v>
      </c>
      <c r="C47" s="13">
        <v>11</v>
      </c>
      <c r="D47" s="13" t="s">
        <v>22</v>
      </c>
      <c r="E47" s="14" t="s">
        <v>137</v>
      </c>
      <c r="F47" s="13">
        <v>100</v>
      </c>
      <c r="G47" s="16">
        <v>1411.749</v>
      </c>
      <c r="H47" s="16">
        <v>1388.675</v>
      </c>
      <c r="I47" s="6">
        <f t="shared" si="0"/>
        <v>98.365573483671668</v>
      </c>
    </row>
    <row r="48" spans="1:9" ht="31.5">
      <c r="A48" s="23" t="s">
        <v>114</v>
      </c>
      <c r="B48" s="13" t="s">
        <v>40</v>
      </c>
      <c r="C48" s="13">
        <v>11</v>
      </c>
      <c r="D48" s="13" t="s">
        <v>22</v>
      </c>
      <c r="E48" s="14" t="s">
        <v>137</v>
      </c>
      <c r="F48" s="13">
        <v>200</v>
      </c>
      <c r="G48" s="16">
        <v>1448.7270000000001</v>
      </c>
      <c r="H48" s="16">
        <v>1430.894</v>
      </c>
      <c r="I48" s="6">
        <f t="shared" si="0"/>
        <v>98.76905724819099</v>
      </c>
    </row>
    <row r="49" spans="1:9">
      <c r="A49" s="49" t="s">
        <v>74</v>
      </c>
      <c r="B49" s="13" t="s">
        <v>40</v>
      </c>
      <c r="C49" s="13">
        <v>11</v>
      </c>
      <c r="D49" s="13" t="s">
        <v>22</v>
      </c>
      <c r="E49" s="14" t="s">
        <v>137</v>
      </c>
      <c r="F49" s="13">
        <v>850</v>
      </c>
      <c r="G49" s="16">
        <v>171.477</v>
      </c>
      <c r="H49" s="16">
        <v>171.38</v>
      </c>
      <c r="I49" s="6">
        <f t="shared" si="0"/>
        <v>99.943432646943904</v>
      </c>
    </row>
    <row r="50" spans="1:9">
      <c r="A50" s="49" t="s">
        <v>164</v>
      </c>
      <c r="B50" s="13" t="s">
        <v>40</v>
      </c>
      <c r="C50" s="13">
        <v>11</v>
      </c>
      <c r="D50" s="13" t="s">
        <v>22</v>
      </c>
      <c r="E50" s="14" t="s">
        <v>205</v>
      </c>
      <c r="F50" s="13"/>
      <c r="G50" s="16">
        <f>G51</f>
        <v>70</v>
      </c>
      <c r="H50" s="16">
        <f>H51</f>
        <v>70</v>
      </c>
      <c r="I50" s="6">
        <f t="shared" si="0"/>
        <v>100</v>
      </c>
    </row>
    <row r="51" spans="1:9">
      <c r="A51" s="24" t="s">
        <v>46</v>
      </c>
      <c r="B51" s="13" t="s">
        <v>40</v>
      </c>
      <c r="C51" s="13">
        <v>11</v>
      </c>
      <c r="D51" s="13" t="s">
        <v>22</v>
      </c>
      <c r="E51" s="19" t="s">
        <v>128</v>
      </c>
      <c r="F51" s="32"/>
      <c r="G51" s="16">
        <f>G52</f>
        <v>70</v>
      </c>
      <c r="H51" s="16">
        <f>H52</f>
        <v>70</v>
      </c>
      <c r="I51" s="6">
        <f t="shared" si="0"/>
        <v>100</v>
      </c>
    </row>
    <row r="52" spans="1:9" ht="31.5">
      <c r="A52" s="23" t="s">
        <v>114</v>
      </c>
      <c r="B52" s="13" t="s">
        <v>40</v>
      </c>
      <c r="C52" s="13">
        <v>11</v>
      </c>
      <c r="D52" s="13" t="s">
        <v>22</v>
      </c>
      <c r="E52" s="19" t="s">
        <v>128</v>
      </c>
      <c r="F52" s="32">
        <v>200</v>
      </c>
      <c r="G52" s="16">
        <v>70</v>
      </c>
      <c r="H52" s="16">
        <v>70</v>
      </c>
      <c r="I52" s="6">
        <f t="shared" si="0"/>
        <v>100</v>
      </c>
    </row>
    <row r="53" spans="1:9" ht="31.5">
      <c r="A53" s="48" t="s">
        <v>44</v>
      </c>
      <c r="B53" s="13" t="s">
        <v>31</v>
      </c>
      <c r="C53" s="13"/>
      <c r="D53" s="13"/>
      <c r="E53" s="15"/>
      <c r="F53" s="13"/>
      <c r="G53" s="16">
        <f>G54+G75</f>
        <v>70341.842999999993</v>
      </c>
      <c r="H53" s="16">
        <f>H54+H75</f>
        <v>68497.490000000005</v>
      </c>
      <c r="I53" s="6">
        <f t="shared" si="0"/>
        <v>97.378014391803774</v>
      </c>
    </row>
    <row r="54" spans="1:9">
      <c r="A54" s="48" t="s">
        <v>37</v>
      </c>
      <c r="B54" s="13" t="s">
        <v>31</v>
      </c>
      <c r="C54" s="13" t="s">
        <v>24</v>
      </c>
      <c r="D54" s="13"/>
      <c r="E54" s="15"/>
      <c r="F54" s="13"/>
      <c r="G54" s="16">
        <f>G55+G64</f>
        <v>14991.686</v>
      </c>
      <c r="H54" s="16">
        <f>H55+H64</f>
        <v>14448.665999999999</v>
      </c>
      <c r="I54" s="6">
        <f t="shared" si="0"/>
        <v>96.377859034667608</v>
      </c>
    </row>
    <row r="55" spans="1:9">
      <c r="A55" s="48" t="str">
        <f>[1]Лист1!A35</f>
        <v>Дополнительное образование детей</v>
      </c>
      <c r="B55" s="13" t="s">
        <v>31</v>
      </c>
      <c r="C55" s="13" t="s">
        <v>24</v>
      </c>
      <c r="D55" s="13" t="s">
        <v>18</v>
      </c>
      <c r="E55" s="15"/>
      <c r="F55" s="13"/>
      <c r="G55" s="16">
        <f t="shared" ref="G55:H56" si="4">G56</f>
        <v>14916.286</v>
      </c>
      <c r="H55" s="16">
        <f t="shared" si="4"/>
        <v>14373.266</v>
      </c>
      <c r="I55" s="6">
        <f t="shared" si="0"/>
        <v>96.359549555432224</v>
      </c>
    </row>
    <row r="56" spans="1:9" ht="31.5">
      <c r="A56" s="49" t="s">
        <v>213</v>
      </c>
      <c r="B56" s="13" t="s">
        <v>31</v>
      </c>
      <c r="C56" s="13" t="s">
        <v>24</v>
      </c>
      <c r="D56" s="13" t="s">
        <v>18</v>
      </c>
      <c r="E56" s="14" t="s">
        <v>214</v>
      </c>
      <c r="F56" s="13"/>
      <c r="G56" s="16">
        <f t="shared" si="4"/>
        <v>14916.286</v>
      </c>
      <c r="H56" s="16">
        <f t="shared" si="4"/>
        <v>14373.266</v>
      </c>
      <c r="I56" s="6">
        <f t="shared" si="0"/>
        <v>96.359549555432224</v>
      </c>
    </row>
    <row r="57" spans="1:9" ht="31.5">
      <c r="A57" s="48" t="s">
        <v>72</v>
      </c>
      <c r="B57" s="13" t="s">
        <v>31</v>
      </c>
      <c r="C57" s="13" t="s">
        <v>24</v>
      </c>
      <c r="D57" s="13" t="s">
        <v>18</v>
      </c>
      <c r="E57" s="14" t="s">
        <v>111</v>
      </c>
      <c r="F57" s="13"/>
      <c r="G57" s="16">
        <f>G58+G62</f>
        <v>14916.286</v>
      </c>
      <c r="H57" s="16">
        <f>H58+H62</f>
        <v>14373.266</v>
      </c>
      <c r="I57" s="6">
        <f t="shared" si="0"/>
        <v>96.359549555432224</v>
      </c>
    </row>
    <row r="58" spans="1:9" ht="31.5">
      <c r="A58" s="48" t="s">
        <v>112</v>
      </c>
      <c r="B58" s="13" t="s">
        <v>31</v>
      </c>
      <c r="C58" s="13" t="s">
        <v>24</v>
      </c>
      <c r="D58" s="13" t="s">
        <v>18</v>
      </c>
      <c r="E58" s="14" t="s">
        <v>113</v>
      </c>
      <c r="F58" s="13"/>
      <c r="G58" s="16">
        <f>G59+G60+G61</f>
        <v>4840.3860000000004</v>
      </c>
      <c r="H58" s="16">
        <f>H59+H60+H61</f>
        <v>4297.366</v>
      </c>
      <c r="I58" s="6">
        <f t="shared" si="0"/>
        <v>88.781473213086713</v>
      </c>
    </row>
    <row r="59" spans="1:9" ht="63">
      <c r="A59" s="23" t="s">
        <v>73</v>
      </c>
      <c r="B59" s="13" t="s">
        <v>31</v>
      </c>
      <c r="C59" s="13" t="s">
        <v>24</v>
      </c>
      <c r="D59" s="13" t="s">
        <v>18</v>
      </c>
      <c r="E59" s="14" t="s">
        <v>113</v>
      </c>
      <c r="F59" s="13">
        <v>100</v>
      </c>
      <c r="G59" s="16">
        <v>3318.9</v>
      </c>
      <c r="H59" s="16">
        <v>3215.8</v>
      </c>
      <c r="I59" s="6">
        <f t="shared" si="0"/>
        <v>96.893549067462118</v>
      </c>
    </row>
    <row r="60" spans="1:9" ht="31.5">
      <c r="A60" s="23" t="s">
        <v>114</v>
      </c>
      <c r="B60" s="13" t="s">
        <v>31</v>
      </c>
      <c r="C60" s="13" t="s">
        <v>24</v>
      </c>
      <c r="D60" s="13" t="s">
        <v>18</v>
      </c>
      <c r="E60" s="14" t="s">
        <v>113</v>
      </c>
      <c r="F60" s="13">
        <v>200</v>
      </c>
      <c r="G60" s="16">
        <v>1476.4860000000001</v>
      </c>
      <c r="H60" s="16">
        <v>1061.9839999999999</v>
      </c>
      <c r="I60" s="6">
        <f t="shared" si="0"/>
        <v>71.926452401174117</v>
      </c>
    </row>
    <row r="61" spans="1:9">
      <c r="A61" s="49" t="s">
        <v>74</v>
      </c>
      <c r="B61" s="13" t="s">
        <v>31</v>
      </c>
      <c r="C61" s="13" t="s">
        <v>24</v>
      </c>
      <c r="D61" s="13" t="s">
        <v>18</v>
      </c>
      <c r="E61" s="14" t="s">
        <v>113</v>
      </c>
      <c r="F61" s="13">
        <v>850</v>
      </c>
      <c r="G61" s="16">
        <v>45</v>
      </c>
      <c r="H61" s="16">
        <v>19.582000000000001</v>
      </c>
      <c r="I61" s="6">
        <f t="shared" si="0"/>
        <v>43.515555555555558</v>
      </c>
    </row>
    <row r="62" spans="1:9" ht="47.25">
      <c r="A62" s="49" t="s">
        <v>166</v>
      </c>
      <c r="B62" s="13" t="s">
        <v>31</v>
      </c>
      <c r="C62" s="13" t="s">
        <v>24</v>
      </c>
      <c r="D62" s="13" t="s">
        <v>18</v>
      </c>
      <c r="E62" s="14" t="s">
        <v>167</v>
      </c>
      <c r="F62" s="13"/>
      <c r="G62" s="16">
        <f>G63</f>
        <v>10075.9</v>
      </c>
      <c r="H62" s="16">
        <f>H63</f>
        <v>10075.9</v>
      </c>
      <c r="I62" s="6">
        <f t="shared" si="0"/>
        <v>100</v>
      </c>
    </row>
    <row r="63" spans="1:9" ht="63">
      <c r="A63" s="23" t="s">
        <v>73</v>
      </c>
      <c r="B63" s="13" t="s">
        <v>31</v>
      </c>
      <c r="C63" s="13" t="s">
        <v>24</v>
      </c>
      <c r="D63" s="13" t="s">
        <v>18</v>
      </c>
      <c r="E63" s="14" t="s">
        <v>167</v>
      </c>
      <c r="F63" s="13">
        <v>100</v>
      </c>
      <c r="G63" s="16">
        <v>10075.9</v>
      </c>
      <c r="H63" s="16">
        <v>10075.9</v>
      </c>
      <c r="I63" s="6">
        <f t="shared" si="0"/>
        <v>100</v>
      </c>
    </row>
    <row r="64" spans="1:9" ht="31.5">
      <c r="A64" s="23" t="s">
        <v>276</v>
      </c>
      <c r="B64" s="13" t="s">
        <v>31</v>
      </c>
      <c r="C64" s="13" t="s">
        <v>24</v>
      </c>
      <c r="D64" s="13" t="s">
        <v>22</v>
      </c>
      <c r="E64" s="15"/>
      <c r="F64" s="13"/>
      <c r="G64" s="16">
        <f>G65</f>
        <v>75.400000000000006</v>
      </c>
      <c r="H64" s="16">
        <f>H65</f>
        <v>75.400000000000006</v>
      </c>
      <c r="I64" s="6">
        <f t="shared" si="0"/>
        <v>100</v>
      </c>
    </row>
    <row r="65" spans="1:9" ht="31.5">
      <c r="A65" s="49" t="s">
        <v>213</v>
      </c>
      <c r="B65" s="13" t="s">
        <v>31</v>
      </c>
      <c r="C65" s="13" t="s">
        <v>24</v>
      </c>
      <c r="D65" s="13" t="s">
        <v>22</v>
      </c>
      <c r="E65" s="14" t="s">
        <v>214</v>
      </c>
      <c r="F65" s="13"/>
      <c r="G65" s="16">
        <f>G66+G72+G69</f>
        <v>75.400000000000006</v>
      </c>
      <c r="H65" s="16">
        <f>H66+H72+H69</f>
        <v>75.400000000000006</v>
      </c>
      <c r="I65" s="6">
        <f t="shared" si="0"/>
        <v>100</v>
      </c>
    </row>
    <row r="66" spans="1:9" ht="31.5">
      <c r="A66" s="48" t="s">
        <v>72</v>
      </c>
      <c r="B66" s="13" t="s">
        <v>31</v>
      </c>
      <c r="C66" s="13" t="s">
        <v>24</v>
      </c>
      <c r="D66" s="13" t="s">
        <v>22</v>
      </c>
      <c r="E66" s="14" t="s">
        <v>111</v>
      </c>
      <c r="F66" s="13"/>
      <c r="G66" s="16">
        <f>G67</f>
        <v>14.3</v>
      </c>
      <c r="H66" s="16">
        <f>H67</f>
        <v>14.3</v>
      </c>
      <c r="I66" s="6">
        <f t="shared" si="0"/>
        <v>100</v>
      </c>
    </row>
    <row r="67" spans="1:9" ht="31.5">
      <c r="A67" s="48" t="s">
        <v>112</v>
      </c>
      <c r="B67" s="13" t="s">
        <v>31</v>
      </c>
      <c r="C67" s="13" t="s">
        <v>24</v>
      </c>
      <c r="D67" s="13" t="s">
        <v>22</v>
      </c>
      <c r="E67" s="14" t="s">
        <v>113</v>
      </c>
      <c r="F67" s="13"/>
      <c r="G67" s="16">
        <f>G68</f>
        <v>14.3</v>
      </c>
      <c r="H67" s="16">
        <f>H68</f>
        <v>14.3</v>
      </c>
      <c r="I67" s="6">
        <f t="shared" si="0"/>
        <v>100</v>
      </c>
    </row>
    <row r="68" spans="1:9" ht="31.5">
      <c r="A68" s="23" t="s">
        <v>114</v>
      </c>
      <c r="B68" s="13" t="s">
        <v>31</v>
      </c>
      <c r="C68" s="13" t="s">
        <v>24</v>
      </c>
      <c r="D68" s="13" t="s">
        <v>22</v>
      </c>
      <c r="E68" s="14" t="s">
        <v>113</v>
      </c>
      <c r="F68" s="13">
        <v>200</v>
      </c>
      <c r="G68" s="16">
        <v>14.3</v>
      </c>
      <c r="H68" s="16">
        <v>14.3</v>
      </c>
      <c r="I68" s="6">
        <f t="shared" si="0"/>
        <v>100</v>
      </c>
    </row>
    <row r="69" spans="1:9" ht="31.5">
      <c r="A69" s="48" t="s">
        <v>78</v>
      </c>
      <c r="B69" s="13" t="s">
        <v>31</v>
      </c>
      <c r="C69" s="13" t="s">
        <v>24</v>
      </c>
      <c r="D69" s="13" t="s">
        <v>22</v>
      </c>
      <c r="E69" s="14" t="s">
        <v>117</v>
      </c>
      <c r="F69" s="13"/>
      <c r="G69" s="16">
        <f>G70</f>
        <v>7</v>
      </c>
      <c r="H69" s="16">
        <f>H70</f>
        <v>7</v>
      </c>
      <c r="I69" s="6">
        <f t="shared" si="0"/>
        <v>100</v>
      </c>
    </row>
    <row r="70" spans="1:9">
      <c r="A70" s="48" t="s">
        <v>79</v>
      </c>
      <c r="B70" s="13" t="s">
        <v>31</v>
      </c>
      <c r="C70" s="13" t="s">
        <v>24</v>
      </c>
      <c r="D70" s="13" t="s">
        <v>22</v>
      </c>
      <c r="E70" s="14" t="s">
        <v>118</v>
      </c>
      <c r="F70" s="13"/>
      <c r="G70" s="16">
        <f>G71</f>
        <v>7</v>
      </c>
      <c r="H70" s="16">
        <f>H71</f>
        <v>7</v>
      </c>
      <c r="I70" s="6">
        <f t="shared" si="0"/>
        <v>100</v>
      </c>
    </row>
    <row r="71" spans="1:9" ht="31.5">
      <c r="A71" s="23" t="s">
        <v>114</v>
      </c>
      <c r="B71" s="13" t="s">
        <v>31</v>
      </c>
      <c r="C71" s="13" t="s">
        <v>24</v>
      </c>
      <c r="D71" s="13" t="s">
        <v>22</v>
      </c>
      <c r="E71" s="14" t="s">
        <v>118</v>
      </c>
      <c r="F71" s="13">
        <v>200</v>
      </c>
      <c r="G71" s="16">
        <v>7</v>
      </c>
      <c r="H71" s="16">
        <v>7</v>
      </c>
      <c r="I71" s="6">
        <f t="shared" si="0"/>
        <v>100</v>
      </c>
    </row>
    <row r="72" spans="1:9" ht="31.5">
      <c r="A72" s="49" t="s">
        <v>81</v>
      </c>
      <c r="B72" s="13" t="s">
        <v>31</v>
      </c>
      <c r="C72" s="13" t="s">
        <v>24</v>
      </c>
      <c r="D72" s="13" t="s">
        <v>22</v>
      </c>
      <c r="E72" s="14" t="s">
        <v>119</v>
      </c>
      <c r="F72" s="13"/>
      <c r="G72" s="16">
        <f>G73</f>
        <v>54.1</v>
      </c>
      <c r="H72" s="16">
        <f>H73</f>
        <v>54.1</v>
      </c>
      <c r="I72" s="6">
        <f t="shared" si="0"/>
        <v>100</v>
      </c>
    </row>
    <row r="73" spans="1:9">
      <c r="A73" s="23" t="s">
        <v>136</v>
      </c>
      <c r="B73" s="13" t="s">
        <v>31</v>
      </c>
      <c r="C73" s="13" t="s">
        <v>24</v>
      </c>
      <c r="D73" s="13" t="s">
        <v>22</v>
      </c>
      <c r="E73" s="14" t="s">
        <v>120</v>
      </c>
      <c r="F73" s="13"/>
      <c r="G73" s="16">
        <f>G74</f>
        <v>54.1</v>
      </c>
      <c r="H73" s="16">
        <f>H74</f>
        <v>54.1</v>
      </c>
      <c r="I73" s="6">
        <f t="shared" si="0"/>
        <v>100</v>
      </c>
    </row>
    <row r="74" spans="1:9" ht="31.5">
      <c r="A74" s="23" t="s">
        <v>114</v>
      </c>
      <c r="B74" s="13" t="s">
        <v>31</v>
      </c>
      <c r="C74" s="13" t="s">
        <v>24</v>
      </c>
      <c r="D74" s="13" t="s">
        <v>22</v>
      </c>
      <c r="E74" s="14" t="s">
        <v>120</v>
      </c>
      <c r="F74" s="13">
        <v>200</v>
      </c>
      <c r="G74" s="16">
        <v>54.1</v>
      </c>
      <c r="H74" s="16">
        <v>54.1</v>
      </c>
      <c r="I74" s="6">
        <f t="shared" si="0"/>
        <v>100</v>
      </c>
    </row>
    <row r="75" spans="1:9">
      <c r="A75" s="48" t="s">
        <v>77</v>
      </c>
      <c r="B75" s="13" t="s">
        <v>31</v>
      </c>
      <c r="C75" s="13" t="s">
        <v>23</v>
      </c>
      <c r="D75" s="13"/>
      <c r="E75" s="15"/>
      <c r="F75" s="13"/>
      <c r="G75" s="16">
        <f>G76+G96</f>
        <v>55350.156999999999</v>
      </c>
      <c r="H75" s="16">
        <f>H76+H96</f>
        <v>54048.824000000001</v>
      </c>
      <c r="I75" s="6">
        <f t="shared" si="0"/>
        <v>97.648908204542224</v>
      </c>
    </row>
    <row r="76" spans="1:9">
      <c r="A76" s="48" t="s">
        <v>50</v>
      </c>
      <c r="B76" s="13" t="s">
        <v>31</v>
      </c>
      <c r="C76" s="13" t="s">
        <v>23</v>
      </c>
      <c r="D76" s="13" t="s">
        <v>16</v>
      </c>
      <c r="E76" s="15"/>
      <c r="F76" s="13"/>
      <c r="G76" s="16">
        <f>G77+G87+G90</f>
        <v>43015.847000000002</v>
      </c>
      <c r="H76" s="16">
        <f>H77+H87+H90</f>
        <v>42195.072</v>
      </c>
      <c r="I76" s="6">
        <f t="shared" si="0"/>
        <v>98.091924122754108</v>
      </c>
    </row>
    <row r="77" spans="1:9" ht="31.5">
      <c r="A77" s="49" t="s">
        <v>213</v>
      </c>
      <c r="B77" s="13" t="s">
        <v>31</v>
      </c>
      <c r="C77" s="13" t="s">
        <v>23</v>
      </c>
      <c r="D77" s="13" t="s">
        <v>16</v>
      </c>
      <c r="E77" s="14" t="s">
        <v>214</v>
      </c>
      <c r="F77" s="13"/>
      <c r="G77" s="16">
        <f>G78</f>
        <v>32358.523000000001</v>
      </c>
      <c r="H77" s="16">
        <f>H78</f>
        <v>31538.538</v>
      </c>
      <c r="I77" s="6">
        <f t="shared" ref="I77:I140" si="5">H77/G77*100</f>
        <v>97.465938108485361</v>
      </c>
    </row>
    <row r="78" spans="1:9" ht="31.5">
      <c r="A78" s="48" t="s">
        <v>78</v>
      </c>
      <c r="B78" s="13" t="s">
        <v>31</v>
      </c>
      <c r="C78" s="13" t="s">
        <v>23</v>
      </c>
      <c r="D78" s="13" t="s">
        <v>16</v>
      </c>
      <c r="E78" s="14" t="s">
        <v>117</v>
      </c>
      <c r="F78" s="11"/>
      <c r="G78" s="16">
        <f>G79+G83+G85</f>
        <v>32358.523000000001</v>
      </c>
      <c r="H78" s="16">
        <f>H79+H83+H85</f>
        <v>31538.538</v>
      </c>
      <c r="I78" s="6">
        <f t="shared" si="5"/>
        <v>97.465938108485361</v>
      </c>
    </row>
    <row r="79" spans="1:9">
      <c r="A79" s="48" t="s">
        <v>79</v>
      </c>
      <c r="B79" s="13" t="s">
        <v>31</v>
      </c>
      <c r="C79" s="13" t="s">
        <v>23</v>
      </c>
      <c r="D79" s="13" t="s">
        <v>16</v>
      </c>
      <c r="E79" s="14" t="s">
        <v>118</v>
      </c>
      <c r="F79" s="11"/>
      <c r="G79" s="16">
        <f>G80+G81+G82</f>
        <v>13580.473</v>
      </c>
      <c r="H79" s="16">
        <f>H80+H81+H82</f>
        <v>12760.488000000001</v>
      </c>
      <c r="I79" s="6">
        <f t="shared" si="5"/>
        <v>93.962029157600043</v>
      </c>
    </row>
    <row r="80" spans="1:9" ht="63">
      <c r="A80" s="23" t="s">
        <v>73</v>
      </c>
      <c r="B80" s="13" t="s">
        <v>31</v>
      </c>
      <c r="C80" s="13" t="s">
        <v>23</v>
      </c>
      <c r="D80" s="13" t="s">
        <v>16</v>
      </c>
      <c r="E80" s="14" t="s">
        <v>118</v>
      </c>
      <c r="F80" s="11">
        <v>100</v>
      </c>
      <c r="G80" s="31">
        <v>11321.1</v>
      </c>
      <c r="H80" s="31">
        <v>10888.824000000001</v>
      </c>
      <c r="I80" s="6">
        <f t="shared" si="5"/>
        <v>96.181678458807013</v>
      </c>
    </row>
    <row r="81" spans="1:9" ht="31.5">
      <c r="A81" s="23" t="s">
        <v>114</v>
      </c>
      <c r="B81" s="13" t="s">
        <v>31</v>
      </c>
      <c r="C81" s="13" t="s">
        <v>23</v>
      </c>
      <c r="D81" s="13" t="s">
        <v>16</v>
      </c>
      <c r="E81" s="14" t="s">
        <v>118</v>
      </c>
      <c r="F81" s="11">
        <v>200</v>
      </c>
      <c r="G81" s="31">
        <v>2179.473</v>
      </c>
      <c r="H81" s="31">
        <v>1842.6289999999999</v>
      </c>
      <c r="I81" s="6">
        <f t="shared" si="5"/>
        <v>84.544704155545858</v>
      </c>
    </row>
    <row r="82" spans="1:9">
      <c r="A82" s="49" t="s">
        <v>74</v>
      </c>
      <c r="B82" s="13" t="s">
        <v>31</v>
      </c>
      <c r="C82" s="13" t="s">
        <v>23</v>
      </c>
      <c r="D82" s="13" t="s">
        <v>16</v>
      </c>
      <c r="E82" s="14" t="s">
        <v>118</v>
      </c>
      <c r="F82" s="11">
        <v>850</v>
      </c>
      <c r="G82" s="31">
        <v>79.900000000000006</v>
      </c>
      <c r="H82" s="31">
        <v>29.035</v>
      </c>
      <c r="I82" s="6">
        <f t="shared" si="5"/>
        <v>36.339173967459324</v>
      </c>
    </row>
    <row r="83" spans="1:9" ht="47.25">
      <c r="A83" s="49" t="s">
        <v>166</v>
      </c>
      <c r="B83" s="13" t="s">
        <v>31</v>
      </c>
      <c r="C83" s="13" t="s">
        <v>23</v>
      </c>
      <c r="D83" s="13" t="s">
        <v>16</v>
      </c>
      <c r="E83" s="14" t="s">
        <v>168</v>
      </c>
      <c r="F83" s="13"/>
      <c r="G83" s="16">
        <f>G84</f>
        <v>18342.55</v>
      </c>
      <c r="H83" s="16">
        <f>H84</f>
        <v>18342.55</v>
      </c>
      <c r="I83" s="6">
        <f t="shared" si="5"/>
        <v>100</v>
      </c>
    </row>
    <row r="84" spans="1:9" ht="63">
      <c r="A84" s="23" t="s">
        <v>73</v>
      </c>
      <c r="B84" s="13" t="s">
        <v>31</v>
      </c>
      <c r="C84" s="13" t="s">
        <v>23</v>
      </c>
      <c r="D84" s="13" t="s">
        <v>16</v>
      </c>
      <c r="E84" s="14" t="s">
        <v>168</v>
      </c>
      <c r="F84" s="13">
        <v>100</v>
      </c>
      <c r="G84" s="16">
        <v>18342.55</v>
      </c>
      <c r="H84" s="16">
        <v>18342.55</v>
      </c>
      <c r="I84" s="6">
        <f t="shared" si="5"/>
        <v>100</v>
      </c>
    </row>
    <row r="85" spans="1:9" ht="47.25">
      <c r="A85" s="49" t="s">
        <v>169</v>
      </c>
      <c r="B85" s="13" t="s">
        <v>31</v>
      </c>
      <c r="C85" s="13" t="s">
        <v>23</v>
      </c>
      <c r="D85" s="13" t="s">
        <v>16</v>
      </c>
      <c r="E85" s="14" t="s">
        <v>168</v>
      </c>
      <c r="F85" s="13"/>
      <c r="G85" s="16">
        <f>G86</f>
        <v>435.5</v>
      </c>
      <c r="H85" s="16">
        <f>H86</f>
        <v>435.5</v>
      </c>
      <c r="I85" s="6">
        <f t="shared" si="5"/>
        <v>100</v>
      </c>
    </row>
    <row r="86" spans="1:9" ht="63">
      <c r="A86" s="23" t="s">
        <v>73</v>
      </c>
      <c r="B86" s="13" t="s">
        <v>31</v>
      </c>
      <c r="C86" s="13" t="s">
        <v>23</v>
      </c>
      <c r="D86" s="13" t="s">
        <v>16</v>
      </c>
      <c r="E86" s="14" t="s">
        <v>168</v>
      </c>
      <c r="F86" s="13">
        <v>100</v>
      </c>
      <c r="G86" s="16">
        <v>435.5</v>
      </c>
      <c r="H86" s="16">
        <v>435.5</v>
      </c>
      <c r="I86" s="6">
        <f t="shared" si="5"/>
        <v>100</v>
      </c>
    </row>
    <row r="87" spans="1:9" ht="31.5">
      <c r="A87" s="49" t="s">
        <v>293</v>
      </c>
      <c r="B87" s="13" t="s">
        <v>31</v>
      </c>
      <c r="C87" s="13" t="s">
        <v>23</v>
      </c>
      <c r="D87" s="13" t="s">
        <v>16</v>
      </c>
      <c r="E87" s="14" t="s">
        <v>220</v>
      </c>
      <c r="F87" s="13"/>
      <c r="G87" s="16">
        <f>G88+G92+G94</f>
        <v>10556.324000000001</v>
      </c>
      <c r="H87" s="16">
        <f>H88+H92+H94</f>
        <v>10555.534000000001</v>
      </c>
      <c r="I87" s="6">
        <f t="shared" si="5"/>
        <v>99.992516334284559</v>
      </c>
    </row>
    <row r="88" spans="1:9" ht="31.5">
      <c r="A88" s="49" t="s">
        <v>216</v>
      </c>
      <c r="B88" s="13" t="s">
        <v>31</v>
      </c>
      <c r="C88" s="13" t="s">
        <v>23</v>
      </c>
      <c r="D88" s="13" t="s">
        <v>16</v>
      </c>
      <c r="E88" s="14" t="s">
        <v>190</v>
      </c>
      <c r="F88" s="13"/>
      <c r="G88" s="16">
        <f t="shared" ref="G88:H88" si="6">G89</f>
        <v>10329.052</v>
      </c>
      <c r="H88" s="16">
        <f t="shared" si="6"/>
        <v>10328.262000000001</v>
      </c>
      <c r="I88" s="6">
        <f t="shared" si="5"/>
        <v>99.992351669833795</v>
      </c>
    </row>
    <row r="89" spans="1:9" ht="31.5">
      <c r="A89" s="23" t="s">
        <v>114</v>
      </c>
      <c r="B89" s="13" t="s">
        <v>31</v>
      </c>
      <c r="C89" s="13" t="s">
        <v>23</v>
      </c>
      <c r="D89" s="13" t="s">
        <v>16</v>
      </c>
      <c r="E89" s="14" t="s">
        <v>190</v>
      </c>
      <c r="F89" s="13">
        <v>200</v>
      </c>
      <c r="G89" s="16">
        <v>10329.052</v>
      </c>
      <c r="H89" s="16">
        <v>10328.262000000001</v>
      </c>
      <c r="I89" s="6">
        <f t="shared" si="5"/>
        <v>99.992351669833795</v>
      </c>
    </row>
    <row r="90" spans="1:9" ht="47.25">
      <c r="A90" s="23" t="s">
        <v>277</v>
      </c>
      <c r="B90" s="13" t="s">
        <v>31</v>
      </c>
      <c r="C90" s="13" t="s">
        <v>23</v>
      </c>
      <c r="D90" s="13" t="s">
        <v>16</v>
      </c>
      <c r="E90" s="14" t="s">
        <v>294</v>
      </c>
      <c r="F90" s="13"/>
      <c r="G90" s="16">
        <f>G91</f>
        <v>101</v>
      </c>
      <c r="H90" s="16">
        <f>H91</f>
        <v>101</v>
      </c>
      <c r="I90" s="6">
        <f t="shared" si="5"/>
        <v>100</v>
      </c>
    </row>
    <row r="91" spans="1:9" ht="31.5">
      <c r="A91" s="23" t="s">
        <v>114</v>
      </c>
      <c r="B91" s="13" t="s">
        <v>31</v>
      </c>
      <c r="C91" s="13" t="s">
        <v>23</v>
      </c>
      <c r="D91" s="13" t="s">
        <v>16</v>
      </c>
      <c r="E91" s="14" t="s">
        <v>294</v>
      </c>
      <c r="F91" s="13">
        <v>200</v>
      </c>
      <c r="G91" s="16">
        <v>101</v>
      </c>
      <c r="H91" s="16">
        <v>101</v>
      </c>
      <c r="I91" s="6">
        <f t="shared" si="5"/>
        <v>100</v>
      </c>
    </row>
    <row r="92" spans="1:9" ht="47.25">
      <c r="A92" s="23" t="s">
        <v>295</v>
      </c>
      <c r="B92" s="13" t="s">
        <v>31</v>
      </c>
      <c r="C92" s="13" t="s">
        <v>23</v>
      </c>
      <c r="D92" s="13" t="s">
        <v>16</v>
      </c>
      <c r="E92" s="14" t="s">
        <v>296</v>
      </c>
      <c r="F92" s="13"/>
      <c r="G92" s="16">
        <f>G93</f>
        <v>225</v>
      </c>
      <c r="H92" s="16">
        <f>H93</f>
        <v>225</v>
      </c>
      <c r="I92" s="6">
        <f t="shared" si="5"/>
        <v>100</v>
      </c>
    </row>
    <row r="93" spans="1:9" ht="31.5">
      <c r="A93" s="23" t="s">
        <v>114</v>
      </c>
      <c r="B93" s="13" t="s">
        <v>31</v>
      </c>
      <c r="C93" s="13" t="s">
        <v>23</v>
      </c>
      <c r="D93" s="13" t="s">
        <v>16</v>
      </c>
      <c r="E93" s="14" t="s">
        <v>296</v>
      </c>
      <c r="F93" s="13">
        <v>200</v>
      </c>
      <c r="G93" s="16">
        <v>225</v>
      </c>
      <c r="H93" s="16">
        <v>225</v>
      </c>
      <c r="I93" s="6">
        <f t="shared" si="5"/>
        <v>100</v>
      </c>
    </row>
    <row r="94" spans="1:9" ht="47.25">
      <c r="A94" s="23" t="s">
        <v>297</v>
      </c>
      <c r="B94" s="13" t="s">
        <v>31</v>
      </c>
      <c r="C94" s="13" t="s">
        <v>23</v>
      </c>
      <c r="D94" s="13" t="s">
        <v>16</v>
      </c>
      <c r="E94" s="14" t="s">
        <v>296</v>
      </c>
      <c r="F94" s="13"/>
      <c r="G94" s="16">
        <f>G95</f>
        <v>2.2719999999999998</v>
      </c>
      <c r="H94" s="16">
        <f>H95</f>
        <v>2.2719999999999998</v>
      </c>
      <c r="I94" s="6">
        <f t="shared" si="5"/>
        <v>100</v>
      </c>
    </row>
    <row r="95" spans="1:9" ht="31.5">
      <c r="A95" s="23" t="s">
        <v>114</v>
      </c>
      <c r="B95" s="13" t="s">
        <v>31</v>
      </c>
      <c r="C95" s="13" t="s">
        <v>23</v>
      </c>
      <c r="D95" s="13" t="s">
        <v>16</v>
      </c>
      <c r="E95" s="14" t="s">
        <v>296</v>
      </c>
      <c r="F95" s="13">
        <v>200</v>
      </c>
      <c r="G95" s="16">
        <v>2.2719999999999998</v>
      </c>
      <c r="H95" s="16">
        <v>2.2719999999999998</v>
      </c>
      <c r="I95" s="6">
        <f t="shared" si="5"/>
        <v>100</v>
      </c>
    </row>
    <row r="96" spans="1:9">
      <c r="A96" s="48" t="s">
        <v>80</v>
      </c>
      <c r="B96" s="13" t="s">
        <v>31</v>
      </c>
      <c r="C96" s="13" t="s">
        <v>23</v>
      </c>
      <c r="D96" s="13" t="s">
        <v>19</v>
      </c>
      <c r="E96" s="14"/>
      <c r="F96" s="13"/>
      <c r="G96" s="16">
        <f>G97+G101</f>
        <v>12334.31</v>
      </c>
      <c r="H96" s="16">
        <f>H97+H101</f>
        <v>11853.752</v>
      </c>
      <c r="I96" s="6">
        <f t="shared" si="5"/>
        <v>96.103892313392492</v>
      </c>
    </row>
    <row r="97" spans="1:9" ht="47.25">
      <c r="A97" s="48" t="s">
        <v>218</v>
      </c>
      <c r="B97" s="13" t="s">
        <v>31</v>
      </c>
      <c r="C97" s="13" t="s">
        <v>23</v>
      </c>
      <c r="D97" s="13" t="s">
        <v>19</v>
      </c>
      <c r="E97" s="15" t="s">
        <v>219</v>
      </c>
      <c r="F97" s="13"/>
      <c r="G97" s="16">
        <f t="shared" ref="G97:H98" si="7">G98</f>
        <v>1235.9000000000001</v>
      </c>
      <c r="H97" s="16">
        <f t="shared" si="7"/>
        <v>1232.4469999999999</v>
      </c>
      <c r="I97" s="6">
        <f t="shared" si="5"/>
        <v>99.720608463467897</v>
      </c>
    </row>
    <row r="98" spans="1:9" ht="31.5">
      <c r="A98" s="48" t="s">
        <v>75</v>
      </c>
      <c r="B98" s="13" t="s">
        <v>31</v>
      </c>
      <c r="C98" s="13" t="s">
        <v>23</v>
      </c>
      <c r="D98" s="13" t="s">
        <v>19</v>
      </c>
      <c r="E98" s="14" t="s">
        <v>115</v>
      </c>
      <c r="F98" s="11"/>
      <c r="G98" s="16">
        <f t="shared" si="7"/>
        <v>1235.9000000000001</v>
      </c>
      <c r="H98" s="16">
        <f t="shared" si="7"/>
        <v>1232.4469999999999</v>
      </c>
      <c r="I98" s="6">
        <f t="shared" si="5"/>
        <v>99.720608463467897</v>
      </c>
    </row>
    <row r="99" spans="1:9">
      <c r="A99" s="48" t="s">
        <v>76</v>
      </c>
      <c r="B99" s="13" t="s">
        <v>31</v>
      </c>
      <c r="C99" s="13" t="s">
        <v>23</v>
      </c>
      <c r="D99" s="13" t="s">
        <v>19</v>
      </c>
      <c r="E99" s="14" t="s">
        <v>116</v>
      </c>
      <c r="F99" s="11"/>
      <c r="G99" s="16">
        <f>G100</f>
        <v>1235.9000000000001</v>
      </c>
      <c r="H99" s="16">
        <f>H100</f>
        <v>1232.4469999999999</v>
      </c>
      <c r="I99" s="6">
        <f t="shared" si="5"/>
        <v>99.720608463467897</v>
      </c>
    </row>
    <row r="100" spans="1:9" ht="63">
      <c r="A100" s="23" t="s">
        <v>73</v>
      </c>
      <c r="B100" s="13" t="s">
        <v>31</v>
      </c>
      <c r="C100" s="13" t="s">
        <v>23</v>
      </c>
      <c r="D100" s="13" t="s">
        <v>19</v>
      </c>
      <c r="E100" s="14" t="s">
        <v>116</v>
      </c>
      <c r="F100" s="11">
        <v>100</v>
      </c>
      <c r="G100" s="16">
        <v>1235.9000000000001</v>
      </c>
      <c r="H100" s="16">
        <v>1232.4469999999999</v>
      </c>
      <c r="I100" s="6">
        <f t="shared" si="5"/>
        <v>99.720608463467897</v>
      </c>
    </row>
    <row r="101" spans="1:9" ht="31.5">
      <c r="A101" s="49" t="s">
        <v>213</v>
      </c>
      <c r="B101" s="13" t="s">
        <v>31</v>
      </c>
      <c r="C101" s="13" t="s">
        <v>23</v>
      </c>
      <c r="D101" s="13" t="s">
        <v>19</v>
      </c>
      <c r="E101" s="14" t="s">
        <v>214</v>
      </c>
      <c r="F101" s="13"/>
      <c r="G101" s="16">
        <f>G102</f>
        <v>11098.41</v>
      </c>
      <c r="H101" s="16">
        <f>H102</f>
        <v>10621.305</v>
      </c>
      <c r="I101" s="6">
        <f t="shared" si="5"/>
        <v>95.701140974247664</v>
      </c>
    </row>
    <row r="102" spans="1:9" ht="31.5">
      <c r="A102" s="49" t="s">
        <v>81</v>
      </c>
      <c r="B102" s="13" t="s">
        <v>31</v>
      </c>
      <c r="C102" s="13" t="s">
        <v>23</v>
      </c>
      <c r="D102" s="13" t="s">
        <v>19</v>
      </c>
      <c r="E102" s="14" t="s">
        <v>119</v>
      </c>
      <c r="F102" s="13"/>
      <c r="G102" s="16">
        <f>G107+G103</f>
        <v>11098.41</v>
      </c>
      <c r="H102" s="16">
        <f>H107+H103</f>
        <v>10621.305</v>
      </c>
      <c r="I102" s="6">
        <f t="shared" si="5"/>
        <v>95.701140974247664</v>
      </c>
    </row>
    <row r="103" spans="1:9">
      <c r="A103" s="51" t="s">
        <v>136</v>
      </c>
      <c r="B103" s="13" t="s">
        <v>31</v>
      </c>
      <c r="C103" s="13" t="s">
        <v>23</v>
      </c>
      <c r="D103" s="13" t="s">
        <v>19</v>
      </c>
      <c r="E103" s="14" t="s">
        <v>137</v>
      </c>
      <c r="F103" s="13"/>
      <c r="G103" s="16">
        <f>G104+G105+G106</f>
        <v>7636.31</v>
      </c>
      <c r="H103" s="16">
        <f>H104+H105+H106</f>
        <v>7464.3370000000004</v>
      </c>
      <c r="I103" s="6">
        <f t="shared" si="5"/>
        <v>97.747956801125142</v>
      </c>
    </row>
    <row r="104" spans="1:9" ht="63">
      <c r="A104" s="23" t="s">
        <v>73</v>
      </c>
      <c r="B104" s="13" t="s">
        <v>31</v>
      </c>
      <c r="C104" s="13" t="s">
        <v>23</v>
      </c>
      <c r="D104" s="13" t="s">
        <v>19</v>
      </c>
      <c r="E104" s="14" t="s">
        <v>137</v>
      </c>
      <c r="F104" s="13">
        <v>100</v>
      </c>
      <c r="G104" s="16">
        <v>7540.51</v>
      </c>
      <c r="H104" s="16">
        <v>7407.8440000000001</v>
      </c>
      <c r="I104" s="6">
        <f t="shared" si="5"/>
        <v>98.24062298173466</v>
      </c>
    </row>
    <row r="105" spans="1:9" ht="31.5">
      <c r="A105" s="23" t="s">
        <v>114</v>
      </c>
      <c r="B105" s="13" t="s">
        <v>31</v>
      </c>
      <c r="C105" s="13" t="s">
        <v>23</v>
      </c>
      <c r="D105" s="13" t="s">
        <v>19</v>
      </c>
      <c r="E105" s="14" t="s">
        <v>137</v>
      </c>
      <c r="F105" s="13">
        <v>200</v>
      </c>
      <c r="G105" s="16">
        <v>86.8</v>
      </c>
      <c r="H105" s="16">
        <v>54.914999999999999</v>
      </c>
      <c r="I105" s="6">
        <f t="shared" si="5"/>
        <v>63.266129032258064</v>
      </c>
    </row>
    <row r="106" spans="1:9">
      <c r="A106" s="49" t="s">
        <v>74</v>
      </c>
      <c r="B106" s="13" t="s">
        <v>31</v>
      </c>
      <c r="C106" s="13" t="s">
        <v>23</v>
      </c>
      <c r="D106" s="13" t="s">
        <v>19</v>
      </c>
      <c r="E106" s="14" t="s">
        <v>137</v>
      </c>
      <c r="F106" s="13">
        <v>850</v>
      </c>
      <c r="G106" s="16">
        <v>9</v>
      </c>
      <c r="H106" s="16">
        <v>1.5780000000000001</v>
      </c>
      <c r="I106" s="6">
        <f t="shared" si="5"/>
        <v>17.533333333333335</v>
      </c>
    </row>
    <row r="107" spans="1:9" ht="63">
      <c r="A107" s="50" t="s">
        <v>82</v>
      </c>
      <c r="B107" s="13" t="s">
        <v>31</v>
      </c>
      <c r="C107" s="13" t="s">
        <v>23</v>
      </c>
      <c r="D107" s="13" t="s">
        <v>19</v>
      </c>
      <c r="E107" s="14" t="s">
        <v>120</v>
      </c>
      <c r="F107" s="13"/>
      <c r="G107" s="16">
        <f>G108+G109</f>
        <v>3462.1000000000004</v>
      </c>
      <c r="H107" s="16">
        <f>H108+H109</f>
        <v>3156.9679999999998</v>
      </c>
      <c r="I107" s="6">
        <f t="shared" si="5"/>
        <v>91.18650530025127</v>
      </c>
    </row>
    <row r="108" spans="1:9" ht="63">
      <c r="A108" s="23" t="s">
        <v>73</v>
      </c>
      <c r="B108" s="13" t="s">
        <v>31</v>
      </c>
      <c r="C108" s="13" t="s">
        <v>23</v>
      </c>
      <c r="D108" s="13" t="s">
        <v>19</v>
      </c>
      <c r="E108" s="14" t="s">
        <v>120</v>
      </c>
      <c r="F108" s="13">
        <v>100</v>
      </c>
      <c r="G108" s="16">
        <v>2738.65</v>
      </c>
      <c r="H108" s="16">
        <v>2724.0909999999999</v>
      </c>
      <c r="I108" s="6">
        <f t="shared" si="5"/>
        <v>99.468387709272804</v>
      </c>
    </row>
    <row r="109" spans="1:9" ht="31.5">
      <c r="A109" s="23" t="s">
        <v>114</v>
      </c>
      <c r="B109" s="13" t="s">
        <v>31</v>
      </c>
      <c r="C109" s="13" t="s">
        <v>23</v>
      </c>
      <c r="D109" s="13" t="s">
        <v>19</v>
      </c>
      <c r="E109" s="14" t="s">
        <v>120</v>
      </c>
      <c r="F109" s="13">
        <v>200</v>
      </c>
      <c r="G109" s="16">
        <v>723.45</v>
      </c>
      <c r="H109" s="16">
        <v>432.87700000000001</v>
      </c>
      <c r="I109" s="6">
        <f t="shared" si="5"/>
        <v>59.835095721888173</v>
      </c>
    </row>
    <row r="110" spans="1:9" ht="31.5">
      <c r="A110" s="48" t="s">
        <v>54</v>
      </c>
      <c r="B110" s="13" t="s">
        <v>32</v>
      </c>
      <c r="C110" s="13"/>
      <c r="D110" s="13"/>
      <c r="E110" s="15"/>
      <c r="F110" s="13"/>
      <c r="G110" s="16">
        <f>G111+G239</f>
        <v>581732.14100000006</v>
      </c>
      <c r="H110" s="16">
        <f>H111+H239</f>
        <v>557045.03</v>
      </c>
      <c r="I110" s="6">
        <f t="shared" si="5"/>
        <v>95.756275223582662</v>
      </c>
    </row>
    <row r="111" spans="1:9">
      <c r="A111" s="48" t="s">
        <v>37</v>
      </c>
      <c r="B111" s="13" t="s">
        <v>32</v>
      </c>
      <c r="C111" s="13" t="s">
        <v>24</v>
      </c>
      <c r="D111" s="13"/>
      <c r="E111" s="14"/>
      <c r="F111" s="13"/>
      <c r="G111" s="16">
        <f>G112+G145+G196+G189</f>
        <v>562827.84100000001</v>
      </c>
      <c r="H111" s="16">
        <f>H112+H145+H196+H189</f>
        <v>539376.13100000005</v>
      </c>
      <c r="I111" s="6">
        <f t="shared" si="5"/>
        <v>95.833235619913125</v>
      </c>
    </row>
    <row r="112" spans="1:9">
      <c r="A112" s="48" t="s">
        <v>8</v>
      </c>
      <c r="B112" s="13" t="s">
        <v>32</v>
      </c>
      <c r="C112" s="13" t="s">
        <v>24</v>
      </c>
      <c r="D112" s="13" t="s">
        <v>16</v>
      </c>
      <c r="E112" s="14"/>
      <c r="F112" s="13"/>
      <c r="G112" s="16">
        <f>G113+G123</f>
        <v>174797.861</v>
      </c>
      <c r="H112" s="16">
        <f>H113+H123</f>
        <v>161974.11499999999</v>
      </c>
      <c r="I112" s="6">
        <f t="shared" si="5"/>
        <v>92.663671096066778</v>
      </c>
    </row>
    <row r="113" spans="1:9" ht="31.5">
      <c r="A113" s="49" t="s">
        <v>213</v>
      </c>
      <c r="B113" s="13" t="s">
        <v>32</v>
      </c>
      <c r="C113" s="13" t="s">
        <v>24</v>
      </c>
      <c r="D113" s="13" t="s">
        <v>16</v>
      </c>
      <c r="E113" s="14" t="s">
        <v>214</v>
      </c>
      <c r="F113" s="13"/>
      <c r="G113" s="16">
        <f>G114</f>
        <v>35319.436999999998</v>
      </c>
      <c r="H113" s="16">
        <f>H114</f>
        <v>30919.942999999999</v>
      </c>
      <c r="I113" s="6">
        <f t="shared" si="5"/>
        <v>87.543702919160353</v>
      </c>
    </row>
    <row r="114" spans="1:9" ht="31.5">
      <c r="A114" s="48" t="s">
        <v>72</v>
      </c>
      <c r="B114" s="13" t="s">
        <v>32</v>
      </c>
      <c r="C114" s="13" t="s">
        <v>24</v>
      </c>
      <c r="D114" s="13" t="s">
        <v>16</v>
      </c>
      <c r="E114" s="14" t="s">
        <v>111</v>
      </c>
      <c r="F114" s="13"/>
      <c r="G114" s="16">
        <f>G115+G119+G121</f>
        <v>35319.436999999998</v>
      </c>
      <c r="H114" s="16">
        <f>H115+H119+H121</f>
        <v>30919.942999999999</v>
      </c>
      <c r="I114" s="6">
        <f t="shared" si="5"/>
        <v>87.543702919160353</v>
      </c>
    </row>
    <row r="115" spans="1:9" ht="31.5">
      <c r="A115" s="48" t="s">
        <v>148</v>
      </c>
      <c r="B115" s="13" t="s">
        <v>32</v>
      </c>
      <c r="C115" s="13" t="s">
        <v>24</v>
      </c>
      <c r="D115" s="13" t="s">
        <v>16</v>
      </c>
      <c r="E115" s="14" t="s">
        <v>122</v>
      </c>
      <c r="F115" s="13"/>
      <c r="G115" s="16">
        <f>G116+G117+G118</f>
        <v>26938.436999999998</v>
      </c>
      <c r="H115" s="16">
        <f>H116+H117+H118</f>
        <v>22538.942999999999</v>
      </c>
      <c r="I115" s="6">
        <f t="shared" si="5"/>
        <v>83.668339777842348</v>
      </c>
    </row>
    <row r="116" spans="1:9" ht="63">
      <c r="A116" s="23" t="s">
        <v>73</v>
      </c>
      <c r="B116" s="13" t="s">
        <v>32</v>
      </c>
      <c r="C116" s="13" t="s">
        <v>24</v>
      </c>
      <c r="D116" s="13" t="s">
        <v>16</v>
      </c>
      <c r="E116" s="14" t="s">
        <v>122</v>
      </c>
      <c r="F116" s="13">
        <v>100</v>
      </c>
      <c r="G116" s="16">
        <v>7641</v>
      </c>
      <c r="H116" s="16">
        <v>7614.7860000000001</v>
      </c>
      <c r="I116" s="6">
        <f t="shared" si="5"/>
        <v>99.656929721240672</v>
      </c>
    </row>
    <row r="117" spans="1:9" ht="31.5">
      <c r="A117" s="23" t="s">
        <v>114</v>
      </c>
      <c r="B117" s="13" t="s">
        <v>32</v>
      </c>
      <c r="C117" s="13" t="s">
        <v>24</v>
      </c>
      <c r="D117" s="13" t="s">
        <v>16</v>
      </c>
      <c r="E117" s="14" t="s">
        <v>122</v>
      </c>
      <c r="F117" s="13">
        <v>200</v>
      </c>
      <c r="G117" s="16">
        <v>18477.78</v>
      </c>
      <c r="H117" s="16">
        <v>14104.5</v>
      </c>
      <c r="I117" s="6">
        <f t="shared" si="5"/>
        <v>76.332221727934851</v>
      </c>
    </row>
    <row r="118" spans="1:9">
      <c r="A118" s="49" t="s">
        <v>74</v>
      </c>
      <c r="B118" s="13" t="s">
        <v>32</v>
      </c>
      <c r="C118" s="13" t="s">
        <v>24</v>
      </c>
      <c r="D118" s="13" t="s">
        <v>16</v>
      </c>
      <c r="E118" s="14" t="s">
        <v>122</v>
      </c>
      <c r="F118" s="13">
        <v>850</v>
      </c>
      <c r="G118" s="16">
        <v>819.65700000000004</v>
      </c>
      <c r="H118" s="16">
        <v>819.65700000000004</v>
      </c>
      <c r="I118" s="6">
        <f t="shared" si="5"/>
        <v>100</v>
      </c>
    </row>
    <row r="119" spans="1:9" ht="47.25">
      <c r="A119" s="49" t="s">
        <v>166</v>
      </c>
      <c r="B119" s="13" t="s">
        <v>32</v>
      </c>
      <c r="C119" s="13" t="s">
        <v>24</v>
      </c>
      <c r="D119" s="13" t="s">
        <v>16</v>
      </c>
      <c r="E119" s="14" t="s">
        <v>167</v>
      </c>
      <c r="F119" s="13"/>
      <c r="G119" s="16">
        <f>G120</f>
        <v>7081</v>
      </c>
      <c r="H119" s="16">
        <f>H120</f>
        <v>7081</v>
      </c>
      <c r="I119" s="6">
        <f t="shared" si="5"/>
        <v>100</v>
      </c>
    </row>
    <row r="120" spans="1:9" ht="63">
      <c r="A120" s="23" t="s">
        <v>73</v>
      </c>
      <c r="B120" s="13" t="s">
        <v>32</v>
      </c>
      <c r="C120" s="13" t="s">
        <v>24</v>
      </c>
      <c r="D120" s="13" t="s">
        <v>16</v>
      </c>
      <c r="E120" s="14" t="s">
        <v>167</v>
      </c>
      <c r="F120" s="13">
        <v>100</v>
      </c>
      <c r="G120" s="16">
        <v>7081</v>
      </c>
      <c r="H120" s="16">
        <v>7081</v>
      </c>
      <c r="I120" s="6">
        <f t="shared" si="5"/>
        <v>100</v>
      </c>
    </row>
    <row r="121" spans="1:9" ht="31.5">
      <c r="A121" s="23" t="s">
        <v>180</v>
      </c>
      <c r="B121" s="13" t="s">
        <v>32</v>
      </c>
      <c r="C121" s="13" t="s">
        <v>24</v>
      </c>
      <c r="D121" s="13" t="s">
        <v>16</v>
      </c>
      <c r="E121" s="14" t="s">
        <v>292</v>
      </c>
      <c r="F121" s="13"/>
      <c r="G121" s="16">
        <f>G122</f>
        <v>1300</v>
      </c>
      <c r="H121" s="16">
        <f>H122</f>
        <v>1300</v>
      </c>
      <c r="I121" s="6">
        <f t="shared" si="5"/>
        <v>100</v>
      </c>
    </row>
    <row r="122" spans="1:9" ht="31.5">
      <c r="A122" s="23" t="s">
        <v>114</v>
      </c>
      <c r="B122" s="13" t="s">
        <v>32</v>
      </c>
      <c r="C122" s="13" t="s">
        <v>24</v>
      </c>
      <c r="D122" s="13" t="s">
        <v>16</v>
      </c>
      <c r="E122" s="14" t="s">
        <v>292</v>
      </c>
      <c r="F122" s="13">
        <v>200</v>
      </c>
      <c r="G122" s="16">
        <v>1300</v>
      </c>
      <c r="H122" s="16">
        <v>1300</v>
      </c>
      <c r="I122" s="6">
        <f t="shared" si="5"/>
        <v>100</v>
      </c>
    </row>
    <row r="123" spans="1:9">
      <c r="A123" s="49" t="s">
        <v>221</v>
      </c>
      <c r="B123" s="13" t="s">
        <v>32</v>
      </c>
      <c r="C123" s="13" t="s">
        <v>24</v>
      </c>
      <c r="D123" s="13" t="s">
        <v>16</v>
      </c>
      <c r="E123" s="14" t="s">
        <v>222</v>
      </c>
      <c r="F123" s="13"/>
      <c r="G123" s="16">
        <f t="shared" ref="G123:H123" si="8">G124</f>
        <v>139478.424</v>
      </c>
      <c r="H123" s="16">
        <f t="shared" si="8"/>
        <v>131054.17200000001</v>
      </c>
      <c r="I123" s="6">
        <f t="shared" si="5"/>
        <v>93.960175517899458</v>
      </c>
    </row>
    <row r="124" spans="1:9">
      <c r="A124" s="49" t="s">
        <v>223</v>
      </c>
      <c r="B124" s="13" t="s">
        <v>32</v>
      </c>
      <c r="C124" s="13" t="s">
        <v>24</v>
      </c>
      <c r="D124" s="13" t="s">
        <v>16</v>
      </c>
      <c r="E124" s="14" t="s">
        <v>224</v>
      </c>
      <c r="F124" s="13"/>
      <c r="G124" s="16">
        <f>G125+G139+G143+G141+G133+G136+G129+G131</f>
        <v>139478.424</v>
      </c>
      <c r="H124" s="16">
        <f>H125+H139+H143+H141+H133+H136+H129+H131</f>
        <v>131054.17200000001</v>
      </c>
      <c r="I124" s="6">
        <f t="shared" si="5"/>
        <v>93.960175517899458</v>
      </c>
    </row>
    <row r="125" spans="1:9" ht="47.25">
      <c r="A125" s="48" t="s">
        <v>84</v>
      </c>
      <c r="B125" s="13" t="s">
        <v>32</v>
      </c>
      <c r="C125" s="13" t="s">
        <v>24</v>
      </c>
      <c r="D125" s="13" t="s">
        <v>16</v>
      </c>
      <c r="E125" s="14" t="s">
        <v>123</v>
      </c>
      <c r="F125" s="13"/>
      <c r="G125" s="16">
        <f>G126+G127+G128</f>
        <v>53964.998999999996</v>
      </c>
      <c r="H125" s="16">
        <f>H126+H127+H128</f>
        <v>49992.207000000002</v>
      </c>
      <c r="I125" s="6">
        <f t="shared" si="5"/>
        <v>92.638206108370369</v>
      </c>
    </row>
    <row r="126" spans="1:9" ht="63">
      <c r="A126" s="44" t="s">
        <v>73</v>
      </c>
      <c r="B126" s="38" t="s">
        <v>32</v>
      </c>
      <c r="C126" s="38" t="s">
        <v>24</v>
      </c>
      <c r="D126" s="38" t="s">
        <v>16</v>
      </c>
      <c r="E126" s="39" t="s">
        <v>123</v>
      </c>
      <c r="F126" s="38">
        <v>100</v>
      </c>
      <c r="G126" s="31">
        <v>53408.964999999997</v>
      </c>
      <c r="H126" s="31">
        <v>49436.173000000003</v>
      </c>
      <c r="I126" s="6">
        <f t="shared" si="5"/>
        <v>92.56156340045159</v>
      </c>
    </row>
    <row r="127" spans="1:9" ht="31.5">
      <c r="A127" s="44" t="s">
        <v>114</v>
      </c>
      <c r="B127" s="38" t="s">
        <v>32</v>
      </c>
      <c r="C127" s="38" t="s">
        <v>24</v>
      </c>
      <c r="D127" s="38" t="s">
        <v>16</v>
      </c>
      <c r="E127" s="39" t="s">
        <v>123</v>
      </c>
      <c r="F127" s="38">
        <v>200</v>
      </c>
      <c r="G127" s="31">
        <v>498</v>
      </c>
      <c r="H127" s="31">
        <v>498</v>
      </c>
      <c r="I127" s="6">
        <f t="shared" si="5"/>
        <v>100</v>
      </c>
    </row>
    <row r="128" spans="1:9">
      <c r="A128" s="52" t="s">
        <v>65</v>
      </c>
      <c r="B128" s="38" t="s">
        <v>32</v>
      </c>
      <c r="C128" s="38" t="s">
        <v>24</v>
      </c>
      <c r="D128" s="38" t="s">
        <v>16</v>
      </c>
      <c r="E128" s="39" t="s">
        <v>123</v>
      </c>
      <c r="F128" s="38">
        <v>300</v>
      </c>
      <c r="G128" s="31">
        <v>58.033999999999999</v>
      </c>
      <c r="H128" s="31">
        <v>58.033999999999999</v>
      </c>
      <c r="I128" s="6">
        <f t="shared" si="5"/>
        <v>100</v>
      </c>
    </row>
    <row r="129" spans="1:10" ht="31.5">
      <c r="A129" s="52" t="s">
        <v>298</v>
      </c>
      <c r="B129" s="38" t="s">
        <v>32</v>
      </c>
      <c r="C129" s="38" t="s">
        <v>24</v>
      </c>
      <c r="D129" s="38" t="s">
        <v>16</v>
      </c>
      <c r="E129" s="39" t="s">
        <v>123</v>
      </c>
      <c r="F129" s="38"/>
      <c r="G129" s="31">
        <f>G130</f>
        <v>682.1</v>
      </c>
      <c r="H129" s="31">
        <f>H130</f>
        <v>682.1</v>
      </c>
      <c r="I129" s="6">
        <f t="shared" si="5"/>
        <v>100</v>
      </c>
    </row>
    <row r="130" spans="1:10" ht="31.5">
      <c r="A130" s="44" t="s">
        <v>114</v>
      </c>
      <c r="B130" s="38" t="s">
        <v>32</v>
      </c>
      <c r="C130" s="38" t="s">
        <v>24</v>
      </c>
      <c r="D130" s="38" t="s">
        <v>16</v>
      </c>
      <c r="E130" s="39" t="s">
        <v>123</v>
      </c>
      <c r="F130" s="38">
        <v>200</v>
      </c>
      <c r="G130" s="31">
        <v>682.1</v>
      </c>
      <c r="H130" s="31">
        <v>682.1</v>
      </c>
      <c r="I130" s="6">
        <f t="shared" si="5"/>
        <v>100</v>
      </c>
    </row>
    <row r="131" spans="1:10" ht="47.25">
      <c r="A131" s="52" t="s">
        <v>299</v>
      </c>
      <c r="B131" s="38" t="s">
        <v>32</v>
      </c>
      <c r="C131" s="38" t="s">
        <v>24</v>
      </c>
      <c r="D131" s="38" t="s">
        <v>16</v>
      </c>
      <c r="E131" s="39" t="s">
        <v>123</v>
      </c>
      <c r="F131" s="38"/>
      <c r="G131" s="31">
        <f>G132</f>
        <v>6.8890000000000002</v>
      </c>
      <c r="H131" s="31">
        <f>H132</f>
        <v>6.8890000000000002</v>
      </c>
      <c r="I131" s="6">
        <f t="shared" si="5"/>
        <v>100</v>
      </c>
    </row>
    <row r="132" spans="1:10" ht="31.5">
      <c r="A132" s="44" t="s">
        <v>114</v>
      </c>
      <c r="B132" s="38" t="s">
        <v>32</v>
      </c>
      <c r="C132" s="38" t="s">
        <v>24</v>
      </c>
      <c r="D132" s="38" t="s">
        <v>16</v>
      </c>
      <c r="E132" s="39" t="s">
        <v>123</v>
      </c>
      <c r="F132" s="38">
        <v>200</v>
      </c>
      <c r="G132" s="31">
        <v>6.8890000000000002</v>
      </c>
      <c r="H132" s="31">
        <v>6.8890000000000002</v>
      </c>
      <c r="I132" s="6">
        <f t="shared" si="5"/>
        <v>100</v>
      </c>
    </row>
    <row r="133" spans="1:10" ht="78.75">
      <c r="A133" s="52" t="s">
        <v>300</v>
      </c>
      <c r="B133" s="38" t="s">
        <v>32</v>
      </c>
      <c r="C133" s="13" t="s">
        <v>24</v>
      </c>
      <c r="D133" s="13" t="s">
        <v>16</v>
      </c>
      <c r="E133" s="14" t="s">
        <v>301</v>
      </c>
      <c r="F133" s="38"/>
      <c r="G133" s="31">
        <f>G135+G134</f>
        <v>15463.499</v>
      </c>
      <c r="H133" s="31">
        <f>H135+H134</f>
        <v>12629.548999999999</v>
      </c>
      <c r="I133" s="6">
        <f t="shared" si="5"/>
        <v>81.67329399381083</v>
      </c>
    </row>
    <row r="134" spans="1:10" ht="31.5">
      <c r="A134" s="44" t="s">
        <v>114</v>
      </c>
      <c r="B134" s="38" t="s">
        <v>32</v>
      </c>
      <c r="C134" s="13" t="s">
        <v>24</v>
      </c>
      <c r="D134" s="13" t="s">
        <v>16</v>
      </c>
      <c r="E134" s="14" t="s">
        <v>301</v>
      </c>
      <c r="F134" s="38">
        <v>200</v>
      </c>
      <c r="G134" s="31">
        <v>242.10400000000001</v>
      </c>
      <c r="H134" s="31">
        <v>242.10400000000001</v>
      </c>
      <c r="I134" s="6">
        <f t="shared" si="5"/>
        <v>100</v>
      </c>
      <c r="J134" s="47"/>
    </row>
    <row r="135" spans="1:10" ht="31.5">
      <c r="A135" s="52" t="s">
        <v>302</v>
      </c>
      <c r="B135" s="38" t="s">
        <v>32</v>
      </c>
      <c r="C135" s="13" t="s">
        <v>24</v>
      </c>
      <c r="D135" s="13" t="s">
        <v>16</v>
      </c>
      <c r="E135" s="14" t="s">
        <v>301</v>
      </c>
      <c r="F135" s="38">
        <v>400</v>
      </c>
      <c r="G135" s="31">
        <v>15221.395</v>
      </c>
      <c r="H135" s="31">
        <v>12387.445</v>
      </c>
      <c r="I135" s="6">
        <f t="shared" si="5"/>
        <v>81.381798448828107</v>
      </c>
    </row>
    <row r="136" spans="1:10" ht="94.5">
      <c r="A136" s="52" t="s">
        <v>303</v>
      </c>
      <c r="B136" s="38" t="s">
        <v>32</v>
      </c>
      <c r="C136" s="13" t="s">
        <v>24</v>
      </c>
      <c r="D136" s="13" t="s">
        <v>16</v>
      </c>
      <c r="E136" s="14" t="s">
        <v>301</v>
      </c>
      <c r="F136" s="38"/>
      <c r="G136" s="31">
        <f>G138+G137</f>
        <v>813.86799999999994</v>
      </c>
      <c r="H136" s="31">
        <f>H138+H137</f>
        <v>664.71299999999997</v>
      </c>
      <c r="I136" s="6">
        <f t="shared" si="5"/>
        <v>81.673318031916736</v>
      </c>
      <c r="J136" s="47"/>
    </row>
    <row r="137" spans="1:10" ht="31.5">
      <c r="A137" s="44" t="s">
        <v>114</v>
      </c>
      <c r="B137" s="38" t="s">
        <v>32</v>
      </c>
      <c r="C137" s="13" t="s">
        <v>24</v>
      </c>
      <c r="D137" s="13" t="s">
        <v>16</v>
      </c>
      <c r="E137" s="14" t="s">
        <v>301</v>
      </c>
      <c r="F137" s="38">
        <v>200</v>
      </c>
      <c r="G137" s="31">
        <v>12.742000000000001</v>
      </c>
      <c r="H137" s="31">
        <v>12.742000000000001</v>
      </c>
      <c r="I137" s="6">
        <f t="shared" si="5"/>
        <v>100</v>
      </c>
    </row>
    <row r="138" spans="1:10" ht="31.5">
      <c r="A138" s="52" t="s">
        <v>302</v>
      </c>
      <c r="B138" s="38" t="s">
        <v>32</v>
      </c>
      <c r="C138" s="13" t="s">
        <v>24</v>
      </c>
      <c r="D138" s="13" t="s">
        <v>16</v>
      </c>
      <c r="E138" s="14" t="s">
        <v>301</v>
      </c>
      <c r="F138" s="38">
        <v>400</v>
      </c>
      <c r="G138" s="31">
        <v>801.12599999999998</v>
      </c>
      <c r="H138" s="31">
        <v>651.971</v>
      </c>
      <c r="I138" s="6">
        <f t="shared" si="5"/>
        <v>81.381830074170608</v>
      </c>
    </row>
    <row r="139" spans="1:10" ht="31.5">
      <c r="A139" s="49" t="s">
        <v>288</v>
      </c>
      <c r="B139" s="38" t="s">
        <v>32</v>
      </c>
      <c r="C139" s="13" t="s">
        <v>24</v>
      </c>
      <c r="D139" s="13" t="s">
        <v>16</v>
      </c>
      <c r="E139" s="14" t="s">
        <v>304</v>
      </c>
      <c r="F139" s="11"/>
      <c r="G139" s="16">
        <f>G140</f>
        <v>20125.516</v>
      </c>
      <c r="H139" s="16">
        <f>H140</f>
        <v>19492.852999999999</v>
      </c>
      <c r="I139" s="6">
        <f t="shared" si="5"/>
        <v>96.856413520030983</v>
      </c>
    </row>
    <row r="140" spans="1:10" ht="31.5">
      <c r="A140" s="23" t="s">
        <v>114</v>
      </c>
      <c r="B140" s="38" t="s">
        <v>32</v>
      </c>
      <c r="C140" s="13" t="s">
        <v>24</v>
      </c>
      <c r="D140" s="13" t="s">
        <v>16</v>
      </c>
      <c r="E140" s="14" t="s">
        <v>304</v>
      </c>
      <c r="F140" s="11">
        <v>200</v>
      </c>
      <c r="G140" s="16">
        <v>20125.516</v>
      </c>
      <c r="H140" s="16">
        <v>19492.852999999999</v>
      </c>
      <c r="I140" s="6">
        <f t="shared" si="5"/>
        <v>96.856413520030983</v>
      </c>
    </row>
    <row r="141" spans="1:10" ht="31.5">
      <c r="A141" s="23" t="s">
        <v>289</v>
      </c>
      <c r="B141" s="38" t="s">
        <v>32</v>
      </c>
      <c r="C141" s="13" t="s">
        <v>24</v>
      </c>
      <c r="D141" s="13" t="s">
        <v>16</v>
      </c>
      <c r="E141" s="14" t="s">
        <v>304</v>
      </c>
      <c r="F141" s="11"/>
      <c r="G141" s="16">
        <f>G142</f>
        <v>1883.2529999999999</v>
      </c>
      <c r="H141" s="16">
        <f>H142</f>
        <v>1047.5609999999999</v>
      </c>
      <c r="I141" s="6">
        <f t="shared" ref="I141:I204" si="9">H141/G141*100</f>
        <v>55.625080645032824</v>
      </c>
    </row>
    <row r="142" spans="1:10" ht="31.5">
      <c r="A142" s="23" t="s">
        <v>114</v>
      </c>
      <c r="B142" s="38" t="s">
        <v>32</v>
      </c>
      <c r="C142" s="13" t="s">
        <v>24</v>
      </c>
      <c r="D142" s="13" t="s">
        <v>16</v>
      </c>
      <c r="E142" s="14" t="s">
        <v>304</v>
      </c>
      <c r="F142" s="11">
        <v>200</v>
      </c>
      <c r="G142" s="16">
        <v>1883.2529999999999</v>
      </c>
      <c r="H142" s="16">
        <v>1047.5609999999999</v>
      </c>
      <c r="I142" s="6">
        <f t="shared" si="9"/>
        <v>55.625080645032824</v>
      </c>
    </row>
    <row r="143" spans="1:10" ht="63">
      <c r="A143" s="48" t="s">
        <v>305</v>
      </c>
      <c r="B143" s="38" t="s">
        <v>32</v>
      </c>
      <c r="C143" s="13" t="s">
        <v>24</v>
      </c>
      <c r="D143" s="13" t="s">
        <v>16</v>
      </c>
      <c r="E143" s="14" t="s">
        <v>306</v>
      </c>
      <c r="F143" s="11"/>
      <c r="G143" s="16">
        <f>G144</f>
        <v>46538.3</v>
      </c>
      <c r="H143" s="16">
        <f>H144</f>
        <v>46538.3</v>
      </c>
      <c r="I143" s="6">
        <f t="shared" si="9"/>
        <v>100</v>
      </c>
    </row>
    <row r="144" spans="1:10" ht="31.5">
      <c r="A144" s="23" t="s">
        <v>114</v>
      </c>
      <c r="B144" s="38" t="s">
        <v>32</v>
      </c>
      <c r="C144" s="13" t="s">
        <v>24</v>
      </c>
      <c r="D144" s="13" t="s">
        <v>16</v>
      </c>
      <c r="E144" s="14" t="s">
        <v>306</v>
      </c>
      <c r="F144" s="11">
        <v>200</v>
      </c>
      <c r="G144" s="16">
        <v>46538.3</v>
      </c>
      <c r="H144" s="16">
        <v>46538.3</v>
      </c>
      <c r="I144" s="6">
        <f t="shared" si="9"/>
        <v>100</v>
      </c>
    </row>
    <row r="145" spans="1:9">
      <c r="A145" s="48" t="s">
        <v>9</v>
      </c>
      <c r="B145" s="13" t="s">
        <v>32</v>
      </c>
      <c r="C145" s="13" t="s">
        <v>24</v>
      </c>
      <c r="D145" s="13" t="s">
        <v>17</v>
      </c>
      <c r="E145" s="14"/>
      <c r="F145" s="13"/>
      <c r="G145" s="16">
        <f>G146+G158</f>
        <v>369109.04399999999</v>
      </c>
      <c r="H145" s="16">
        <f>H146+H158</f>
        <v>359374.33400000003</v>
      </c>
      <c r="I145" s="6">
        <f t="shared" si="9"/>
        <v>97.362646578770921</v>
      </c>
    </row>
    <row r="146" spans="1:9" ht="31.5">
      <c r="A146" s="49" t="s">
        <v>213</v>
      </c>
      <c r="B146" s="13" t="s">
        <v>32</v>
      </c>
      <c r="C146" s="13" t="s">
        <v>24</v>
      </c>
      <c r="D146" s="13" t="s">
        <v>17</v>
      </c>
      <c r="E146" s="14" t="s">
        <v>214</v>
      </c>
      <c r="F146" s="13"/>
      <c r="G146" s="16">
        <f>G147</f>
        <v>66117.32699999999</v>
      </c>
      <c r="H146" s="16">
        <f>H147</f>
        <v>57058.024999999994</v>
      </c>
      <c r="I146" s="6">
        <f t="shared" si="9"/>
        <v>86.298142391630577</v>
      </c>
    </row>
    <row r="147" spans="1:9" ht="31.5">
      <c r="A147" s="48" t="s">
        <v>72</v>
      </c>
      <c r="B147" s="13" t="s">
        <v>32</v>
      </c>
      <c r="C147" s="13" t="s">
        <v>24</v>
      </c>
      <c r="D147" s="13" t="s">
        <v>17</v>
      </c>
      <c r="E147" s="14" t="s">
        <v>111</v>
      </c>
      <c r="F147" s="13"/>
      <c r="G147" s="16">
        <f>G148+G153+G156+G155</f>
        <v>66117.32699999999</v>
      </c>
      <c r="H147" s="16">
        <f>H148+H153+H156+H155</f>
        <v>57058.024999999994</v>
      </c>
      <c r="I147" s="6">
        <f t="shared" si="9"/>
        <v>86.298142391630577</v>
      </c>
    </row>
    <row r="148" spans="1:9" ht="31.5">
      <c r="A148" s="48" t="s">
        <v>149</v>
      </c>
      <c r="B148" s="13" t="s">
        <v>32</v>
      </c>
      <c r="C148" s="13" t="s">
        <v>24</v>
      </c>
      <c r="D148" s="13" t="s">
        <v>17</v>
      </c>
      <c r="E148" s="14" t="s">
        <v>124</v>
      </c>
      <c r="F148" s="13"/>
      <c r="G148" s="16">
        <f>G149+G150+G152+G151</f>
        <v>54080.190999999992</v>
      </c>
      <c r="H148" s="16">
        <f>H149+H150+H152+H151</f>
        <v>45020.888999999996</v>
      </c>
      <c r="I148" s="6">
        <f t="shared" si="9"/>
        <v>83.248391264002748</v>
      </c>
    </row>
    <row r="149" spans="1:9" ht="63">
      <c r="A149" s="23" t="s">
        <v>73</v>
      </c>
      <c r="B149" s="13" t="s">
        <v>32</v>
      </c>
      <c r="C149" s="13" t="s">
        <v>24</v>
      </c>
      <c r="D149" s="13" t="s">
        <v>17</v>
      </c>
      <c r="E149" s="14" t="s">
        <v>124</v>
      </c>
      <c r="F149" s="13">
        <v>100</v>
      </c>
      <c r="G149" s="16">
        <v>121.706</v>
      </c>
      <c r="H149" s="16">
        <v>69.402000000000001</v>
      </c>
      <c r="I149" s="6">
        <f t="shared" si="9"/>
        <v>57.024304471431151</v>
      </c>
    </row>
    <row r="150" spans="1:9" ht="31.5">
      <c r="A150" s="23" t="s">
        <v>114</v>
      </c>
      <c r="B150" s="13" t="s">
        <v>32</v>
      </c>
      <c r="C150" s="13" t="s">
        <v>24</v>
      </c>
      <c r="D150" s="13" t="s">
        <v>17</v>
      </c>
      <c r="E150" s="14" t="s">
        <v>124</v>
      </c>
      <c r="F150" s="13">
        <v>200</v>
      </c>
      <c r="G150" s="16">
        <v>46669.7</v>
      </c>
      <c r="H150" s="16">
        <v>37699.949999999997</v>
      </c>
      <c r="I150" s="6">
        <f t="shared" si="9"/>
        <v>80.780356419689852</v>
      </c>
    </row>
    <row r="151" spans="1:9" ht="63">
      <c r="A151" s="23" t="s">
        <v>191</v>
      </c>
      <c r="B151" s="13" t="s">
        <v>32</v>
      </c>
      <c r="C151" s="13" t="s">
        <v>24</v>
      </c>
      <c r="D151" s="13" t="s">
        <v>17</v>
      </c>
      <c r="E151" s="14" t="s">
        <v>124</v>
      </c>
      <c r="F151" s="13">
        <v>611</v>
      </c>
      <c r="G151" s="16">
        <v>5741.7529999999997</v>
      </c>
      <c r="H151" s="16">
        <v>5741.7529999999997</v>
      </c>
      <c r="I151" s="6">
        <f t="shared" si="9"/>
        <v>100</v>
      </c>
    </row>
    <row r="152" spans="1:9">
      <c r="A152" s="49" t="s">
        <v>74</v>
      </c>
      <c r="B152" s="13" t="s">
        <v>32</v>
      </c>
      <c r="C152" s="13" t="s">
        <v>24</v>
      </c>
      <c r="D152" s="13" t="s">
        <v>17</v>
      </c>
      <c r="E152" s="14" t="s">
        <v>124</v>
      </c>
      <c r="F152" s="13">
        <v>850</v>
      </c>
      <c r="G152" s="16">
        <v>1547.0319999999999</v>
      </c>
      <c r="H152" s="16">
        <v>1509.7840000000001</v>
      </c>
      <c r="I152" s="6">
        <f t="shared" si="9"/>
        <v>97.592292854963574</v>
      </c>
    </row>
    <row r="153" spans="1:9" ht="31.5">
      <c r="A153" s="23" t="s">
        <v>180</v>
      </c>
      <c r="B153" s="13" t="s">
        <v>32</v>
      </c>
      <c r="C153" s="13" t="s">
        <v>24</v>
      </c>
      <c r="D153" s="13" t="s">
        <v>17</v>
      </c>
      <c r="E153" s="14" t="s">
        <v>292</v>
      </c>
      <c r="F153" s="13"/>
      <c r="G153" s="16">
        <f>G154</f>
        <v>10231.797</v>
      </c>
      <c r="H153" s="16">
        <f>H154</f>
        <v>10231.797</v>
      </c>
      <c r="I153" s="6">
        <f t="shared" si="9"/>
        <v>100</v>
      </c>
    </row>
    <row r="154" spans="1:9" ht="31.5">
      <c r="A154" s="23" t="s">
        <v>114</v>
      </c>
      <c r="B154" s="13" t="s">
        <v>32</v>
      </c>
      <c r="C154" s="13" t="s">
        <v>24</v>
      </c>
      <c r="D154" s="13" t="s">
        <v>17</v>
      </c>
      <c r="E154" s="14" t="s">
        <v>292</v>
      </c>
      <c r="F154" s="13">
        <v>200</v>
      </c>
      <c r="G154" s="16">
        <v>10231.797</v>
      </c>
      <c r="H154" s="16">
        <v>10231.797</v>
      </c>
      <c r="I154" s="6">
        <f t="shared" si="9"/>
        <v>100</v>
      </c>
    </row>
    <row r="155" spans="1:9" ht="63">
      <c r="A155" s="23" t="s">
        <v>191</v>
      </c>
      <c r="B155" s="13" t="s">
        <v>32</v>
      </c>
      <c r="C155" s="13" t="s">
        <v>24</v>
      </c>
      <c r="D155" s="13" t="s">
        <v>17</v>
      </c>
      <c r="E155" s="14" t="s">
        <v>292</v>
      </c>
      <c r="F155" s="13">
        <v>611</v>
      </c>
      <c r="G155" s="16">
        <v>1641.5</v>
      </c>
      <c r="H155" s="16">
        <v>1641.5</v>
      </c>
      <c r="I155" s="6">
        <f t="shared" si="9"/>
        <v>100</v>
      </c>
    </row>
    <row r="156" spans="1:9" ht="47.25">
      <c r="A156" s="23" t="s">
        <v>210</v>
      </c>
      <c r="B156" s="13" t="s">
        <v>32</v>
      </c>
      <c r="C156" s="13" t="s">
        <v>24</v>
      </c>
      <c r="D156" s="13" t="s">
        <v>17</v>
      </c>
      <c r="E156" s="14" t="s">
        <v>292</v>
      </c>
      <c r="F156" s="13"/>
      <c r="G156" s="16">
        <f>G157</f>
        <v>163.839</v>
      </c>
      <c r="H156" s="16">
        <f>H157</f>
        <v>163.839</v>
      </c>
      <c r="I156" s="6">
        <f t="shared" si="9"/>
        <v>100</v>
      </c>
    </row>
    <row r="157" spans="1:9" ht="31.5">
      <c r="A157" s="23" t="s">
        <v>114</v>
      </c>
      <c r="B157" s="13" t="s">
        <v>32</v>
      </c>
      <c r="C157" s="13" t="s">
        <v>24</v>
      </c>
      <c r="D157" s="13" t="s">
        <v>17</v>
      </c>
      <c r="E157" s="14" t="s">
        <v>292</v>
      </c>
      <c r="F157" s="13">
        <v>200</v>
      </c>
      <c r="G157" s="16">
        <v>163.839</v>
      </c>
      <c r="H157" s="16">
        <v>163.839</v>
      </c>
      <c r="I157" s="6">
        <f t="shared" si="9"/>
        <v>100</v>
      </c>
    </row>
    <row r="158" spans="1:9">
      <c r="A158" s="49" t="s">
        <v>221</v>
      </c>
      <c r="B158" s="13" t="s">
        <v>32</v>
      </c>
      <c r="C158" s="13" t="s">
        <v>24</v>
      </c>
      <c r="D158" s="13" t="s">
        <v>17</v>
      </c>
      <c r="E158" s="14" t="s">
        <v>222</v>
      </c>
      <c r="F158" s="13"/>
      <c r="G158" s="16">
        <f>G159+G185</f>
        <v>302991.717</v>
      </c>
      <c r="H158" s="16">
        <f>H159+H185</f>
        <v>302316.30900000001</v>
      </c>
      <c r="I158" s="6">
        <f t="shared" si="9"/>
        <v>99.777086975615248</v>
      </c>
    </row>
    <row r="159" spans="1:9">
      <c r="A159" s="49" t="s">
        <v>223</v>
      </c>
      <c r="B159" s="13" t="s">
        <v>32</v>
      </c>
      <c r="C159" s="13" t="s">
        <v>24</v>
      </c>
      <c r="D159" s="13" t="s">
        <v>17</v>
      </c>
      <c r="E159" s="14" t="s">
        <v>224</v>
      </c>
      <c r="F159" s="13"/>
      <c r="G159" s="16">
        <f>G162+G165+G170+G180+G183+G175+G160+G178+G173</f>
        <v>302214.10700000002</v>
      </c>
      <c r="H159" s="16">
        <f>H162+H165+H170+H180+H183+H175+H160+H178+H173</f>
        <v>301538.69900000002</v>
      </c>
      <c r="I159" s="6">
        <f t="shared" si="9"/>
        <v>99.776513410738971</v>
      </c>
    </row>
    <row r="160" spans="1:9" ht="94.5">
      <c r="A160" s="49" t="s">
        <v>278</v>
      </c>
      <c r="B160" s="13" t="s">
        <v>32</v>
      </c>
      <c r="C160" s="13" t="s">
        <v>24</v>
      </c>
      <c r="D160" s="13" t="s">
        <v>17</v>
      </c>
      <c r="E160" s="14" t="s">
        <v>307</v>
      </c>
      <c r="F160" s="13"/>
      <c r="G160" s="16">
        <f>G161</f>
        <v>195.3</v>
      </c>
      <c r="H160" s="16">
        <f>H161</f>
        <v>195.3</v>
      </c>
      <c r="I160" s="6">
        <f t="shared" si="9"/>
        <v>100</v>
      </c>
    </row>
    <row r="161" spans="1:9" ht="63">
      <c r="A161" s="49" t="s">
        <v>94</v>
      </c>
      <c r="B161" s="13" t="s">
        <v>32</v>
      </c>
      <c r="C161" s="13" t="s">
        <v>24</v>
      </c>
      <c r="D161" s="13" t="s">
        <v>17</v>
      </c>
      <c r="E161" s="14" t="s">
        <v>307</v>
      </c>
      <c r="F161" s="13">
        <v>100</v>
      </c>
      <c r="G161" s="16">
        <v>195.3</v>
      </c>
      <c r="H161" s="16">
        <v>195.3</v>
      </c>
      <c r="I161" s="6">
        <f t="shared" si="9"/>
        <v>100</v>
      </c>
    </row>
    <row r="162" spans="1:9" ht="63">
      <c r="A162" s="49" t="s">
        <v>177</v>
      </c>
      <c r="B162" s="13" t="s">
        <v>32</v>
      </c>
      <c r="C162" s="13" t="s">
        <v>24</v>
      </c>
      <c r="D162" s="13" t="s">
        <v>17</v>
      </c>
      <c r="E162" s="14" t="s">
        <v>308</v>
      </c>
      <c r="F162" s="13"/>
      <c r="G162" s="16">
        <f>G163+G164</f>
        <v>29470</v>
      </c>
      <c r="H162" s="16">
        <f>H163+H164</f>
        <v>29419.695</v>
      </c>
      <c r="I162" s="6">
        <f t="shared" si="9"/>
        <v>99.829300984051571</v>
      </c>
    </row>
    <row r="163" spans="1:9" ht="63">
      <c r="A163" s="49" t="s">
        <v>94</v>
      </c>
      <c r="B163" s="13" t="s">
        <v>32</v>
      </c>
      <c r="C163" s="13" t="s">
        <v>24</v>
      </c>
      <c r="D163" s="13" t="s">
        <v>17</v>
      </c>
      <c r="E163" s="14" t="s">
        <v>308</v>
      </c>
      <c r="F163" s="13">
        <v>100</v>
      </c>
      <c r="G163" s="16">
        <v>27321.7</v>
      </c>
      <c r="H163" s="16">
        <v>27271.395</v>
      </c>
      <c r="I163" s="6">
        <f t="shared" si="9"/>
        <v>99.815878953359416</v>
      </c>
    </row>
    <row r="164" spans="1:9">
      <c r="A164" s="49" t="s">
        <v>178</v>
      </c>
      <c r="B164" s="13" t="s">
        <v>32</v>
      </c>
      <c r="C164" s="13" t="s">
        <v>24</v>
      </c>
      <c r="D164" s="13" t="s">
        <v>17</v>
      </c>
      <c r="E164" s="14" t="s">
        <v>308</v>
      </c>
      <c r="F164" s="13">
        <v>612</v>
      </c>
      <c r="G164" s="16">
        <v>2148.3000000000002</v>
      </c>
      <c r="H164" s="16">
        <v>2148.3000000000002</v>
      </c>
      <c r="I164" s="6">
        <f t="shared" si="9"/>
        <v>100</v>
      </c>
    </row>
    <row r="165" spans="1:9" ht="94.5">
      <c r="A165" s="48" t="s">
        <v>85</v>
      </c>
      <c r="B165" s="13" t="s">
        <v>32</v>
      </c>
      <c r="C165" s="13" t="s">
        <v>24</v>
      </c>
      <c r="D165" s="13" t="s">
        <v>17</v>
      </c>
      <c r="E165" s="14" t="s">
        <v>125</v>
      </c>
      <c r="F165" s="11"/>
      <c r="G165" s="16">
        <f>G166+G167+G168+G169</f>
        <v>257955</v>
      </c>
      <c r="H165" s="16">
        <f>H166+H167+H168+H169</f>
        <v>257928.929</v>
      </c>
      <c r="I165" s="6">
        <f t="shared" si="9"/>
        <v>99.989893198426088</v>
      </c>
    </row>
    <row r="166" spans="1:9" ht="63">
      <c r="A166" s="23" t="s">
        <v>73</v>
      </c>
      <c r="B166" s="13" t="s">
        <v>32</v>
      </c>
      <c r="C166" s="13" t="s">
        <v>24</v>
      </c>
      <c r="D166" s="13" t="s">
        <v>17</v>
      </c>
      <c r="E166" s="14" t="s">
        <v>125</v>
      </c>
      <c r="F166" s="11">
        <v>100</v>
      </c>
      <c r="G166" s="16">
        <v>238385</v>
      </c>
      <c r="H166" s="16">
        <v>238385</v>
      </c>
      <c r="I166" s="6">
        <f t="shared" si="9"/>
        <v>100</v>
      </c>
    </row>
    <row r="167" spans="1:9" ht="31.5">
      <c r="A167" s="23" t="s">
        <v>114</v>
      </c>
      <c r="B167" s="13" t="s">
        <v>32</v>
      </c>
      <c r="C167" s="13" t="s">
        <v>24</v>
      </c>
      <c r="D167" s="13" t="s">
        <v>17</v>
      </c>
      <c r="E167" s="14" t="s">
        <v>125</v>
      </c>
      <c r="F167" s="13">
        <v>200</v>
      </c>
      <c r="G167" s="16">
        <v>5620.5</v>
      </c>
      <c r="H167" s="16">
        <v>5620.5</v>
      </c>
      <c r="I167" s="6">
        <f t="shared" si="9"/>
        <v>100</v>
      </c>
    </row>
    <row r="168" spans="1:9">
      <c r="A168" s="52" t="s">
        <v>65</v>
      </c>
      <c r="B168" s="13" t="s">
        <v>32</v>
      </c>
      <c r="C168" s="13" t="s">
        <v>24</v>
      </c>
      <c r="D168" s="13" t="s">
        <v>17</v>
      </c>
      <c r="E168" s="14" t="s">
        <v>125</v>
      </c>
      <c r="F168" s="13">
        <v>300</v>
      </c>
      <c r="G168" s="16">
        <v>140</v>
      </c>
      <c r="H168" s="16">
        <v>113.929</v>
      </c>
      <c r="I168" s="6">
        <f t="shared" si="9"/>
        <v>81.377857142857152</v>
      </c>
    </row>
    <row r="169" spans="1:9" ht="63">
      <c r="A169" s="23" t="s">
        <v>191</v>
      </c>
      <c r="B169" s="13" t="s">
        <v>32</v>
      </c>
      <c r="C169" s="13" t="s">
        <v>24</v>
      </c>
      <c r="D169" s="13" t="s">
        <v>17</v>
      </c>
      <c r="E169" s="14" t="s">
        <v>125</v>
      </c>
      <c r="F169" s="13">
        <v>611</v>
      </c>
      <c r="G169" s="16">
        <v>13809.5</v>
      </c>
      <c r="H169" s="16">
        <v>13809.5</v>
      </c>
      <c r="I169" s="6">
        <f t="shared" si="9"/>
        <v>100</v>
      </c>
    </row>
    <row r="170" spans="1:9" ht="47.25">
      <c r="A170" s="48" t="s">
        <v>207</v>
      </c>
      <c r="B170" s="13" t="s">
        <v>32</v>
      </c>
      <c r="C170" s="13" t="s">
        <v>24</v>
      </c>
      <c r="D170" s="13" t="s">
        <v>17</v>
      </c>
      <c r="E170" s="14" t="s">
        <v>279</v>
      </c>
      <c r="F170" s="13"/>
      <c r="G170" s="16">
        <f>G171+G172</f>
        <v>1311</v>
      </c>
      <c r="H170" s="16">
        <f>H171+H172</f>
        <v>1209.8879999999999</v>
      </c>
      <c r="I170" s="6">
        <f t="shared" si="9"/>
        <v>92.287414187643009</v>
      </c>
    </row>
    <row r="171" spans="1:9" ht="31.5">
      <c r="A171" s="23" t="s">
        <v>114</v>
      </c>
      <c r="B171" s="13" t="s">
        <v>32</v>
      </c>
      <c r="C171" s="13" t="s">
        <v>24</v>
      </c>
      <c r="D171" s="13" t="s">
        <v>17</v>
      </c>
      <c r="E171" s="39" t="s">
        <v>279</v>
      </c>
      <c r="F171" s="13">
        <v>200</v>
      </c>
      <c r="G171" s="16">
        <v>1299</v>
      </c>
      <c r="H171" s="16">
        <v>1197.8879999999999</v>
      </c>
      <c r="I171" s="6">
        <f t="shared" si="9"/>
        <v>92.216166281755179</v>
      </c>
    </row>
    <row r="172" spans="1:9">
      <c r="A172" s="49" t="s">
        <v>178</v>
      </c>
      <c r="B172" s="13" t="s">
        <v>32</v>
      </c>
      <c r="C172" s="13" t="s">
        <v>24</v>
      </c>
      <c r="D172" s="13" t="s">
        <v>17</v>
      </c>
      <c r="E172" s="39" t="s">
        <v>279</v>
      </c>
      <c r="F172" s="13">
        <v>612</v>
      </c>
      <c r="G172" s="16">
        <v>12</v>
      </c>
      <c r="H172" s="16">
        <v>12</v>
      </c>
      <c r="I172" s="6">
        <f t="shared" si="9"/>
        <v>100</v>
      </c>
    </row>
    <row r="173" spans="1:9" ht="63">
      <c r="A173" s="49" t="s">
        <v>208</v>
      </c>
      <c r="B173" s="13" t="s">
        <v>32</v>
      </c>
      <c r="C173" s="13" t="s">
        <v>24</v>
      </c>
      <c r="D173" s="13" t="s">
        <v>17</v>
      </c>
      <c r="E173" s="39" t="s">
        <v>279</v>
      </c>
      <c r="F173" s="13"/>
      <c r="G173" s="16">
        <f>G174</f>
        <v>13.242000000000001</v>
      </c>
      <c r="H173" s="16">
        <f>H174</f>
        <v>12.221</v>
      </c>
      <c r="I173" s="6">
        <f t="shared" si="9"/>
        <v>92.289684337713325</v>
      </c>
    </row>
    <row r="174" spans="1:9" ht="31.5">
      <c r="A174" s="23" t="s">
        <v>114</v>
      </c>
      <c r="B174" s="13" t="s">
        <v>32</v>
      </c>
      <c r="C174" s="13" t="s">
        <v>24</v>
      </c>
      <c r="D174" s="13" t="s">
        <v>17</v>
      </c>
      <c r="E174" s="39" t="s">
        <v>279</v>
      </c>
      <c r="F174" s="13">
        <v>200</v>
      </c>
      <c r="G174" s="16">
        <v>13.242000000000001</v>
      </c>
      <c r="H174" s="16">
        <v>12.221</v>
      </c>
      <c r="I174" s="6">
        <f t="shared" si="9"/>
        <v>92.289684337713325</v>
      </c>
    </row>
    <row r="175" spans="1:9" ht="31.5">
      <c r="A175" s="23" t="s">
        <v>280</v>
      </c>
      <c r="B175" s="13" t="s">
        <v>32</v>
      </c>
      <c r="C175" s="13" t="s">
        <v>24</v>
      </c>
      <c r="D175" s="13" t="s">
        <v>17</v>
      </c>
      <c r="E175" s="14" t="s">
        <v>281</v>
      </c>
      <c r="F175" s="13"/>
      <c r="G175" s="16">
        <f>G176+G177</f>
        <v>3224</v>
      </c>
      <c r="H175" s="16">
        <f>H176+H177</f>
        <v>2732.07</v>
      </c>
      <c r="I175" s="6">
        <f t="shared" si="9"/>
        <v>84.741625310173703</v>
      </c>
    </row>
    <row r="176" spans="1:9" ht="31.5">
      <c r="A176" s="23" t="s">
        <v>114</v>
      </c>
      <c r="B176" s="13" t="s">
        <v>32</v>
      </c>
      <c r="C176" s="13" t="s">
        <v>24</v>
      </c>
      <c r="D176" s="13" t="s">
        <v>17</v>
      </c>
      <c r="E176" s="14" t="s">
        <v>281</v>
      </c>
      <c r="F176" s="13">
        <v>200</v>
      </c>
      <c r="G176" s="16">
        <v>2964</v>
      </c>
      <c r="H176" s="16">
        <v>2472.0700000000002</v>
      </c>
      <c r="I176" s="6">
        <f t="shared" si="9"/>
        <v>83.403171390013497</v>
      </c>
    </row>
    <row r="177" spans="1:9">
      <c r="A177" s="49" t="s">
        <v>178</v>
      </c>
      <c r="B177" s="13" t="s">
        <v>32</v>
      </c>
      <c r="C177" s="13" t="s">
        <v>24</v>
      </c>
      <c r="D177" s="13" t="s">
        <v>17</v>
      </c>
      <c r="E177" s="14" t="s">
        <v>281</v>
      </c>
      <c r="F177" s="13">
        <v>612</v>
      </c>
      <c r="G177" s="16">
        <v>260</v>
      </c>
      <c r="H177" s="16">
        <v>260</v>
      </c>
      <c r="I177" s="6">
        <f t="shared" si="9"/>
        <v>100</v>
      </c>
    </row>
    <row r="178" spans="1:9" ht="63">
      <c r="A178" s="49" t="s">
        <v>208</v>
      </c>
      <c r="B178" s="13" t="s">
        <v>32</v>
      </c>
      <c r="C178" s="13" t="s">
        <v>24</v>
      </c>
      <c r="D178" s="13" t="s">
        <v>17</v>
      </c>
      <c r="E178" s="14" t="s">
        <v>281</v>
      </c>
      <c r="F178" s="13"/>
      <c r="G178" s="16">
        <f>G179</f>
        <v>32.564999999999998</v>
      </c>
      <c r="H178" s="16">
        <f>H179</f>
        <v>27.596</v>
      </c>
      <c r="I178" s="6">
        <f t="shared" si="9"/>
        <v>84.741286657454324</v>
      </c>
    </row>
    <row r="179" spans="1:9" ht="31.5">
      <c r="A179" s="23" t="s">
        <v>114</v>
      </c>
      <c r="B179" s="13" t="s">
        <v>32</v>
      </c>
      <c r="C179" s="13" t="s">
        <v>24</v>
      </c>
      <c r="D179" s="13" t="s">
        <v>17</v>
      </c>
      <c r="E179" s="14" t="s">
        <v>281</v>
      </c>
      <c r="F179" s="13">
        <v>200</v>
      </c>
      <c r="G179" s="16">
        <v>32.564999999999998</v>
      </c>
      <c r="H179" s="16">
        <v>27.596</v>
      </c>
      <c r="I179" s="6">
        <f t="shared" si="9"/>
        <v>84.741286657454324</v>
      </c>
    </row>
    <row r="180" spans="1:9" ht="63">
      <c r="A180" s="23" t="s">
        <v>192</v>
      </c>
      <c r="B180" s="13" t="s">
        <v>32</v>
      </c>
      <c r="C180" s="13" t="s">
        <v>24</v>
      </c>
      <c r="D180" s="13" t="s">
        <v>17</v>
      </c>
      <c r="E180" s="14" t="s">
        <v>179</v>
      </c>
      <c r="F180" s="13"/>
      <c r="G180" s="16">
        <f>G181+G182</f>
        <v>9564.2999999999993</v>
      </c>
      <c r="H180" s="16">
        <f>H181+H182</f>
        <v>9564.2999999999993</v>
      </c>
      <c r="I180" s="6">
        <f t="shared" si="9"/>
        <v>100</v>
      </c>
    </row>
    <row r="181" spans="1:9" ht="31.5">
      <c r="A181" s="23" t="s">
        <v>114</v>
      </c>
      <c r="B181" s="13" t="s">
        <v>32</v>
      </c>
      <c r="C181" s="13" t="s">
        <v>24</v>
      </c>
      <c r="D181" s="13" t="s">
        <v>17</v>
      </c>
      <c r="E181" s="14" t="s">
        <v>179</v>
      </c>
      <c r="F181" s="13">
        <v>200</v>
      </c>
      <c r="G181" s="16">
        <v>8964.2999999999993</v>
      </c>
      <c r="H181" s="16">
        <v>8964.2999999999993</v>
      </c>
      <c r="I181" s="6">
        <f t="shared" si="9"/>
        <v>100</v>
      </c>
    </row>
    <row r="182" spans="1:9">
      <c r="A182" s="49" t="s">
        <v>178</v>
      </c>
      <c r="B182" s="13" t="s">
        <v>32</v>
      </c>
      <c r="C182" s="13" t="s">
        <v>24</v>
      </c>
      <c r="D182" s="13" t="s">
        <v>17</v>
      </c>
      <c r="E182" s="14" t="s">
        <v>179</v>
      </c>
      <c r="F182" s="13">
        <v>612</v>
      </c>
      <c r="G182" s="16">
        <v>600</v>
      </c>
      <c r="H182" s="16">
        <v>600</v>
      </c>
      <c r="I182" s="6">
        <f t="shared" si="9"/>
        <v>100</v>
      </c>
    </row>
    <row r="183" spans="1:9" ht="78.75">
      <c r="A183" s="23" t="s">
        <v>209</v>
      </c>
      <c r="B183" s="13" t="s">
        <v>32</v>
      </c>
      <c r="C183" s="13" t="s">
        <v>24</v>
      </c>
      <c r="D183" s="13" t="s">
        <v>17</v>
      </c>
      <c r="E183" s="14" t="s">
        <v>309</v>
      </c>
      <c r="F183" s="13"/>
      <c r="G183" s="16">
        <f>G184</f>
        <v>448.7</v>
      </c>
      <c r="H183" s="16">
        <f>H184</f>
        <v>448.7</v>
      </c>
      <c r="I183" s="6">
        <f t="shared" si="9"/>
        <v>100</v>
      </c>
    </row>
    <row r="184" spans="1:9" ht="63">
      <c r="A184" s="23" t="s">
        <v>73</v>
      </c>
      <c r="B184" s="13" t="s">
        <v>32</v>
      </c>
      <c r="C184" s="13" t="s">
        <v>24</v>
      </c>
      <c r="D184" s="13" t="s">
        <v>17</v>
      </c>
      <c r="E184" s="14" t="s">
        <v>309</v>
      </c>
      <c r="F184" s="13">
        <v>100</v>
      </c>
      <c r="G184" s="16">
        <v>448.7</v>
      </c>
      <c r="H184" s="16">
        <v>448.7</v>
      </c>
      <c r="I184" s="6">
        <f t="shared" si="9"/>
        <v>100</v>
      </c>
    </row>
    <row r="185" spans="1:9">
      <c r="A185" s="48" t="s">
        <v>225</v>
      </c>
      <c r="B185" s="13" t="s">
        <v>32</v>
      </c>
      <c r="C185" s="13" t="s">
        <v>24</v>
      </c>
      <c r="D185" s="13" t="s">
        <v>17</v>
      </c>
      <c r="E185" s="15" t="s">
        <v>226</v>
      </c>
      <c r="F185" s="13"/>
      <c r="G185" s="16">
        <f t="shared" ref="G185:H185" si="10">G186</f>
        <v>777.61</v>
      </c>
      <c r="H185" s="16">
        <f t="shared" si="10"/>
        <v>777.61</v>
      </c>
      <c r="I185" s="6">
        <f t="shared" si="9"/>
        <v>100</v>
      </c>
    </row>
    <row r="186" spans="1:9">
      <c r="A186" s="49" t="s">
        <v>83</v>
      </c>
      <c r="B186" s="13" t="s">
        <v>32</v>
      </c>
      <c r="C186" s="13" t="s">
        <v>24</v>
      </c>
      <c r="D186" s="13" t="s">
        <v>17</v>
      </c>
      <c r="E186" s="15" t="s">
        <v>121</v>
      </c>
      <c r="F186" s="13"/>
      <c r="G186" s="16">
        <f>G187+G188</f>
        <v>777.61</v>
      </c>
      <c r="H186" s="16">
        <f>H187+H188</f>
        <v>777.61</v>
      </c>
      <c r="I186" s="6">
        <f t="shared" si="9"/>
        <v>100</v>
      </c>
    </row>
    <row r="187" spans="1:9" ht="63">
      <c r="A187" s="49" t="s">
        <v>94</v>
      </c>
      <c r="B187" s="13" t="s">
        <v>32</v>
      </c>
      <c r="C187" s="13" t="s">
        <v>24</v>
      </c>
      <c r="D187" s="13" t="s">
        <v>17</v>
      </c>
      <c r="E187" s="15" t="s">
        <v>121</v>
      </c>
      <c r="F187" s="13">
        <v>100</v>
      </c>
      <c r="G187" s="16">
        <v>734.57299999999998</v>
      </c>
      <c r="H187" s="16">
        <v>734.57299999999998</v>
      </c>
      <c r="I187" s="6">
        <f t="shared" si="9"/>
        <v>100</v>
      </c>
    </row>
    <row r="188" spans="1:9" ht="63">
      <c r="A188" s="23" t="s">
        <v>191</v>
      </c>
      <c r="B188" s="13" t="s">
        <v>32</v>
      </c>
      <c r="C188" s="13" t="s">
        <v>24</v>
      </c>
      <c r="D188" s="13" t="s">
        <v>17</v>
      </c>
      <c r="E188" s="15" t="s">
        <v>121</v>
      </c>
      <c r="F188" s="13">
        <v>611</v>
      </c>
      <c r="G188" s="16">
        <v>43.036999999999999</v>
      </c>
      <c r="H188" s="16">
        <v>43.036999999999999</v>
      </c>
      <c r="I188" s="6">
        <f t="shared" si="9"/>
        <v>100</v>
      </c>
    </row>
    <row r="189" spans="1:9" ht="31.5">
      <c r="A189" s="23" t="s">
        <v>276</v>
      </c>
      <c r="B189" s="13" t="s">
        <v>32</v>
      </c>
      <c r="C189" s="13" t="s">
        <v>24</v>
      </c>
      <c r="D189" s="13" t="s">
        <v>22</v>
      </c>
      <c r="E189" s="15"/>
      <c r="F189" s="13"/>
      <c r="G189" s="16">
        <f>G190+G192+G194</f>
        <v>237</v>
      </c>
      <c r="H189" s="16">
        <f>H190+H192+H194</f>
        <v>237</v>
      </c>
      <c r="I189" s="6">
        <f t="shared" si="9"/>
        <v>100</v>
      </c>
    </row>
    <row r="190" spans="1:9">
      <c r="A190" s="48" t="s">
        <v>76</v>
      </c>
      <c r="B190" s="13" t="s">
        <v>32</v>
      </c>
      <c r="C190" s="13" t="s">
        <v>24</v>
      </c>
      <c r="D190" s="13" t="s">
        <v>22</v>
      </c>
      <c r="E190" s="14" t="s">
        <v>116</v>
      </c>
      <c r="F190" s="13"/>
      <c r="G190" s="16">
        <f>G191</f>
        <v>13.5</v>
      </c>
      <c r="H190" s="16">
        <f>H191</f>
        <v>13.5</v>
      </c>
      <c r="I190" s="6">
        <f t="shared" si="9"/>
        <v>100</v>
      </c>
    </row>
    <row r="191" spans="1:9" ht="31.5">
      <c r="A191" s="23" t="s">
        <v>114</v>
      </c>
      <c r="B191" s="13" t="s">
        <v>32</v>
      </c>
      <c r="C191" s="13" t="s">
        <v>24</v>
      </c>
      <c r="D191" s="13" t="s">
        <v>22</v>
      </c>
      <c r="E191" s="14" t="s">
        <v>116</v>
      </c>
      <c r="F191" s="13">
        <v>200</v>
      </c>
      <c r="G191" s="16">
        <v>13.5</v>
      </c>
      <c r="H191" s="16">
        <v>13.5</v>
      </c>
      <c r="I191" s="6">
        <f t="shared" si="9"/>
        <v>100</v>
      </c>
    </row>
    <row r="192" spans="1:9" ht="31.5">
      <c r="A192" s="48" t="s">
        <v>148</v>
      </c>
      <c r="B192" s="13" t="s">
        <v>32</v>
      </c>
      <c r="C192" s="13" t="s">
        <v>24</v>
      </c>
      <c r="D192" s="13" t="s">
        <v>22</v>
      </c>
      <c r="E192" s="14" t="s">
        <v>122</v>
      </c>
      <c r="F192" s="13"/>
      <c r="G192" s="16">
        <f>G193</f>
        <v>26</v>
      </c>
      <c r="H192" s="16">
        <f>H193</f>
        <v>26</v>
      </c>
      <c r="I192" s="6">
        <f t="shared" si="9"/>
        <v>100</v>
      </c>
    </row>
    <row r="193" spans="1:9" ht="31.5">
      <c r="A193" s="23" t="s">
        <v>114</v>
      </c>
      <c r="B193" s="13" t="s">
        <v>32</v>
      </c>
      <c r="C193" s="13" t="s">
        <v>24</v>
      </c>
      <c r="D193" s="13" t="s">
        <v>22</v>
      </c>
      <c r="E193" s="14" t="s">
        <v>122</v>
      </c>
      <c r="F193" s="13">
        <v>200</v>
      </c>
      <c r="G193" s="16">
        <v>26</v>
      </c>
      <c r="H193" s="16">
        <v>26</v>
      </c>
      <c r="I193" s="6">
        <f t="shared" si="9"/>
        <v>100</v>
      </c>
    </row>
    <row r="194" spans="1:9" ht="31.5">
      <c r="A194" s="48" t="s">
        <v>149</v>
      </c>
      <c r="B194" s="13" t="s">
        <v>32</v>
      </c>
      <c r="C194" s="13" t="s">
        <v>24</v>
      </c>
      <c r="D194" s="13" t="s">
        <v>22</v>
      </c>
      <c r="E194" s="14" t="s">
        <v>124</v>
      </c>
      <c r="F194" s="13"/>
      <c r="G194" s="16">
        <f>G195</f>
        <v>197.5</v>
      </c>
      <c r="H194" s="16">
        <f>H195</f>
        <v>197.5</v>
      </c>
      <c r="I194" s="6">
        <f t="shared" si="9"/>
        <v>100</v>
      </c>
    </row>
    <row r="195" spans="1:9" ht="31.5">
      <c r="A195" s="23" t="s">
        <v>114</v>
      </c>
      <c r="B195" s="13" t="s">
        <v>32</v>
      </c>
      <c r="C195" s="13" t="s">
        <v>24</v>
      </c>
      <c r="D195" s="13" t="s">
        <v>22</v>
      </c>
      <c r="E195" s="14" t="s">
        <v>124</v>
      </c>
      <c r="F195" s="13">
        <v>200</v>
      </c>
      <c r="G195" s="16">
        <v>197.5</v>
      </c>
      <c r="H195" s="16">
        <v>197.5</v>
      </c>
      <c r="I195" s="6">
        <f t="shared" si="9"/>
        <v>100</v>
      </c>
    </row>
    <row r="196" spans="1:9">
      <c r="A196" s="52" t="s">
        <v>10</v>
      </c>
      <c r="B196" s="13" t="s">
        <v>32</v>
      </c>
      <c r="C196" s="13" t="s">
        <v>24</v>
      </c>
      <c r="D196" s="13" t="s">
        <v>21</v>
      </c>
      <c r="E196" s="15"/>
      <c r="F196" s="11"/>
      <c r="G196" s="16">
        <f>G197+G206+G219+G232+G215+G217</f>
        <v>18683.936000000002</v>
      </c>
      <c r="H196" s="16">
        <f>H197+H206+H219+H232+H215+H217</f>
        <v>17790.682000000001</v>
      </c>
      <c r="I196" s="6">
        <f t="shared" si="9"/>
        <v>95.219133698595414</v>
      </c>
    </row>
    <row r="197" spans="1:9" ht="47.25">
      <c r="A197" s="48" t="s">
        <v>218</v>
      </c>
      <c r="B197" s="13" t="s">
        <v>32</v>
      </c>
      <c r="C197" s="13" t="s">
        <v>24</v>
      </c>
      <c r="D197" s="13" t="s">
        <v>21</v>
      </c>
      <c r="E197" s="15" t="s">
        <v>219</v>
      </c>
      <c r="F197" s="11"/>
      <c r="G197" s="16">
        <f>G198+G202</f>
        <v>4781.3970000000008</v>
      </c>
      <c r="H197" s="16">
        <f>H198+H202</f>
        <v>4246.0020000000004</v>
      </c>
      <c r="I197" s="6">
        <f t="shared" si="9"/>
        <v>88.802540345426237</v>
      </c>
    </row>
    <row r="198" spans="1:9" ht="31.5">
      <c r="A198" s="48" t="s">
        <v>75</v>
      </c>
      <c r="B198" s="13" t="s">
        <v>32</v>
      </c>
      <c r="C198" s="13" t="s">
        <v>24</v>
      </c>
      <c r="D198" s="13" t="s">
        <v>21</v>
      </c>
      <c r="E198" s="14" t="s">
        <v>115</v>
      </c>
      <c r="F198" s="13"/>
      <c r="G198" s="16">
        <f>G199</f>
        <v>3514.3970000000004</v>
      </c>
      <c r="H198" s="16">
        <f>H199</f>
        <v>3222.701</v>
      </c>
      <c r="I198" s="6">
        <f t="shared" si="9"/>
        <v>91.699970151351707</v>
      </c>
    </row>
    <row r="199" spans="1:9">
      <c r="A199" s="48" t="s">
        <v>76</v>
      </c>
      <c r="B199" s="13" t="s">
        <v>32</v>
      </c>
      <c r="C199" s="13" t="s">
        <v>24</v>
      </c>
      <c r="D199" s="13" t="s">
        <v>21</v>
      </c>
      <c r="E199" s="14" t="s">
        <v>116</v>
      </c>
      <c r="F199" s="13"/>
      <c r="G199" s="16">
        <f>G200+G201</f>
        <v>3514.3970000000004</v>
      </c>
      <c r="H199" s="16">
        <f>H200+H201</f>
        <v>3222.701</v>
      </c>
      <c r="I199" s="6">
        <f t="shared" si="9"/>
        <v>91.699970151351707</v>
      </c>
    </row>
    <row r="200" spans="1:9" ht="63">
      <c r="A200" s="23" t="s">
        <v>73</v>
      </c>
      <c r="B200" s="13" t="s">
        <v>32</v>
      </c>
      <c r="C200" s="13" t="s">
        <v>24</v>
      </c>
      <c r="D200" s="13" t="s">
        <v>21</v>
      </c>
      <c r="E200" s="14" t="s">
        <v>116</v>
      </c>
      <c r="F200" s="13">
        <v>100</v>
      </c>
      <c r="G200" s="16">
        <v>3475.8</v>
      </c>
      <c r="H200" s="16">
        <v>3184.1039999999998</v>
      </c>
      <c r="I200" s="6">
        <f t="shared" si="9"/>
        <v>91.607802520283087</v>
      </c>
    </row>
    <row r="201" spans="1:9" ht="31.5">
      <c r="A201" s="23" t="s">
        <v>114</v>
      </c>
      <c r="B201" s="13" t="s">
        <v>32</v>
      </c>
      <c r="C201" s="13" t="s">
        <v>24</v>
      </c>
      <c r="D201" s="13" t="s">
        <v>21</v>
      </c>
      <c r="E201" s="14" t="s">
        <v>116</v>
      </c>
      <c r="F201" s="13">
        <v>200</v>
      </c>
      <c r="G201" s="16">
        <v>38.597000000000001</v>
      </c>
      <c r="H201" s="16">
        <v>38.597000000000001</v>
      </c>
      <c r="I201" s="6">
        <f t="shared" si="9"/>
        <v>100</v>
      </c>
    </row>
    <row r="202" spans="1:9">
      <c r="A202" s="49" t="s">
        <v>227</v>
      </c>
      <c r="B202" s="13" t="s">
        <v>32</v>
      </c>
      <c r="C202" s="13" t="s">
        <v>24</v>
      </c>
      <c r="D202" s="13" t="s">
        <v>21</v>
      </c>
      <c r="E202" s="14" t="s">
        <v>228</v>
      </c>
      <c r="F202" s="13"/>
      <c r="G202" s="16">
        <f>G203</f>
        <v>1267</v>
      </c>
      <c r="H202" s="16">
        <f>H203</f>
        <v>1023.301</v>
      </c>
      <c r="I202" s="6">
        <f t="shared" si="9"/>
        <v>80.765666929755326</v>
      </c>
    </row>
    <row r="203" spans="1:9" ht="31.5">
      <c r="A203" s="48" t="s">
        <v>107</v>
      </c>
      <c r="B203" s="13" t="s">
        <v>32</v>
      </c>
      <c r="C203" s="13" t="s">
        <v>24</v>
      </c>
      <c r="D203" s="13" t="s">
        <v>21</v>
      </c>
      <c r="E203" s="14" t="s">
        <v>143</v>
      </c>
      <c r="F203" s="13"/>
      <c r="G203" s="16">
        <f>G204+G205</f>
        <v>1267</v>
      </c>
      <c r="H203" s="16">
        <f>H204+H205</f>
        <v>1023.301</v>
      </c>
      <c r="I203" s="6">
        <f t="shared" si="9"/>
        <v>80.765666929755326</v>
      </c>
    </row>
    <row r="204" spans="1:9" ht="63">
      <c r="A204" s="23" t="s">
        <v>73</v>
      </c>
      <c r="B204" s="13" t="s">
        <v>32</v>
      </c>
      <c r="C204" s="32" t="s">
        <v>24</v>
      </c>
      <c r="D204" s="32" t="s">
        <v>21</v>
      </c>
      <c r="E204" s="14" t="s">
        <v>143</v>
      </c>
      <c r="F204" s="32">
        <v>100</v>
      </c>
      <c r="G204" s="33">
        <v>1190</v>
      </c>
      <c r="H204" s="33">
        <v>946.30100000000004</v>
      </c>
      <c r="I204" s="6">
        <f t="shared" si="9"/>
        <v>79.521092436974797</v>
      </c>
    </row>
    <row r="205" spans="1:9" ht="31.5">
      <c r="A205" s="23" t="s">
        <v>114</v>
      </c>
      <c r="B205" s="13" t="s">
        <v>32</v>
      </c>
      <c r="C205" s="32" t="s">
        <v>24</v>
      </c>
      <c r="D205" s="32" t="s">
        <v>21</v>
      </c>
      <c r="E205" s="14" t="s">
        <v>143</v>
      </c>
      <c r="F205" s="32">
        <v>200</v>
      </c>
      <c r="G205" s="33">
        <v>77</v>
      </c>
      <c r="H205" s="33">
        <v>77</v>
      </c>
      <c r="I205" s="6">
        <f t="shared" ref="I205:I268" si="11">H205/G205*100</f>
        <v>100</v>
      </c>
    </row>
    <row r="206" spans="1:9" ht="31.5">
      <c r="A206" s="49" t="s">
        <v>213</v>
      </c>
      <c r="B206" s="13" t="s">
        <v>32</v>
      </c>
      <c r="C206" s="32" t="s">
        <v>24</v>
      </c>
      <c r="D206" s="32" t="s">
        <v>21</v>
      </c>
      <c r="E206" s="14" t="s">
        <v>214</v>
      </c>
      <c r="F206" s="32"/>
      <c r="G206" s="33">
        <f>G207+G211</f>
        <v>9521.8860000000004</v>
      </c>
      <c r="H206" s="33">
        <f>H207+H211</f>
        <v>9462.0439999999999</v>
      </c>
      <c r="I206" s="6">
        <f t="shared" si="11"/>
        <v>99.371532068331831</v>
      </c>
    </row>
    <row r="207" spans="1:9" ht="31.5">
      <c r="A207" s="48" t="s">
        <v>72</v>
      </c>
      <c r="B207" s="14" t="s">
        <v>32</v>
      </c>
      <c r="C207" s="14" t="s">
        <v>24</v>
      </c>
      <c r="D207" s="32" t="s">
        <v>21</v>
      </c>
      <c r="E207" s="14" t="s">
        <v>111</v>
      </c>
      <c r="F207" s="11"/>
      <c r="G207" s="16">
        <f>G208</f>
        <v>3725.2890000000002</v>
      </c>
      <c r="H207" s="16">
        <f>H208</f>
        <v>3686.1240000000003</v>
      </c>
      <c r="I207" s="6">
        <f t="shared" si="11"/>
        <v>98.948672170132298</v>
      </c>
    </row>
    <row r="208" spans="1:9">
      <c r="A208" s="48" t="s">
        <v>86</v>
      </c>
      <c r="B208" s="13" t="s">
        <v>32</v>
      </c>
      <c r="C208" s="13" t="s">
        <v>24</v>
      </c>
      <c r="D208" s="32" t="s">
        <v>21</v>
      </c>
      <c r="E208" s="14" t="s">
        <v>126</v>
      </c>
      <c r="F208" s="11"/>
      <c r="G208" s="16">
        <f>G209+G210</f>
        <v>3725.2890000000002</v>
      </c>
      <c r="H208" s="16">
        <f>H209+H210</f>
        <v>3686.1240000000003</v>
      </c>
      <c r="I208" s="6">
        <f t="shared" si="11"/>
        <v>98.948672170132298</v>
      </c>
    </row>
    <row r="209" spans="1:9" ht="63">
      <c r="A209" s="23" t="s">
        <v>73</v>
      </c>
      <c r="B209" s="13" t="s">
        <v>32</v>
      </c>
      <c r="C209" s="13" t="s">
        <v>24</v>
      </c>
      <c r="D209" s="32" t="s">
        <v>21</v>
      </c>
      <c r="E209" s="14" t="s">
        <v>126</v>
      </c>
      <c r="F209" s="11">
        <v>100</v>
      </c>
      <c r="G209" s="16">
        <v>2734.7930000000001</v>
      </c>
      <c r="H209" s="16">
        <v>2695.6280000000002</v>
      </c>
      <c r="I209" s="6">
        <f t="shared" si="11"/>
        <v>98.56789892324575</v>
      </c>
    </row>
    <row r="210" spans="1:9" ht="31.5">
      <c r="A210" s="23" t="s">
        <v>114</v>
      </c>
      <c r="B210" s="13" t="s">
        <v>32</v>
      </c>
      <c r="C210" s="13" t="s">
        <v>24</v>
      </c>
      <c r="D210" s="32" t="s">
        <v>21</v>
      </c>
      <c r="E210" s="14" t="s">
        <v>126</v>
      </c>
      <c r="F210" s="11">
        <v>200</v>
      </c>
      <c r="G210" s="16">
        <v>990.49599999999998</v>
      </c>
      <c r="H210" s="16">
        <v>990.49599999999998</v>
      </c>
      <c r="I210" s="6">
        <f t="shared" si="11"/>
        <v>100</v>
      </c>
    </row>
    <row r="211" spans="1:9" ht="31.5">
      <c r="A211" s="49" t="s">
        <v>81</v>
      </c>
      <c r="B211" s="13" t="s">
        <v>32</v>
      </c>
      <c r="C211" s="13" t="s">
        <v>24</v>
      </c>
      <c r="D211" s="13" t="s">
        <v>21</v>
      </c>
      <c r="E211" s="14" t="s">
        <v>119</v>
      </c>
      <c r="F211" s="13"/>
      <c r="G211" s="16">
        <f>G212</f>
        <v>5796.5969999999998</v>
      </c>
      <c r="H211" s="16">
        <f>H212</f>
        <v>5775.92</v>
      </c>
      <c r="I211" s="6">
        <f t="shared" si="11"/>
        <v>99.643290710049371</v>
      </c>
    </row>
    <row r="212" spans="1:9" ht="63">
      <c r="A212" s="50" t="s">
        <v>82</v>
      </c>
      <c r="B212" s="13" t="s">
        <v>32</v>
      </c>
      <c r="C212" s="13" t="s">
        <v>24</v>
      </c>
      <c r="D212" s="13" t="s">
        <v>21</v>
      </c>
      <c r="E212" s="14" t="s">
        <v>120</v>
      </c>
      <c r="F212" s="13"/>
      <c r="G212" s="16">
        <f>G213+G214</f>
        <v>5796.5969999999998</v>
      </c>
      <c r="H212" s="16">
        <f>H213+H214</f>
        <v>5775.92</v>
      </c>
      <c r="I212" s="6">
        <f t="shared" si="11"/>
        <v>99.643290710049371</v>
      </c>
    </row>
    <row r="213" spans="1:9" ht="63">
      <c r="A213" s="23" t="s">
        <v>73</v>
      </c>
      <c r="B213" s="13" t="s">
        <v>32</v>
      </c>
      <c r="C213" s="13" t="s">
        <v>24</v>
      </c>
      <c r="D213" s="13" t="s">
        <v>21</v>
      </c>
      <c r="E213" s="14" t="s">
        <v>120</v>
      </c>
      <c r="F213" s="13">
        <v>100</v>
      </c>
      <c r="G213" s="16">
        <v>4740.78</v>
      </c>
      <c r="H213" s="16">
        <v>4726.192</v>
      </c>
      <c r="I213" s="6">
        <f t="shared" si="11"/>
        <v>99.692286923248915</v>
      </c>
    </row>
    <row r="214" spans="1:9" ht="31.5">
      <c r="A214" s="23" t="s">
        <v>114</v>
      </c>
      <c r="B214" s="13" t="s">
        <v>32</v>
      </c>
      <c r="C214" s="13" t="s">
        <v>24</v>
      </c>
      <c r="D214" s="13" t="s">
        <v>21</v>
      </c>
      <c r="E214" s="14" t="s">
        <v>120</v>
      </c>
      <c r="F214" s="13">
        <v>200</v>
      </c>
      <c r="G214" s="16">
        <v>1055.817</v>
      </c>
      <c r="H214" s="16">
        <v>1049.7280000000001</v>
      </c>
      <c r="I214" s="6">
        <f t="shared" si="11"/>
        <v>99.423290210330023</v>
      </c>
    </row>
    <row r="215" spans="1:9" ht="31.5">
      <c r="A215" s="23" t="s">
        <v>310</v>
      </c>
      <c r="B215" s="13" t="s">
        <v>32</v>
      </c>
      <c r="C215" s="13" t="s">
        <v>24</v>
      </c>
      <c r="D215" s="13" t="s">
        <v>21</v>
      </c>
      <c r="E215" s="14" t="s">
        <v>311</v>
      </c>
      <c r="F215" s="13"/>
      <c r="G215" s="16">
        <f>G216</f>
        <v>30.84</v>
      </c>
      <c r="H215" s="16">
        <f>H216</f>
        <v>30.84</v>
      </c>
      <c r="I215" s="6">
        <f t="shared" si="11"/>
        <v>100</v>
      </c>
    </row>
    <row r="216" spans="1:9">
      <c r="A216" s="52" t="s">
        <v>65</v>
      </c>
      <c r="B216" s="13" t="s">
        <v>32</v>
      </c>
      <c r="C216" s="13" t="s">
        <v>24</v>
      </c>
      <c r="D216" s="13" t="s">
        <v>21</v>
      </c>
      <c r="E216" s="14" t="s">
        <v>311</v>
      </c>
      <c r="F216" s="13">
        <v>300</v>
      </c>
      <c r="G216" s="16">
        <v>30.84</v>
      </c>
      <c r="H216" s="16">
        <v>30.84</v>
      </c>
      <c r="I216" s="6">
        <f t="shared" si="11"/>
        <v>100</v>
      </c>
    </row>
    <row r="217" spans="1:9" ht="31.5">
      <c r="A217" s="52" t="s">
        <v>312</v>
      </c>
      <c r="B217" s="13" t="s">
        <v>32</v>
      </c>
      <c r="C217" s="13" t="s">
        <v>24</v>
      </c>
      <c r="D217" s="13" t="s">
        <v>21</v>
      </c>
      <c r="E217" s="14" t="s">
        <v>313</v>
      </c>
      <c r="F217" s="13"/>
      <c r="G217" s="16">
        <f>G218</f>
        <v>24.001999999999999</v>
      </c>
      <c r="H217" s="16">
        <f>H218</f>
        <v>24.001999999999999</v>
      </c>
      <c r="I217" s="6">
        <f t="shared" si="11"/>
        <v>100</v>
      </c>
    </row>
    <row r="218" spans="1:9" ht="31.5">
      <c r="A218" s="23" t="s">
        <v>114</v>
      </c>
      <c r="B218" s="13" t="s">
        <v>32</v>
      </c>
      <c r="C218" s="13" t="s">
        <v>24</v>
      </c>
      <c r="D218" s="13" t="s">
        <v>21</v>
      </c>
      <c r="E218" s="14" t="s">
        <v>313</v>
      </c>
      <c r="F218" s="13">
        <v>200</v>
      </c>
      <c r="G218" s="16">
        <v>24.001999999999999</v>
      </c>
      <c r="H218" s="16">
        <v>24.001999999999999</v>
      </c>
      <c r="I218" s="6">
        <f t="shared" si="11"/>
        <v>100</v>
      </c>
    </row>
    <row r="219" spans="1:9">
      <c r="A219" s="49" t="s">
        <v>221</v>
      </c>
      <c r="B219" s="13" t="s">
        <v>32</v>
      </c>
      <c r="C219" s="13" t="s">
        <v>24</v>
      </c>
      <c r="D219" s="13" t="s">
        <v>21</v>
      </c>
      <c r="E219" s="14" t="s">
        <v>222</v>
      </c>
      <c r="F219" s="13"/>
      <c r="G219" s="16">
        <f>G220</f>
        <v>3866.6439999999998</v>
      </c>
      <c r="H219" s="16">
        <f>H220</f>
        <v>3866.6439999999998</v>
      </c>
      <c r="I219" s="6">
        <f t="shared" si="11"/>
        <v>100</v>
      </c>
    </row>
    <row r="220" spans="1:9">
      <c r="A220" s="49" t="s">
        <v>223</v>
      </c>
      <c r="B220" s="13" t="s">
        <v>32</v>
      </c>
      <c r="C220" s="13" t="s">
        <v>24</v>
      </c>
      <c r="D220" s="13" t="s">
        <v>21</v>
      </c>
      <c r="E220" s="14" t="s">
        <v>224</v>
      </c>
      <c r="F220" s="13"/>
      <c r="G220" s="16">
        <f>G221+G226+G228+G224+G230</f>
        <v>3866.6439999999998</v>
      </c>
      <c r="H220" s="16">
        <f>H221+H226+H228+H224+H230</f>
        <v>3866.6439999999998</v>
      </c>
      <c r="I220" s="6">
        <f t="shared" si="11"/>
        <v>100</v>
      </c>
    </row>
    <row r="221" spans="1:9">
      <c r="A221" s="49" t="s">
        <v>193</v>
      </c>
      <c r="B221" s="13" t="s">
        <v>32</v>
      </c>
      <c r="C221" s="13" t="s">
        <v>24</v>
      </c>
      <c r="D221" s="13" t="s">
        <v>21</v>
      </c>
      <c r="E221" s="14" t="s">
        <v>282</v>
      </c>
      <c r="F221" s="11"/>
      <c r="G221" s="16">
        <f>G223+G222</f>
        <v>2506</v>
      </c>
      <c r="H221" s="16">
        <f>H223+H222</f>
        <v>2506</v>
      </c>
      <c r="I221" s="6">
        <f t="shared" si="11"/>
        <v>100</v>
      </c>
    </row>
    <row r="222" spans="1:9" ht="63">
      <c r="A222" s="23" t="s">
        <v>73</v>
      </c>
      <c r="B222" s="13" t="s">
        <v>32</v>
      </c>
      <c r="C222" s="13" t="s">
        <v>24</v>
      </c>
      <c r="D222" s="13" t="s">
        <v>21</v>
      </c>
      <c r="E222" s="14" t="s">
        <v>282</v>
      </c>
      <c r="F222" s="13">
        <v>100</v>
      </c>
      <c r="G222" s="16">
        <v>441.87799999999999</v>
      </c>
      <c r="H222" s="16">
        <v>441.87799999999999</v>
      </c>
      <c r="I222" s="6">
        <f t="shared" si="11"/>
        <v>100</v>
      </c>
    </row>
    <row r="223" spans="1:9" ht="31.5">
      <c r="A223" s="23" t="s">
        <v>114</v>
      </c>
      <c r="B223" s="13" t="s">
        <v>32</v>
      </c>
      <c r="C223" s="13" t="s">
        <v>24</v>
      </c>
      <c r="D223" s="13" t="s">
        <v>21</v>
      </c>
      <c r="E223" s="14" t="s">
        <v>282</v>
      </c>
      <c r="F223" s="11">
        <v>200</v>
      </c>
      <c r="G223" s="16">
        <v>2064.1219999999998</v>
      </c>
      <c r="H223" s="16">
        <v>2064.1219999999998</v>
      </c>
      <c r="I223" s="6">
        <f t="shared" si="11"/>
        <v>100</v>
      </c>
    </row>
    <row r="224" spans="1:9" ht="31.5">
      <c r="A224" s="23" t="s">
        <v>194</v>
      </c>
      <c r="B224" s="13" t="s">
        <v>32</v>
      </c>
      <c r="C224" s="13" t="s">
        <v>24</v>
      </c>
      <c r="D224" s="13" t="s">
        <v>21</v>
      </c>
      <c r="E224" s="14" t="s">
        <v>282</v>
      </c>
      <c r="F224" s="11"/>
      <c r="G224" s="16">
        <f>G225</f>
        <v>25.312999999999999</v>
      </c>
      <c r="H224" s="16">
        <f>H225</f>
        <v>25.312999999999999</v>
      </c>
      <c r="I224" s="6">
        <f t="shared" si="11"/>
        <v>100</v>
      </c>
    </row>
    <row r="225" spans="1:9" ht="31.5">
      <c r="A225" s="23" t="s">
        <v>114</v>
      </c>
      <c r="B225" s="13" t="s">
        <v>32</v>
      </c>
      <c r="C225" s="13" t="s">
        <v>24</v>
      </c>
      <c r="D225" s="13" t="s">
        <v>21</v>
      </c>
      <c r="E225" s="14" t="s">
        <v>282</v>
      </c>
      <c r="F225" s="11">
        <v>200</v>
      </c>
      <c r="G225" s="16">
        <v>25.312999999999999</v>
      </c>
      <c r="H225" s="16">
        <v>25.312999999999999</v>
      </c>
      <c r="I225" s="6">
        <f t="shared" si="11"/>
        <v>100</v>
      </c>
    </row>
    <row r="226" spans="1:9" ht="94.5">
      <c r="A226" s="23" t="s">
        <v>181</v>
      </c>
      <c r="B226" s="13" t="s">
        <v>32</v>
      </c>
      <c r="C226" s="13" t="s">
        <v>24</v>
      </c>
      <c r="D226" s="13" t="s">
        <v>21</v>
      </c>
      <c r="E226" s="14" t="s">
        <v>229</v>
      </c>
      <c r="F226" s="13"/>
      <c r="G226" s="16">
        <f>G227</f>
        <v>22.2</v>
      </c>
      <c r="H226" s="16">
        <f>H227</f>
        <v>22.2</v>
      </c>
      <c r="I226" s="6">
        <f t="shared" si="11"/>
        <v>100</v>
      </c>
    </row>
    <row r="227" spans="1:9">
      <c r="A227" s="48" t="s">
        <v>65</v>
      </c>
      <c r="B227" s="13" t="s">
        <v>32</v>
      </c>
      <c r="C227" s="13" t="s">
        <v>24</v>
      </c>
      <c r="D227" s="13" t="s">
        <v>21</v>
      </c>
      <c r="E227" s="14" t="s">
        <v>229</v>
      </c>
      <c r="F227" s="13">
        <v>300</v>
      </c>
      <c r="G227" s="16">
        <v>22.2</v>
      </c>
      <c r="H227" s="16">
        <v>22.2</v>
      </c>
      <c r="I227" s="6">
        <f t="shared" si="11"/>
        <v>100</v>
      </c>
    </row>
    <row r="228" spans="1:9" ht="47.25">
      <c r="A228" s="48" t="s">
        <v>314</v>
      </c>
      <c r="B228" s="13" t="s">
        <v>32</v>
      </c>
      <c r="C228" s="13" t="s">
        <v>24</v>
      </c>
      <c r="D228" s="13" t="s">
        <v>21</v>
      </c>
      <c r="E228" s="14" t="s">
        <v>315</v>
      </c>
      <c r="F228" s="13"/>
      <c r="G228" s="16">
        <f>G229</f>
        <v>1300</v>
      </c>
      <c r="H228" s="16">
        <f>H229</f>
        <v>1300</v>
      </c>
      <c r="I228" s="6">
        <f t="shared" si="11"/>
        <v>100</v>
      </c>
    </row>
    <row r="229" spans="1:9" ht="31.5">
      <c r="A229" s="23" t="s">
        <v>114</v>
      </c>
      <c r="B229" s="13" t="s">
        <v>32</v>
      </c>
      <c r="C229" s="13" t="s">
        <v>24</v>
      </c>
      <c r="D229" s="13" t="s">
        <v>21</v>
      </c>
      <c r="E229" s="14" t="s">
        <v>315</v>
      </c>
      <c r="F229" s="13">
        <v>200</v>
      </c>
      <c r="G229" s="16">
        <v>1300</v>
      </c>
      <c r="H229" s="16">
        <v>1300</v>
      </c>
      <c r="I229" s="6">
        <f t="shared" si="11"/>
        <v>100</v>
      </c>
    </row>
    <row r="230" spans="1:9" ht="47.25">
      <c r="A230" s="23" t="s">
        <v>316</v>
      </c>
      <c r="B230" s="13" t="s">
        <v>32</v>
      </c>
      <c r="C230" s="13" t="s">
        <v>24</v>
      </c>
      <c r="D230" s="13" t="s">
        <v>21</v>
      </c>
      <c r="E230" s="14" t="s">
        <v>315</v>
      </c>
      <c r="F230" s="13"/>
      <c r="G230" s="16">
        <f>G231</f>
        <v>13.131</v>
      </c>
      <c r="H230" s="16">
        <f>H231</f>
        <v>13.131</v>
      </c>
      <c r="I230" s="6">
        <f t="shared" si="11"/>
        <v>100</v>
      </c>
    </row>
    <row r="231" spans="1:9" ht="31.5">
      <c r="A231" s="23" t="s">
        <v>114</v>
      </c>
      <c r="B231" s="13" t="s">
        <v>32</v>
      </c>
      <c r="C231" s="13" t="s">
        <v>24</v>
      </c>
      <c r="D231" s="13" t="s">
        <v>21</v>
      </c>
      <c r="E231" s="14" t="s">
        <v>315</v>
      </c>
      <c r="F231" s="13">
        <v>200</v>
      </c>
      <c r="G231" s="16">
        <v>13.131</v>
      </c>
      <c r="H231" s="16">
        <v>13.131</v>
      </c>
      <c r="I231" s="6">
        <f t="shared" si="11"/>
        <v>100</v>
      </c>
    </row>
    <row r="232" spans="1:9" ht="31.5">
      <c r="A232" s="23" t="s">
        <v>234</v>
      </c>
      <c r="B232" s="13" t="s">
        <v>32</v>
      </c>
      <c r="C232" s="13" t="s">
        <v>24</v>
      </c>
      <c r="D232" s="13" t="s">
        <v>21</v>
      </c>
      <c r="E232" s="14" t="s">
        <v>235</v>
      </c>
      <c r="F232" s="13"/>
      <c r="G232" s="16">
        <f>G236+G233</f>
        <v>459.16700000000003</v>
      </c>
      <c r="H232" s="16">
        <f>H236+H233</f>
        <v>161.15</v>
      </c>
      <c r="I232" s="6">
        <f t="shared" si="11"/>
        <v>35.096163269572941</v>
      </c>
    </row>
    <row r="233" spans="1:9">
      <c r="A233" s="49" t="s">
        <v>164</v>
      </c>
      <c r="B233" s="13" t="s">
        <v>32</v>
      </c>
      <c r="C233" s="13" t="s">
        <v>24</v>
      </c>
      <c r="D233" s="13" t="s">
        <v>21</v>
      </c>
      <c r="E233" s="14" t="s">
        <v>205</v>
      </c>
      <c r="F233" s="13"/>
      <c r="G233" s="16">
        <f>G234</f>
        <v>161.15</v>
      </c>
      <c r="H233" s="16">
        <f>H234</f>
        <v>161.15</v>
      </c>
      <c r="I233" s="6">
        <f t="shared" si="11"/>
        <v>100</v>
      </c>
    </row>
    <row r="234" spans="1:9">
      <c r="A234" s="24" t="s">
        <v>46</v>
      </c>
      <c r="B234" s="13" t="s">
        <v>32</v>
      </c>
      <c r="C234" s="13" t="s">
        <v>24</v>
      </c>
      <c r="D234" s="13" t="s">
        <v>21</v>
      </c>
      <c r="E234" s="19" t="s">
        <v>128</v>
      </c>
      <c r="F234" s="32"/>
      <c r="G234" s="16">
        <f>G235</f>
        <v>161.15</v>
      </c>
      <c r="H234" s="16">
        <f>H235</f>
        <v>161.15</v>
      </c>
      <c r="I234" s="6">
        <f t="shared" si="11"/>
        <v>100</v>
      </c>
    </row>
    <row r="235" spans="1:9" ht="31.5">
      <c r="A235" s="23" t="s">
        <v>114</v>
      </c>
      <c r="B235" s="13" t="s">
        <v>32</v>
      </c>
      <c r="C235" s="13" t="s">
        <v>24</v>
      </c>
      <c r="D235" s="13" t="s">
        <v>21</v>
      </c>
      <c r="E235" s="19" t="s">
        <v>128</v>
      </c>
      <c r="F235" s="32">
        <v>200</v>
      </c>
      <c r="G235" s="16">
        <v>161.15</v>
      </c>
      <c r="H235" s="16">
        <v>161.15</v>
      </c>
      <c r="I235" s="6">
        <f t="shared" si="11"/>
        <v>100</v>
      </c>
    </row>
    <row r="236" spans="1:9">
      <c r="A236" s="23" t="s">
        <v>236</v>
      </c>
      <c r="B236" s="13" t="s">
        <v>32</v>
      </c>
      <c r="C236" s="13" t="s">
        <v>24</v>
      </c>
      <c r="D236" s="13" t="s">
        <v>21</v>
      </c>
      <c r="E236" s="14" t="s">
        <v>237</v>
      </c>
      <c r="F236" s="13"/>
      <c r="G236" s="16">
        <f t="shared" ref="G236:H237" si="12">G237</f>
        <v>298.017</v>
      </c>
      <c r="H236" s="16">
        <f t="shared" si="12"/>
        <v>0</v>
      </c>
      <c r="I236" s="6">
        <f t="shared" si="11"/>
        <v>0</v>
      </c>
    </row>
    <row r="237" spans="1:9">
      <c r="A237" s="23" t="s">
        <v>98</v>
      </c>
      <c r="B237" s="13" t="s">
        <v>32</v>
      </c>
      <c r="C237" s="13" t="s">
        <v>24</v>
      </c>
      <c r="D237" s="13" t="s">
        <v>21</v>
      </c>
      <c r="E237" s="14" t="s">
        <v>138</v>
      </c>
      <c r="F237" s="13"/>
      <c r="G237" s="16">
        <f t="shared" si="12"/>
        <v>298.017</v>
      </c>
      <c r="H237" s="16">
        <f t="shared" si="12"/>
        <v>0</v>
      </c>
      <c r="I237" s="6">
        <f t="shared" si="11"/>
        <v>0</v>
      </c>
    </row>
    <row r="238" spans="1:9" ht="31.5">
      <c r="A238" s="23" t="s">
        <v>114</v>
      </c>
      <c r="B238" s="13" t="s">
        <v>32</v>
      </c>
      <c r="C238" s="13" t="s">
        <v>24</v>
      </c>
      <c r="D238" s="13" t="s">
        <v>21</v>
      </c>
      <c r="E238" s="14" t="s">
        <v>138</v>
      </c>
      <c r="F238" s="13">
        <v>200</v>
      </c>
      <c r="G238" s="16">
        <v>298.017</v>
      </c>
      <c r="H238" s="16">
        <v>0</v>
      </c>
      <c r="I238" s="6">
        <f t="shared" si="11"/>
        <v>0</v>
      </c>
    </row>
    <row r="239" spans="1:9">
      <c r="A239" s="23" t="s">
        <v>38</v>
      </c>
      <c r="B239" s="13" t="s">
        <v>32</v>
      </c>
      <c r="C239" s="13">
        <v>10</v>
      </c>
      <c r="D239" s="13"/>
      <c r="E239" s="14"/>
      <c r="F239" s="13"/>
      <c r="G239" s="16">
        <f>G247+G240</f>
        <v>18904.3</v>
      </c>
      <c r="H239" s="16">
        <f>H247+H240</f>
        <v>17668.899000000001</v>
      </c>
      <c r="I239" s="6">
        <f t="shared" si="11"/>
        <v>93.464973577440063</v>
      </c>
    </row>
    <row r="240" spans="1:9">
      <c r="A240" s="48" t="s">
        <v>41</v>
      </c>
      <c r="B240" s="13" t="s">
        <v>32</v>
      </c>
      <c r="C240" s="13">
        <v>10</v>
      </c>
      <c r="D240" s="13" t="s">
        <v>18</v>
      </c>
      <c r="E240" s="14"/>
      <c r="F240" s="13"/>
      <c r="G240" s="16">
        <f t="shared" ref="G240:H241" si="13">G241</f>
        <v>914.3</v>
      </c>
      <c r="H240" s="16">
        <f t="shared" si="13"/>
        <v>912.84100000000001</v>
      </c>
      <c r="I240" s="6">
        <f t="shared" si="11"/>
        <v>99.840424368369256</v>
      </c>
    </row>
    <row r="241" spans="1:9" ht="47.25">
      <c r="A241" s="48" t="s">
        <v>238</v>
      </c>
      <c r="B241" s="13" t="s">
        <v>32</v>
      </c>
      <c r="C241" s="13">
        <v>10</v>
      </c>
      <c r="D241" s="13" t="s">
        <v>18</v>
      </c>
      <c r="E241" s="14" t="s">
        <v>239</v>
      </c>
      <c r="F241" s="13"/>
      <c r="G241" s="16">
        <f t="shared" si="13"/>
        <v>914.3</v>
      </c>
      <c r="H241" s="16">
        <f t="shared" si="13"/>
        <v>912.84100000000001</v>
      </c>
      <c r="I241" s="6">
        <f t="shared" si="11"/>
        <v>99.840424368369256</v>
      </c>
    </row>
    <row r="242" spans="1:9" ht="63">
      <c r="A242" s="48" t="s">
        <v>240</v>
      </c>
      <c r="B242" s="13" t="s">
        <v>32</v>
      </c>
      <c r="C242" s="13">
        <v>10</v>
      </c>
      <c r="D242" s="13" t="s">
        <v>18</v>
      </c>
      <c r="E242" s="14" t="s">
        <v>241</v>
      </c>
      <c r="F242" s="13"/>
      <c r="G242" s="16">
        <f>G243+G245</f>
        <v>914.3</v>
      </c>
      <c r="H242" s="16">
        <f>H243+H245</f>
        <v>912.84100000000001</v>
      </c>
      <c r="I242" s="6">
        <f t="shared" si="11"/>
        <v>99.840424368369256</v>
      </c>
    </row>
    <row r="243" spans="1:9" ht="31.5">
      <c r="A243" s="23" t="s">
        <v>317</v>
      </c>
      <c r="B243" s="13" t="s">
        <v>32</v>
      </c>
      <c r="C243" s="13">
        <v>10</v>
      </c>
      <c r="D243" s="13" t="s">
        <v>18</v>
      </c>
      <c r="E243" s="14" t="s">
        <v>318</v>
      </c>
      <c r="F243" s="13"/>
      <c r="G243" s="16">
        <f>G244</f>
        <v>328.3</v>
      </c>
      <c r="H243" s="16">
        <f>H244</f>
        <v>326.84100000000001</v>
      </c>
      <c r="I243" s="6">
        <f t="shared" si="11"/>
        <v>99.55558939993908</v>
      </c>
    </row>
    <row r="244" spans="1:9">
      <c r="A244" s="48" t="s">
        <v>65</v>
      </c>
      <c r="B244" s="13" t="s">
        <v>32</v>
      </c>
      <c r="C244" s="13">
        <v>10</v>
      </c>
      <c r="D244" s="13" t="s">
        <v>18</v>
      </c>
      <c r="E244" s="14" t="s">
        <v>318</v>
      </c>
      <c r="F244" s="13">
        <v>300</v>
      </c>
      <c r="G244" s="16">
        <v>328.3</v>
      </c>
      <c r="H244" s="16">
        <v>326.84100000000001</v>
      </c>
      <c r="I244" s="6">
        <f t="shared" si="11"/>
        <v>99.55558939993908</v>
      </c>
    </row>
    <row r="245" spans="1:9" ht="31.5">
      <c r="A245" s="48" t="s">
        <v>170</v>
      </c>
      <c r="B245" s="13" t="s">
        <v>32</v>
      </c>
      <c r="C245" s="13">
        <v>10</v>
      </c>
      <c r="D245" s="13" t="s">
        <v>18</v>
      </c>
      <c r="E245" s="14" t="s">
        <v>318</v>
      </c>
      <c r="F245" s="13"/>
      <c r="G245" s="16">
        <f>G246</f>
        <v>586</v>
      </c>
      <c r="H245" s="16">
        <f>H246</f>
        <v>586</v>
      </c>
      <c r="I245" s="6">
        <f t="shared" si="11"/>
        <v>100</v>
      </c>
    </row>
    <row r="246" spans="1:9">
      <c r="A246" s="48" t="s">
        <v>65</v>
      </c>
      <c r="B246" s="13" t="s">
        <v>32</v>
      </c>
      <c r="C246" s="13">
        <v>10</v>
      </c>
      <c r="D246" s="13" t="s">
        <v>18</v>
      </c>
      <c r="E246" s="14" t="s">
        <v>318</v>
      </c>
      <c r="F246" s="13">
        <v>300</v>
      </c>
      <c r="G246" s="16">
        <v>586</v>
      </c>
      <c r="H246" s="16">
        <v>586</v>
      </c>
      <c r="I246" s="6">
        <f t="shared" si="11"/>
        <v>100</v>
      </c>
    </row>
    <row r="247" spans="1:9">
      <c r="A247" s="48" t="s">
        <v>14</v>
      </c>
      <c r="B247" s="13" t="s">
        <v>32</v>
      </c>
      <c r="C247" s="13">
        <v>10</v>
      </c>
      <c r="D247" s="13" t="s">
        <v>19</v>
      </c>
      <c r="E247" s="15"/>
      <c r="F247" s="13"/>
      <c r="G247" s="16">
        <f>G250+G253</f>
        <v>17990</v>
      </c>
      <c r="H247" s="16">
        <f>H250+H253</f>
        <v>16756.058000000001</v>
      </c>
      <c r="I247" s="6">
        <f t="shared" si="11"/>
        <v>93.140956086714837</v>
      </c>
    </row>
    <row r="248" spans="1:9">
      <c r="A248" s="48" t="s">
        <v>221</v>
      </c>
      <c r="B248" s="13" t="s">
        <v>32</v>
      </c>
      <c r="C248" s="13">
        <v>10</v>
      </c>
      <c r="D248" s="13" t="s">
        <v>19</v>
      </c>
      <c r="E248" s="15" t="s">
        <v>222</v>
      </c>
      <c r="F248" s="13"/>
      <c r="G248" s="16">
        <f t="shared" ref="G248:H248" si="14">G249</f>
        <v>17990</v>
      </c>
      <c r="H248" s="16">
        <f t="shared" si="14"/>
        <v>16756.058000000001</v>
      </c>
      <c r="I248" s="6">
        <f t="shared" si="11"/>
        <v>93.140956086714837</v>
      </c>
    </row>
    <row r="249" spans="1:9">
      <c r="A249" s="48" t="s">
        <v>225</v>
      </c>
      <c r="B249" s="13" t="s">
        <v>32</v>
      </c>
      <c r="C249" s="13">
        <v>10</v>
      </c>
      <c r="D249" s="13" t="s">
        <v>19</v>
      </c>
      <c r="E249" s="15" t="s">
        <v>226</v>
      </c>
      <c r="F249" s="13"/>
      <c r="G249" s="16">
        <f>G250+G253</f>
        <v>17990</v>
      </c>
      <c r="H249" s="16">
        <f>H250+H253</f>
        <v>16756.058000000001</v>
      </c>
      <c r="I249" s="6">
        <f t="shared" si="11"/>
        <v>93.140956086714837</v>
      </c>
    </row>
    <row r="250" spans="1:9" ht="63">
      <c r="A250" s="48" t="s">
        <v>87</v>
      </c>
      <c r="B250" s="13" t="s">
        <v>32</v>
      </c>
      <c r="C250" s="13">
        <v>10</v>
      </c>
      <c r="D250" s="13" t="s">
        <v>19</v>
      </c>
      <c r="E250" s="14" t="s">
        <v>127</v>
      </c>
      <c r="F250" s="13"/>
      <c r="G250" s="16">
        <f>G252+G251</f>
        <v>1325</v>
      </c>
      <c r="H250" s="16">
        <f>H252+H251</f>
        <v>893.30899999999997</v>
      </c>
      <c r="I250" s="6">
        <f t="shared" si="11"/>
        <v>67.419547169811324</v>
      </c>
    </row>
    <row r="251" spans="1:9" ht="31.5">
      <c r="A251" s="23" t="s">
        <v>114</v>
      </c>
      <c r="B251" s="13" t="s">
        <v>32</v>
      </c>
      <c r="C251" s="13">
        <v>10</v>
      </c>
      <c r="D251" s="13" t="s">
        <v>19</v>
      </c>
      <c r="E251" s="14" t="s">
        <v>127</v>
      </c>
      <c r="F251" s="11">
        <v>200</v>
      </c>
      <c r="G251" s="16">
        <v>8.6</v>
      </c>
      <c r="H251" s="16">
        <v>2.9860000000000002</v>
      </c>
      <c r="I251" s="6">
        <f t="shared" si="11"/>
        <v>34.720930232558146</v>
      </c>
    </row>
    <row r="252" spans="1:9">
      <c r="A252" s="48" t="s">
        <v>65</v>
      </c>
      <c r="B252" s="13" t="s">
        <v>32</v>
      </c>
      <c r="C252" s="13">
        <v>10</v>
      </c>
      <c r="D252" s="13" t="s">
        <v>19</v>
      </c>
      <c r="E252" s="14" t="s">
        <v>127</v>
      </c>
      <c r="F252" s="11">
        <v>300</v>
      </c>
      <c r="G252" s="16">
        <v>1316.4</v>
      </c>
      <c r="H252" s="16">
        <v>890.32299999999998</v>
      </c>
      <c r="I252" s="6">
        <f t="shared" si="11"/>
        <v>67.633166210878144</v>
      </c>
    </row>
    <row r="253" spans="1:9" ht="47.25">
      <c r="A253" s="53" t="s">
        <v>97</v>
      </c>
      <c r="B253" s="13" t="s">
        <v>32</v>
      </c>
      <c r="C253" s="34" t="s">
        <v>56</v>
      </c>
      <c r="D253" s="34" t="s">
        <v>19</v>
      </c>
      <c r="E253" s="37" t="s">
        <v>145</v>
      </c>
      <c r="F253" s="34"/>
      <c r="G253" s="36">
        <f>G255+G254</f>
        <v>16665</v>
      </c>
      <c r="H253" s="36">
        <f>H255+H254</f>
        <v>15862.749</v>
      </c>
      <c r="I253" s="6">
        <f t="shared" si="11"/>
        <v>95.186012601260131</v>
      </c>
    </row>
    <row r="254" spans="1:9" ht="31.5">
      <c r="A254" s="23" t="s">
        <v>114</v>
      </c>
      <c r="B254" s="13" t="s">
        <v>32</v>
      </c>
      <c r="C254" s="34" t="s">
        <v>56</v>
      </c>
      <c r="D254" s="34" t="s">
        <v>19</v>
      </c>
      <c r="E254" s="37" t="s">
        <v>145</v>
      </c>
      <c r="F254" s="34">
        <v>200</v>
      </c>
      <c r="G254" s="36">
        <v>72</v>
      </c>
      <c r="H254" s="36">
        <v>67.814999999999998</v>
      </c>
      <c r="I254" s="6">
        <f t="shared" si="11"/>
        <v>94.1875</v>
      </c>
    </row>
    <row r="255" spans="1:9">
      <c r="A255" s="53" t="s">
        <v>65</v>
      </c>
      <c r="B255" s="13" t="s">
        <v>32</v>
      </c>
      <c r="C255" s="34" t="s">
        <v>56</v>
      </c>
      <c r="D255" s="34" t="s">
        <v>19</v>
      </c>
      <c r="E255" s="37" t="s">
        <v>145</v>
      </c>
      <c r="F255" s="34">
        <v>300</v>
      </c>
      <c r="G255" s="36">
        <v>16593</v>
      </c>
      <c r="H255" s="36">
        <v>15794.933999999999</v>
      </c>
      <c r="I255" s="6">
        <f t="shared" si="11"/>
        <v>95.190345326342424</v>
      </c>
    </row>
    <row r="256" spans="1:9" ht="31.5">
      <c r="A256" s="48" t="s">
        <v>55</v>
      </c>
      <c r="B256" s="13" t="s">
        <v>33</v>
      </c>
      <c r="C256" s="13"/>
      <c r="D256" s="13"/>
      <c r="E256" s="14"/>
      <c r="F256" s="11"/>
      <c r="G256" s="16">
        <f>G257+G276+G282+G288+G298+G327+G348+G354+G340+G319</f>
        <v>52793.209000000003</v>
      </c>
      <c r="H256" s="16">
        <f>H257+H276+H282+H288+H298+H327+H348+H354+H340+H319</f>
        <v>52193.73</v>
      </c>
      <c r="I256" s="6">
        <f t="shared" si="11"/>
        <v>98.864477058024647</v>
      </c>
    </row>
    <row r="257" spans="1:9">
      <c r="A257" s="48" t="s">
        <v>34</v>
      </c>
      <c r="B257" s="13" t="s">
        <v>33</v>
      </c>
      <c r="C257" s="13" t="s">
        <v>16</v>
      </c>
      <c r="D257" s="13"/>
      <c r="E257" s="15"/>
      <c r="F257" s="11"/>
      <c r="G257" s="16">
        <f>G258+G264+G269</f>
        <v>14177.718000000001</v>
      </c>
      <c r="H257" s="16">
        <f>H258+H264+H269</f>
        <v>13717.198</v>
      </c>
      <c r="I257" s="6">
        <f t="shared" si="11"/>
        <v>96.751804486448378</v>
      </c>
    </row>
    <row r="258" spans="1:9">
      <c r="A258" s="48" t="s">
        <v>6</v>
      </c>
      <c r="B258" s="13" t="s">
        <v>33</v>
      </c>
      <c r="C258" s="13" t="s">
        <v>16</v>
      </c>
      <c r="D258" s="13" t="s">
        <v>20</v>
      </c>
      <c r="E258" s="15"/>
      <c r="F258" s="11"/>
      <c r="G258" s="16">
        <f t="shared" ref="G258:H260" si="15">G259</f>
        <v>8645.5990000000002</v>
      </c>
      <c r="H258" s="16">
        <f t="shared" si="15"/>
        <v>8645.5990000000002</v>
      </c>
      <c r="I258" s="6">
        <f t="shared" si="11"/>
        <v>100</v>
      </c>
    </row>
    <row r="259" spans="1:9" ht="47.25">
      <c r="A259" s="48" t="s">
        <v>218</v>
      </c>
      <c r="B259" s="13" t="s">
        <v>33</v>
      </c>
      <c r="C259" s="13" t="s">
        <v>16</v>
      </c>
      <c r="D259" s="13" t="s">
        <v>20</v>
      </c>
      <c r="E259" s="15" t="s">
        <v>219</v>
      </c>
      <c r="F259" s="11"/>
      <c r="G259" s="16">
        <f t="shared" si="15"/>
        <v>8645.5990000000002</v>
      </c>
      <c r="H259" s="16">
        <f t="shared" si="15"/>
        <v>8645.5990000000002</v>
      </c>
      <c r="I259" s="6">
        <f t="shared" si="11"/>
        <v>100</v>
      </c>
    </row>
    <row r="260" spans="1:9" ht="31.5">
      <c r="A260" s="48" t="s">
        <v>75</v>
      </c>
      <c r="B260" s="13" t="s">
        <v>33</v>
      </c>
      <c r="C260" s="13" t="s">
        <v>16</v>
      </c>
      <c r="D260" s="13" t="s">
        <v>20</v>
      </c>
      <c r="E260" s="14" t="s">
        <v>115</v>
      </c>
      <c r="F260" s="11"/>
      <c r="G260" s="16">
        <f t="shared" si="15"/>
        <v>8645.5990000000002</v>
      </c>
      <c r="H260" s="16">
        <f t="shared" si="15"/>
        <v>8645.5990000000002</v>
      </c>
      <c r="I260" s="6">
        <f t="shared" si="11"/>
        <v>100</v>
      </c>
    </row>
    <row r="261" spans="1:9">
      <c r="A261" s="48" t="s">
        <v>76</v>
      </c>
      <c r="B261" s="13" t="s">
        <v>33</v>
      </c>
      <c r="C261" s="13" t="s">
        <v>16</v>
      </c>
      <c r="D261" s="13" t="s">
        <v>20</v>
      </c>
      <c r="E261" s="14" t="s">
        <v>116</v>
      </c>
      <c r="F261" s="11"/>
      <c r="G261" s="16">
        <f>G262+G263</f>
        <v>8645.5990000000002</v>
      </c>
      <c r="H261" s="16">
        <f>H262+H263</f>
        <v>8645.5990000000002</v>
      </c>
      <c r="I261" s="6">
        <f t="shared" si="11"/>
        <v>100</v>
      </c>
    </row>
    <row r="262" spans="1:9" ht="63">
      <c r="A262" s="23" t="s">
        <v>73</v>
      </c>
      <c r="B262" s="13" t="s">
        <v>33</v>
      </c>
      <c r="C262" s="13" t="s">
        <v>16</v>
      </c>
      <c r="D262" s="13" t="s">
        <v>20</v>
      </c>
      <c r="E262" s="14" t="s">
        <v>116</v>
      </c>
      <c r="F262" s="11">
        <v>100</v>
      </c>
      <c r="G262" s="16">
        <v>7892.43</v>
      </c>
      <c r="H262" s="16">
        <v>7892.43</v>
      </c>
      <c r="I262" s="6">
        <f t="shared" si="11"/>
        <v>100</v>
      </c>
    </row>
    <row r="263" spans="1:9" ht="31.5">
      <c r="A263" s="23" t="s">
        <v>114</v>
      </c>
      <c r="B263" s="13" t="s">
        <v>33</v>
      </c>
      <c r="C263" s="13" t="s">
        <v>16</v>
      </c>
      <c r="D263" s="13" t="s">
        <v>20</v>
      </c>
      <c r="E263" s="14" t="s">
        <v>116</v>
      </c>
      <c r="F263" s="11">
        <v>200</v>
      </c>
      <c r="G263" s="16">
        <v>753.16899999999998</v>
      </c>
      <c r="H263" s="16">
        <v>753.16899999999998</v>
      </c>
      <c r="I263" s="6">
        <f t="shared" si="11"/>
        <v>100</v>
      </c>
    </row>
    <row r="264" spans="1:9">
      <c r="A264" s="49" t="s">
        <v>164</v>
      </c>
      <c r="B264" s="13" t="s">
        <v>33</v>
      </c>
      <c r="C264" s="13" t="s">
        <v>16</v>
      </c>
      <c r="D264" s="13">
        <v>11</v>
      </c>
      <c r="E264" s="14"/>
      <c r="F264" s="11"/>
      <c r="G264" s="16">
        <f>G267</f>
        <v>460.52</v>
      </c>
      <c r="H264" s="16">
        <f>H267</f>
        <v>0</v>
      </c>
      <c r="I264" s="6">
        <f t="shared" si="11"/>
        <v>0</v>
      </c>
    </row>
    <row r="265" spans="1:9" ht="31.5">
      <c r="A265" s="49" t="s">
        <v>234</v>
      </c>
      <c r="B265" s="13" t="s">
        <v>33</v>
      </c>
      <c r="C265" s="13" t="s">
        <v>16</v>
      </c>
      <c r="D265" s="13">
        <v>11</v>
      </c>
      <c r="E265" s="14" t="s">
        <v>235</v>
      </c>
      <c r="F265" s="11"/>
      <c r="G265" s="16">
        <f>G267</f>
        <v>460.52</v>
      </c>
      <c r="H265" s="16">
        <f>H267</f>
        <v>0</v>
      </c>
      <c r="I265" s="6">
        <f t="shared" si="11"/>
        <v>0</v>
      </c>
    </row>
    <row r="266" spans="1:9">
      <c r="A266" s="49" t="s">
        <v>164</v>
      </c>
      <c r="B266" s="13" t="s">
        <v>33</v>
      </c>
      <c r="C266" s="13" t="s">
        <v>16</v>
      </c>
      <c r="D266" s="13">
        <v>11</v>
      </c>
      <c r="E266" s="14" t="s">
        <v>205</v>
      </c>
      <c r="F266" s="11"/>
      <c r="G266" s="16">
        <f t="shared" ref="G266:H267" si="16">G267</f>
        <v>460.52</v>
      </c>
      <c r="H266" s="16">
        <f t="shared" si="16"/>
        <v>0</v>
      </c>
      <c r="I266" s="6">
        <f t="shared" si="11"/>
        <v>0</v>
      </c>
    </row>
    <row r="267" spans="1:9">
      <c r="A267" s="49" t="s">
        <v>46</v>
      </c>
      <c r="B267" s="13" t="s">
        <v>33</v>
      </c>
      <c r="C267" s="13" t="s">
        <v>16</v>
      </c>
      <c r="D267" s="13">
        <v>11</v>
      </c>
      <c r="E267" s="14" t="s">
        <v>128</v>
      </c>
      <c r="F267" s="11"/>
      <c r="G267" s="16">
        <f t="shared" si="16"/>
        <v>460.52</v>
      </c>
      <c r="H267" s="16">
        <f t="shared" si="16"/>
        <v>0</v>
      </c>
      <c r="I267" s="6">
        <f t="shared" si="11"/>
        <v>0</v>
      </c>
    </row>
    <row r="268" spans="1:9">
      <c r="A268" s="49" t="s">
        <v>171</v>
      </c>
      <c r="B268" s="13" t="s">
        <v>33</v>
      </c>
      <c r="C268" s="13" t="s">
        <v>16</v>
      </c>
      <c r="D268" s="13">
        <v>11</v>
      </c>
      <c r="E268" s="14" t="s">
        <v>128</v>
      </c>
      <c r="F268" s="11">
        <v>870</v>
      </c>
      <c r="G268" s="16">
        <v>460.52</v>
      </c>
      <c r="H268" s="16">
        <v>0</v>
      </c>
      <c r="I268" s="6">
        <f t="shared" si="11"/>
        <v>0</v>
      </c>
    </row>
    <row r="269" spans="1:9">
      <c r="A269" s="49" t="s">
        <v>7</v>
      </c>
      <c r="B269" s="13" t="s">
        <v>33</v>
      </c>
      <c r="C269" s="13" t="s">
        <v>16</v>
      </c>
      <c r="D269" s="13">
        <v>13</v>
      </c>
      <c r="E269" s="14"/>
      <c r="F269" s="11"/>
      <c r="G269" s="16">
        <f>G272</f>
        <v>5071.5990000000002</v>
      </c>
      <c r="H269" s="16">
        <f>H272</f>
        <v>5071.5990000000002</v>
      </c>
      <c r="I269" s="6">
        <f t="shared" ref="I269:I332" si="17">H269/G269*100</f>
        <v>100</v>
      </c>
    </row>
    <row r="270" spans="1:9" ht="31.5">
      <c r="A270" s="49" t="s">
        <v>213</v>
      </c>
      <c r="B270" s="13" t="s">
        <v>33</v>
      </c>
      <c r="C270" s="13" t="s">
        <v>16</v>
      </c>
      <c r="D270" s="13">
        <v>13</v>
      </c>
      <c r="E270" s="14" t="s">
        <v>214</v>
      </c>
      <c r="F270" s="11"/>
      <c r="G270" s="16">
        <f t="shared" ref="G270:H271" si="18">G271</f>
        <v>5071.5990000000002</v>
      </c>
      <c r="H270" s="16">
        <f t="shared" si="18"/>
        <v>5071.5990000000002</v>
      </c>
      <c r="I270" s="6">
        <f t="shared" si="17"/>
        <v>100</v>
      </c>
    </row>
    <row r="271" spans="1:9" ht="31.5">
      <c r="A271" s="49" t="s">
        <v>81</v>
      </c>
      <c r="B271" s="13" t="s">
        <v>33</v>
      </c>
      <c r="C271" s="13" t="s">
        <v>16</v>
      </c>
      <c r="D271" s="13">
        <v>13</v>
      </c>
      <c r="E271" s="14" t="s">
        <v>119</v>
      </c>
      <c r="F271" s="11"/>
      <c r="G271" s="16">
        <f t="shared" si="18"/>
        <v>5071.5990000000002</v>
      </c>
      <c r="H271" s="16">
        <f t="shared" si="18"/>
        <v>5071.5990000000002</v>
      </c>
      <c r="I271" s="6">
        <f t="shared" si="17"/>
        <v>100</v>
      </c>
    </row>
    <row r="272" spans="1:9" ht="63">
      <c r="A272" s="49" t="s">
        <v>82</v>
      </c>
      <c r="B272" s="13" t="s">
        <v>33</v>
      </c>
      <c r="C272" s="13" t="s">
        <v>16</v>
      </c>
      <c r="D272" s="13">
        <v>13</v>
      </c>
      <c r="E272" s="14" t="s">
        <v>120</v>
      </c>
      <c r="F272" s="11"/>
      <c r="G272" s="16">
        <f>G273+G274+G275</f>
        <v>5071.5990000000002</v>
      </c>
      <c r="H272" s="16">
        <f>H273+H274+H275</f>
        <v>5071.5990000000002</v>
      </c>
      <c r="I272" s="6">
        <f t="shared" si="17"/>
        <v>100</v>
      </c>
    </row>
    <row r="273" spans="1:9" ht="63">
      <c r="A273" s="49" t="s">
        <v>94</v>
      </c>
      <c r="B273" s="13" t="s">
        <v>33</v>
      </c>
      <c r="C273" s="13" t="s">
        <v>16</v>
      </c>
      <c r="D273" s="13">
        <v>13</v>
      </c>
      <c r="E273" s="14" t="s">
        <v>120</v>
      </c>
      <c r="F273" s="11">
        <v>100</v>
      </c>
      <c r="G273" s="16">
        <v>4997.6850000000004</v>
      </c>
      <c r="H273" s="16">
        <v>4997.6850000000004</v>
      </c>
      <c r="I273" s="6">
        <f t="shared" si="17"/>
        <v>100</v>
      </c>
    </row>
    <row r="274" spans="1:9" ht="31.5">
      <c r="A274" s="23" t="s">
        <v>114</v>
      </c>
      <c r="B274" s="13" t="s">
        <v>33</v>
      </c>
      <c r="C274" s="13" t="s">
        <v>16</v>
      </c>
      <c r="D274" s="13">
        <v>13</v>
      </c>
      <c r="E274" s="14" t="s">
        <v>120</v>
      </c>
      <c r="F274" s="11">
        <v>200</v>
      </c>
      <c r="G274" s="16">
        <v>45.863999999999997</v>
      </c>
      <c r="H274" s="16">
        <v>45.863999999999997</v>
      </c>
      <c r="I274" s="6">
        <f t="shared" si="17"/>
        <v>100</v>
      </c>
    </row>
    <row r="275" spans="1:9">
      <c r="A275" s="53" t="s">
        <v>65</v>
      </c>
      <c r="B275" s="13" t="s">
        <v>33</v>
      </c>
      <c r="C275" s="13" t="s">
        <v>16</v>
      </c>
      <c r="D275" s="13">
        <v>13</v>
      </c>
      <c r="E275" s="14" t="s">
        <v>120</v>
      </c>
      <c r="F275" s="11">
        <v>300</v>
      </c>
      <c r="G275" s="16">
        <v>28.05</v>
      </c>
      <c r="H275" s="16">
        <v>28.05</v>
      </c>
      <c r="I275" s="6">
        <f t="shared" si="17"/>
        <v>100</v>
      </c>
    </row>
    <row r="276" spans="1:9">
      <c r="A276" s="48" t="s">
        <v>47</v>
      </c>
      <c r="B276" s="13" t="s">
        <v>33</v>
      </c>
      <c r="C276" s="13" t="s">
        <v>17</v>
      </c>
      <c r="D276" s="13"/>
      <c r="E276" s="15"/>
      <c r="F276" s="11"/>
      <c r="G276" s="16">
        <f t="shared" ref="G276:H280" si="19">G277</f>
        <v>1460.2</v>
      </c>
      <c r="H276" s="16">
        <f t="shared" si="19"/>
        <v>1460.2</v>
      </c>
      <c r="I276" s="6">
        <f t="shared" si="17"/>
        <v>100</v>
      </c>
    </row>
    <row r="277" spans="1:9">
      <c r="A277" s="48" t="s">
        <v>42</v>
      </c>
      <c r="B277" s="13" t="s">
        <v>33</v>
      </c>
      <c r="C277" s="13" t="s">
        <v>17</v>
      </c>
      <c r="D277" s="13" t="s">
        <v>18</v>
      </c>
      <c r="E277" s="15"/>
      <c r="F277" s="11"/>
      <c r="G277" s="16">
        <f t="shared" si="19"/>
        <v>1460.2</v>
      </c>
      <c r="H277" s="16">
        <f t="shared" si="19"/>
        <v>1460.2</v>
      </c>
      <c r="I277" s="6">
        <f t="shared" si="17"/>
        <v>100</v>
      </c>
    </row>
    <row r="278" spans="1:9" ht="47.25">
      <c r="A278" s="48" t="s">
        <v>218</v>
      </c>
      <c r="B278" s="13" t="s">
        <v>33</v>
      </c>
      <c r="C278" s="13" t="s">
        <v>17</v>
      </c>
      <c r="D278" s="13" t="s">
        <v>18</v>
      </c>
      <c r="E278" s="15" t="s">
        <v>219</v>
      </c>
      <c r="F278" s="11"/>
      <c r="G278" s="16">
        <f t="shared" si="19"/>
        <v>1460.2</v>
      </c>
      <c r="H278" s="16">
        <f t="shared" si="19"/>
        <v>1460.2</v>
      </c>
      <c r="I278" s="6">
        <f t="shared" si="17"/>
        <v>100</v>
      </c>
    </row>
    <row r="279" spans="1:9">
      <c r="A279" s="48" t="s">
        <v>227</v>
      </c>
      <c r="B279" s="13" t="s">
        <v>33</v>
      </c>
      <c r="C279" s="13" t="s">
        <v>17</v>
      </c>
      <c r="D279" s="13" t="s">
        <v>18</v>
      </c>
      <c r="E279" s="15" t="s">
        <v>228</v>
      </c>
      <c r="F279" s="11"/>
      <c r="G279" s="16">
        <f t="shared" si="19"/>
        <v>1460.2</v>
      </c>
      <c r="H279" s="16">
        <f t="shared" si="19"/>
        <v>1460.2</v>
      </c>
      <c r="I279" s="6">
        <f t="shared" si="17"/>
        <v>100</v>
      </c>
    </row>
    <row r="280" spans="1:9" ht="31.5">
      <c r="A280" s="48" t="s">
        <v>242</v>
      </c>
      <c r="B280" s="13" t="s">
        <v>33</v>
      </c>
      <c r="C280" s="13" t="s">
        <v>17</v>
      </c>
      <c r="D280" s="13" t="s">
        <v>18</v>
      </c>
      <c r="E280" s="14" t="s">
        <v>129</v>
      </c>
      <c r="F280" s="11"/>
      <c r="G280" s="16">
        <f t="shared" si="19"/>
        <v>1460.2</v>
      </c>
      <c r="H280" s="16">
        <f t="shared" si="19"/>
        <v>1460.2</v>
      </c>
      <c r="I280" s="6">
        <f t="shared" si="17"/>
        <v>100</v>
      </c>
    </row>
    <row r="281" spans="1:9">
      <c r="A281" s="48" t="s">
        <v>52</v>
      </c>
      <c r="B281" s="13" t="s">
        <v>33</v>
      </c>
      <c r="C281" s="13" t="s">
        <v>17</v>
      </c>
      <c r="D281" s="13" t="s">
        <v>18</v>
      </c>
      <c r="E281" s="14" t="s">
        <v>129</v>
      </c>
      <c r="F281" s="11">
        <v>530</v>
      </c>
      <c r="G281" s="16">
        <v>1460.2</v>
      </c>
      <c r="H281" s="16">
        <v>1460.2</v>
      </c>
      <c r="I281" s="6">
        <f t="shared" si="17"/>
        <v>100</v>
      </c>
    </row>
    <row r="282" spans="1:9" ht="31.5">
      <c r="A282" s="50" t="s">
        <v>35</v>
      </c>
      <c r="B282" s="13" t="s">
        <v>33</v>
      </c>
      <c r="C282" s="13" t="s">
        <v>18</v>
      </c>
      <c r="D282" s="11"/>
      <c r="E282" s="14"/>
      <c r="F282" s="11"/>
      <c r="G282" s="16">
        <f t="shared" ref="G282:H286" si="20">G283</f>
        <v>1129.57</v>
      </c>
      <c r="H282" s="16">
        <f t="shared" si="20"/>
        <v>1129.57</v>
      </c>
      <c r="I282" s="6">
        <f t="shared" si="17"/>
        <v>100</v>
      </c>
    </row>
    <row r="283" spans="1:9" ht="31.5">
      <c r="A283" s="50" t="s">
        <v>43</v>
      </c>
      <c r="B283" s="13" t="s">
        <v>33</v>
      </c>
      <c r="C283" s="13" t="s">
        <v>18</v>
      </c>
      <c r="D283" s="13">
        <v>10</v>
      </c>
      <c r="E283" s="14"/>
      <c r="F283" s="11"/>
      <c r="G283" s="16">
        <f t="shared" si="20"/>
        <v>1129.57</v>
      </c>
      <c r="H283" s="16">
        <f t="shared" si="20"/>
        <v>1129.57</v>
      </c>
      <c r="I283" s="6">
        <f t="shared" si="17"/>
        <v>100</v>
      </c>
    </row>
    <row r="284" spans="1:9" ht="47.25">
      <c r="A284" s="50" t="s">
        <v>243</v>
      </c>
      <c r="B284" s="13" t="s">
        <v>33</v>
      </c>
      <c r="C284" s="13" t="s">
        <v>18</v>
      </c>
      <c r="D284" s="13">
        <v>10</v>
      </c>
      <c r="E284" s="14" t="s">
        <v>244</v>
      </c>
      <c r="F284" s="11"/>
      <c r="G284" s="16">
        <f t="shared" si="20"/>
        <v>1129.57</v>
      </c>
      <c r="H284" s="16">
        <f t="shared" si="20"/>
        <v>1129.57</v>
      </c>
      <c r="I284" s="6">
        <f t="shared" si="17"/>
        <v>100</v>
      </c>
    </row>
    <row r="285" spans="1:9">
      <c r="A285" s="50" t="s">
        <v>245</v>
      </c>
      <c r="B285" s="13" t="s">
        <v>33</v>
      </c>
      <c r="C285" s="13" t="s">
        <v>18</v>
      </c>
      <c r="D285" s="13">
        <v>10</v>
      </c>
      <c r="E285" s="14" t="s">
        <v>246</v>
      </c>
      <c r="F285" s="11"/>
      <c r="G285" s="16">
        <f t="shared" si="20"/>
        <v>1129.57</v>
      </c>
      <c r="H285" s="16">
        <f t="shared" si="20"/>
        <v>1129.57</v>
      </c>
      <c r="I285" s="6">
        <f t="shared" si="17"/>
        <v>100</v>
      </c>
    </row>
    <row r="286" spans="1:9" ht="94.5">
      <c r="A286" s="48" t="s">
        <v>105</v>
      </c>
      <c r="B286" s="13" t="s">
        <v>33</v>
      </c>
      <c r="C286" s="13" t="s">
        <v>18</v>
      </c>
      <c r="D286" s="13">
        <v>10</v>
      </c>
      <c r="E286" s="14" t="s">
        <v>130</v>
      </c>
      <c r="F286" s="11"/>
      <c r="G286" s="16">
        <f t="shared" si="20"/>
        <v>1129.57</v>
      </c>
      <c r="H286" s="16">
        <f t="shared" si="20"/>
        <v>1129.57</v>
      </c>
      <c r="I286" s="6">
        <f t="shared" si="17"/>
        <v>100</v>
      </c>
    </row>
    <row r="287" spans="1:9">
      <c r="A287" s="52" t="s">
        <v>106</v>
      </c>
      <c r="B287" s="13" t="s">
        <v>33</v>
      </c>
      <c r="C287" s="13" t="s">
        <v>18</v>
      </c>
      <c r="D287" s="13">
        <v>10</v>
      </c>
      <c r="E287" s="39" t="s">
        <v>130</v>
      </c>
      <c r="F287" s="11">
        <v>540</v>
      </c>
      <c r="G287" s="16">
        <v>1129.57</v>
      </c>
      <c r="H287" s="16">
        <v>1129.57</v>
      </c>
      <c r="I287" s="6">
        <f t="shared" si="17"/>
        <v>100</v>
      </c>
    </row>
    <row r="288" spans="1:9">
      <c r="A288" s="50" t="s">
        <v>36</v>
      </c>
      <c r="B288" s="13" t="s">
        <v>33</v>
      </c>
      <c r="C288" s="13" t="s">
        <v>19</v>
      </c>
      <c r="D288" s="13"/>
      <c r="E288" s="14"/>
      <c r="F288" s="11"/>
      <c r="G288" s="16">
        <f t="shared" ref="G288:H296" si="21">G289</f>
        <v>5149.4629999999997</v>
      </c>
      <c r="H288" s="16">
        <f t="shared" si="21"/>
        <v>5046.7999999999993</v>
      </c>
      <c r="I288" s="6">
        <f t="shared" si="17"/>
        <v>98.006335806277264</v>
      </c>
    </row>
    <row r="289" spans="1:9">
      <c r="A289" s="50" t="s">
        <v>69</v>
      </c>
      <c r="B289" s="13" t="s">
        <v>33</v>
      </c>
      <c r="C289" s="13" t="s">
        <v>19</v>
      </c>
      <c r="D289" s="13" t="s">
        <v>21</v>
      </c>
      <c r="E289" s="14"/>
      <c r="F289" s="11"/>
      <c r="G289" s="16">
        <f>G294+G290</f>
        <v>5149.4629999999997</v>
      </c>
      <c r="H289" s="16">
        <f>H294+H290</f>
        <v>5046.7999999999993</v>
      </c>
      <c r="I289" s="6">
        <f t="shared" si="17"/>
        <v>98.006335806277264</v>
      </c>
    </row>
    <row r="290" spans="1:9" ht="47.25">
      <c r="A290" s="50" t="s">
        <v>243</v>
      </c>
      <c r="B290" s="13" t="s">
        <v>33</v>
      </c>
      <c r="C290" s="13" t="s">
        <v>19</v>
      </c>
      <c r="D290" s="13" t="s">
        <v>21</v>
      </c>
      <c r="E290" s="14" t="s">
        <v>244</v>
      </c>
      <c r="F290" s="38"/>
      <c r="G290" s="31">
        <f t="shared" ref="G290:H292" si="22">G291</f>
        <v>1694.721</v>
      </c>
      <c r="H290" s="31">
        <f t="shared" si="22"/>
        <v>1592.1</v>
      </c>
      <c r="I290" s="6">
        <f t="shared" si="17"/>
        <v>93.94466699828466</v>
      </c>
    </row>
    <row r="291" spans="1:9">
      <c r="A291" s="50" t="s">
        <v>245</v>
      </c>
      <c r="B291" s="13" t="s">
        <v>33</v>
      </c>
      <c r="C291" s="13" t="s">
        <v>19</v>
      </c>
      <c r="D291" s="13" t="s">
        <v>21</v>
      </c>
      <c r="E291" s="14" t="s">
        <v>246</v>
      </c>
      <c r="F291" s="38"/>
      <c r="G291" s="31">
        <f t="shared" si="22"/>
        <v>1694.721</v>
      </c>
      <c r="H291" s="31">
        <f t="shared" si="22"/>
        <v>1592.1</v>
      </c>
      <c r="I291" s="6">
        <f t="shared" si="17"/>
        <v>93.94466699828466</v>
      </c>
    </row>
    <row r="292" spans="1:9" ht="63">
      <c r="A292" s="72" t="s">
        <v>283</v>
      </c>
      <c r="B292" s="38" t="s">
        <v>33</v>
      </c>
      <c r="C292" s="13" t="s">
        <v>19</v>
      </c>
      <c r="D292" s="13" t="s">
        <v>21</v>
      </c>
      <c r="E292" s="39" t="s">
        <v>319</v>
      </c>
      <c r="F292" s="11"/>
      <c r="G292" s="16">
        <f t="shared" si="22"/>
        <v>1694.721</v>
      </c>
      <c r="H292" s="16">
        <f t="shared" si="22"/>
        <v>1592.1</v>
      </c>
      <c r="I292" s="6">
        <f t="shared" si="17"/>
        <v>93.94466699828466</v>
      </c>
    </row>
    <row r="293" spans="1:9">
      <c r="A293" s="72" t="s">
        <v>106</v>
      </c>
      <c r="B293" s="38" t="s">
        <v>33</v>
      </c>
      <c r="C293" s="38" t="s">
        <v>19</v>
      </c>
      <c r="D293" s="38" t="s">
        <v>21</v>
      </c>
      <c r="E293" s="39" t="s">
        <v>319</v>
      </c>
      <c r="F293" s="41">
        <v>540</v>
      </c>
      <c r="G293" s="31">
        <v>1694.721</v>
      </c>
      <c r="H293" s="31">
        <v>1592.1</v>
      </c>
      <c r="I293" s="6">
        <f t="shared" si="17"/>
        <v>93.94466699828466</v>
      </c>
    </row>
    <row r="294" spans="1:9" ht="47.25">
      <c r="A294" s="50" t="s">
        <v>243</v>
      </c>
      <c r="B294" s="13" t="s">
        <v>33</v>
      </c>
      <c r="C294" s="13" t="s">
        <v>19</v>
      </c>
      <c r="D294" s="13" t="s">
        <v>21</v>
      </c>
      <c r="E294" s="14" t="s">
        <v>244</v>
      </c>
      <c r="F294" s="11"/>
      <c r="G294" s="16">
        <f t="shared" si="21"/>
        <v>3454.7420000000002</v>
      </c>
      <c r="H294" s="16">
        <f t="shared" si="21"/>
        <v>3454.7</v>
      </c>
      <c r="I294" s="6">
        <f t="shared" si="17"/>
        <v>99.998784279694391</v>
      </c>
    </row>
    <row r="295" spans="1:9">
      <c r="A295" s="50" t="s">
        <v>245</v>
      </c>
      <c r="B295" s="13" t="s">
        <v>33</v>
      </c>
      <c r="C295" s="13" t="s">
        <v>19</v>
      </c>
      <c r="D295" s="13" t="s">
        <v>21</v>
      </c>
      <c r="E295" s="14" t="s">
        <v>246</v>
      </c>
      <c r="F295" s="11"/>
      <c r="G295" s="16">
        <f t="shared" si="21"/>
        <v>3454.7420000000002</v>
      </c>
      <c r="H295" s="16">
        <f t="shared" si="21"/>
        <v>3454.7</v>
      </c>
      <c r="I295" s="6">
        <f t="shared" si="17"/>
        <v>99.998784279694391</v>
      </c>
    </row>
    <row r="296" spans="1:9" ht="94.5">
      <c r="A296" s="48" t="s">
        <v>105</v>
      </c>
      <c r="B296" s="13" t="s">
        <v>33</v>
      </c>
      <c r="C296" s="13" t="s">
        <v>19</v>
      </c>
      <c r="D296" s="13" t="s">
        <v>21</v>
      </c>
      <c r="E296" s="14" t="s">
        <v>130</v>
      </c>
      <c r="F296" s="11"/>
      <c r="G296" s="16">
        <f t="shared" si="21"/>
        <v>3454.7420000000002</v>
      </c>
      <c r="H296" s="16">
        <f t="shared" si="21"/>
        <v>3454.7</v>
      </c>
      <c r="I296" s="6">
        <f t="shared" si="17"/>
        <v>99.998784279694391</v>
      </c>
    </row>
    <row r="297" spans="1:9">
      <c r="A297" s="52" t="s">
        <v>106</v>
      </c>
      <c r="B297" s="38" t="s">
        <v>33</v>
      </c>
      <c r="C297" s="38" t="s">
        <v>19</v>
      </c>
      <c r="D297" s="38" t="s">
        <v>21</v>
      </c>
      <c r="E297" s="39" t="s">
        <v>130</v>
      </c>
      <c r="F297" s="41">
        <v>540</v>
      </c>
      <c r="G297" s="31">
        <v>3454.7420000000002</v>
      </c>
      <c r="H297" s="31">
        <v>3454.7</v>
      </c>
      <c r="I297" s="6">
        <f t="shared" si="17"/>
        <v>99.998784279694391</v>
      </c>
    </row>
    <row r="298" spans="1:9">
      <c r="A298" s="50" t="s">
        <v>48</v>
      </c>
      <c r="B298" s="38" t="s">
        <v>33</v>
      </c>
      <c r="C298" s="13" t="s">
        <v>22</v>
      </c>
      <c r="D298" s="13"/>
      <c r="E298" s="39"/>
      <c r="F298" s="41"/>
      <c r="G298" s="31">
        <f>G299+G310</f>
        <v>6365.3590000000004</v>
      </c>
      <c r="H298" s="31">
        <f>H299+H310</f>
        <v>6333.973</v>
      </c>
      <c r="I298" s="6">
        <f t="shared" si="17"/>
        <v>99.506924903999902</v>
      </c>
    </row>
    <row r="299" spans="1:9">
      <c r="A299" s="50" t="s">
        <v>49</v>
      </c>
      <c r="B299" s="38" t="s">
        <v>33</v>
      </c>
      <c r="C299" s="13" t="s">
        <v>22</v>
      </c>
      <c r="D299" s="13" t="s">
        <v>17</v>
      </c>
      <c r="E299" s="39"/>
      <c r="F299" s="41"/>
      <c r="G299" s="31">
        <f>G306+G300</f>
        <v>3269.8119999999999</v>
      </c>
      <c r="H299" s="31">
        <f>H306+H300</f>
        <v>3269.8119999999999</v>
      </c>
      <c r="I299" s="6">
        <f t="shared" si="17"/>
        <v>100</v>
      </c>
    </row>
    <row r="300" spans="1:9" ht="47.25">
      <c r="A300" s="50" t="s">
        <v>247</v>
      </c>
      <c r="B300" s="38" t="s">
        <v>33</v>
      </c>
      <c r="C300" s="15" t="s">
        <v>22</v>
      </c>
      <c r="D300" s="15" t="s">
        <v>17</v>
      </c>
      <c r="E300" s="14" t="s">
        <v>248</v>
      </c>
      <c r="F300" s="41"/>
      <c r="G300" s="31">
        <f>G301+G303</f>
        <v>2669.8119999999999</v>
      </c>
      <c r="H300" s="31">
        <f>H301+H303</f>
        <v>2669.8119999999999</v>
      </c>
      <c r="I300" s="6">
        <f t="shared" si="17"/>
        <v>100</v>
      </c>
    </row>
    <row r="301" spans="1:9" ht="31.5">
      <c r="A301" s="50" t="s">
        <v>204</v>
      </c>
      <c r="B301" s="38" t="s">
        <v>33</v>
      </c>
      <c r="C301" s="15" t="s">
        <v>22</v>
      </c>
      <c r="D301" s="15" t="s">
        <v>17</v>
      </c>
      <c r="E301" s="14" t="s">
        <v>153</v>
      </c>
      <c r="F301" s="41"/>
      <c r="G301" s="31">
        <f>G302</f>
        <v>483</v>
      </c>
      <c r="H301" s="31">
        <f>H302</f>
        <v>483</v>
      </c>
      <c r="I301" s="6">
        <f t="shared" si="17"/>
        <v>100</v>
      </c>
    </row>
    <row r="302" spans="1:9">
      <c r="A302" s="48" t="s">
        <v>106</v>
      </c>
      <c r="B302" s="38" t="s">
        <v>33</v>
      </c>
      <c r="C302" s="15" t="s">
        <v>22</v>
      </c>
      <c r="D302" s="15" t="s">
        <v>17</v>
      </c>
      <c r="E302" s="14" t="s">
        <v>153</v>
      </c>
      <c r="F302" s="41">
        <v>540</v>
      </c>
      <c r="G302" s="31">
        <v>483</v>
      </c>
      <c r="H302" s="31">
        <v>483</v>
      </c>
      <c r="I302" s="6">
        <f t="shared" si="17"/>
        <v>100</v>
      </c>
    </row>
    <row r="303" spans="1:9" ht="63">
      <c r="A303" s="43" t="s">
        <v>249</v>
      </c>
      <c r="B303" s="38" t="s">
        <v>33</v>
      </c>
      <c r="C303" s="15" t="s">
        <v>22</v>
      </c>
      <c r="D303" s="15" t="s">
        <v>17</v>
      </c>
      <c r="E303" s="14" t="s">
        <v>250</v>
      </c>
      <c r="F303" s="11"/>
      <c r="G303" s="16">
        <f>G304</f>
        <v>2186.8119999999999</v>
      </c>
      <c r="H303" s="16">
        <f>H304</f>
        <v>2186.8119999999999</v>
      </c>
      <c r="I303" s="6">
        <f t="shared" si="17"/>
        <v>100</v>
      </c>
    </row>
    <row r="304" spans="1:9" ht="31.5">
      <c r="A304" s="43" t="s">
        <v>251</v>
      </c>
      <c r="B304" s="38" t="s">
        <v>33</v>
      </c>
      <c r="C304" s="15" t="s">
        <v>22</v>
      </c>
      <c r="D304" s="15" t="s">
        <v>17</v>
      </c>
      <c r="E304" s="14" t="s">
        <v>252</v>
      </c>
      <c r="F304" s="11"/>
      <c r="G304" s="16">
        <f>G305</f>
        <v>2186.8119999999999</v>
      </c>
      <c r="H304" s="16">
        <f>H305</f>
        <v>2186.8119999999999</v>
      </c>
      <c r="I304" s="6">
        <f t="shared" si="17"/>
        <v>100</v>
      </c>
    </row>
    <row r="305" spans="1:9">
      <c r="A305" s="48" t="s">
        <v>106</v>
      </c>
      <c r="B305" s="38" t="s">
        <v>33</v>
      </c>
      <c r="C305" s="15" t="s">
        <v>22</v>
      </c>
      <c r="D305" s="15" t="s">
        <v>17</v>
      </c>
      <c r="E305" s="14" t="s">
        <v>252</v>
      </c>
      <c r="F305" s="41">
        <v>540</v>
      </c>
      <c r="G305" s="31">
        <v>2186.8119999999999</v>
      </c>
      <c r="H305" s="31">
        <v>2186.8119999999999</v>
      </c>
      <c r="I305" s="6">
        <f t="shared" si="17"/>
        <v>100</v>
      </c>
    </row>
    <row r="306" spans="1:9" ht="47.25">
      <c r="A306" s="50" t="s">
        <v>243</v>
      </c>
      <c r="B306" s="38" t="s">
        <v>33</v>
      </c>
      <c r="C306" s="13" t="s">
        <v>22</v>
      </c>
      <c r="D306" s="13" t="s">
        <v>17</v>
      </c>
      <c r="E306" s="39" t="s">
        <v>244</v>
      </c>
      <c r="F306" s="41"/>
      <c r="G306" s="31">
        <f t="shared" ref="G306:H308" si="23">G307</f>
        <v>600</v>
      </c>
      <c r="H306" s="31">
        <f t="shared" si="23"/>
        <v>600</v>
      </c>
      <c r="I306" s="6">
        <f t="shared" si="17"/>
        <v>100</v>
      </c>
    </row>
    <row r="307" spans="1:9">
      <c r="A307" s="50" t="s">
        <v>245</v>
      </c>
      <c r="B307" s="38" t="s">
        <v>33</v>
      </c>
      <c r="C307" s="13" t="s">
        <v>22</v>
      </c>
      <c r="D307" s="13" t="s">
        <v>17</v>
      </c>
      <c r="E307" s="39" t="s">
        <v>246</v>
      </c>
      <c r="F307" s="41"/>
      <c r="G307" s="31">
        <f t="shared" si="23"/>
        <v>600</v>
      </c>
      <c r="H307" s="31">
        <f t="shared" si="23"/>
        <v>600</v>
      </c>
      <c r="I307" s="6">
        <f t="shared" si="17"/>
        <v>100</v>
      </c>
    </row>
    <row r="308" spans="1:9" ht="94.5">
      <c r="A308" s="48" t="s">
        <v>105</v>
      </c>
      <c r="B308" s="38" t="s">
        <v>33</v>
      </c>
      <c r="C308" s="13" t="s">
        <v>22</v>
      </c>
      <c r="D308" s="13" t="s">
        <v>17</v>
      </c>
      <c r="E308" s="14" t="s">
        <v>130</v>
      </c>
      <c r="F308" s="11"/>
      <c r="G308" s="31">
        <f t="shared" si="23"/>
        <v>600</v>
      </c>
      <c r="H308" s="31">
        <f t="shared" si="23"/>
        <v>600</v>
      </c>
      <c r="I308" s="6">
        <f t="shared" si="17"/>
        <v>100</v>
      </c>
    </row>
    <row r="309" spans="1:9">
      <c r="A309" s="48" t="s">
        <v>106</v>
      </c>
      <c r="B309" s="38" t="s">
        <v>33</v>
      </c>
      <c r="C309" s="13" t="s">
        <v>22</v>
      </c>
      <c r="D309" s="13" t="s">
        <v>17</v>
      </c>
      <c r="E309" s="39" t="s">
        <v>130</v>
      </c>
      <c r="F309" s="41">
        <v>540</v>
      </c>
      <c r="G309" s="31">
        <v>600</v>
      </c>
      <c r="H309" s="31">
        <v>600</v>
      </c>
      <c r="I309" s="6">
        <f t="shared" si="17"/>
        <v>100</v>
      </c>
    </row>
    <row r="310" spans="1:9">
      <c r="A310" s="50" t="s">
        <v>165</v>
      </c>
      <c r="B310" s="38" t="s">
        <v>33</v>
      </c>
      <c r="C310" s="13" t="s">
        <v>22</v>
      </c>
      <c r="D310" s="13" t="s">
        <v>18</v>
      </c>
      <c r="E310" s="39"/>
      <c r="F310" s="41"/>
      <c r="G310" s="31">
        <f>G315+G311</f>
        <v>3095.547</v>
      </c>
      <c r="H310" s="31">
        <f>H315+H311</f>
        <v>3064.1610000000001</v>
      </c>
      <c r="I310" s="6">
        <f t="shared" si="17"/>
        <v>98.986091957253436</v>
      </c>
    </row>
    <row r="311" spans="1:9" ht="47.25">
      <c r="A311" s="54" t="s">
        <v>243</v>
      </c>
      <c r="B311" s="38" t="s">
        <v>33</v>
      </c>
      <c r="C311" s="38" t="s">
        <v>22</v>
      </c>
      <c r="D311" s="38" t="s">
        <v>18</v>
      </c>
      <c r="E311" s="39" t="s">
        <v>244</v>
      </c>
      <c r="F311" s="38"/>
      <c r="G311" s="31">
        <f t="shared" ref="G311:H313" si="24">G312</f>
        <v>1765.547</v>
      </c>
      <c r="H311" s="31">
        <f t="shared" si="24"/>
        <v>1734.1610000000001</v>
      </c>
      <c r="I311" s="6">
        <f t="shared" si="17"/>
        <v>98.222307307593624</v>
      </c>
    </row>
    <row r="312" spans="1:9">
      <c r="A312" s="54" t="s">
        <v>245</v>
      </c>
      <c r="B312" s="38" t="s">
        <v>33</v>
      </c>
      <c r="C312" s="38" t="s">
        <v>22</v>
      </c>
      <c r="D312" s="38" t="s">
        <v>18</v>
      </c>
      <c r="E312" s="39" t="s">
        <v>246</v>
      </c>
      <c r="F312" s="38"/>
      <c r="G312" s="31">
        <f t="shared" si="24"/>
        <v>1765.547</v>
      </c>
      <c r="H312" s="31">
        <f t="shared" si="24"/>
        <v>1734.1610000000001</v>
      </c>
      <c r="I312" s="6">
        <f t="shared" si="17"/>
        <v>98.222307307593624</v>
      </c>
    </row>
    <row r="313" spans="1:9" ht="63">
      <c r="A313" s="77" t="s">
        <v>283</v>
      </c>
      <c r="B313" s="38" t="s">
        <v>33</v>
      </c>
      <c r="C313" s="38" t="s">
        <v>22</v>
      </c>
      <c r="D313" s="38" t="s">
        <v>18</v>
      </c>
      <c r="E313" s="39" t="s">
        <v>320</v>
      </c>
      <c r="F313" s="41"/>
      <c r="G313" s="31">
        <f t="shared" si="24"/>
        <v>1765.547</v>
      </c>
      <c r="H313" s="31">
        <f t="shared" si="24"/>
        <v>1734.1610000000001</v>
      </c>
      <c r="I313" s="6">
        <f t="shared" si="17"/>
        <v>98.222307307593624</v>
      </c>
    </row>
    <row r="314" spans="1:9">
      <c r="A314" s="77" t="s">
        <v>106</v>
      </c>
      <c r="B314" s="38" t="s">
        <v>33</v>
      </c>
      <c r="C314" s="38" t="s">
        <v>22</v>
      </c>
      <c r="D314" s="38" t="s">
        <v>18</v>
      </c>
      <c r="E314" s="39" t="s">
        <v>320</v>
      </c>
      <c r="F314" s="41">
        <v>540</v>
      </c>
      <c r="G314" s="31">
        <v>1765.547</v>
      </c>
      <c r="H314" s="31">
        <v>1734.1610000000001</v>
      </c>
      <c r="I314" s="6">
        <f t="shared" si="17"/>
        <v>98.222307307593624</v>
      </c>
    </row>
    <row r="315" spans="1:9" ht="47.25">
      <c r="A315" s="50" t="s">
        <v>243</v>
      </c>
      <c r="B315" s="38" t="s">
        <v>33</v>
      </c>
      <c r="C315" s="13" t="s">
        <v>22</v>
      </c>
      <c r="D315" s="13" t="s">
        <v>18</v>
      </c>
      <c r="E315" s="39" t="s">
        <v>244</v>
      </c>
      <c r="F315" s="41"/>
      <c r="G315" s="31">
        <f t="shared" ref="G315:H316" si="25">G316</f>
        <v>1330</v>
      </c>
      <c r="H315" s="31">
        <f t="shared" si="25"/>
        <v>1330</v>
      </c>
      <c r="I315" s="6">
        <f t="shared" si="17"/>
        <v>100</v>
      </c>
    </row>
    <row r="316" spans="1:9">
      <c r="A316" s="50" t="s">
        <v>245</v>
      </c>
      <c r="B316" s="38" t="s">
        <v>33</v>
      </c>
      <c r="C316" s="13" t="s">
        <v>22</v>
      </c>
      <c r="D316" s="13" t="s">
        <v>18</v>
      </c>
      <c r="E316" s="39" t="s">
        <v>246</v>
      </c>
      <c r="F316" s="41"/>
      <c r="G316" s="31">
        <f t="shared" si="25"/>
        <v>1330</v>
      </c>
      <c r="H316" s="31">
        <f t="shared" si="25"/>
        <v>1330</v>
      </c>
      <c r="I316" s="6">
        <f t="shared" si="17"/>
        <v>100</v>
      </c>
    </row>
    <row r="317" spans="1:9" ht="94.5">
      <c r="A317" s="48" t="s">
        <v>105</v>
      </c>
      <c r="B317" s="38" t="s">
        <v>33</v>
      </c>
      <c r="C317" s="13" t="s">
        <v>22</v>
      </c>
      <c r="D317" s="13" t="s">
        <v>18</v>
      </c>
      <c r="E317" s="14" t="s">
        <v>130</v>
      </c>
      <c r="F317" s="11"/>
      <c r="G317" s="31">
        <f>G318</f>
        <v>1330</v>
      </c>
      <c r="H317" s="31">
        <f>H318</f>
        <v>1330</v>
      </c>
      <c r="I317" s="6">
        <f t="shared" si="17"/>
        <v>100</v>
      </c>
    </row>
    <row r="318" spans="1:9">
      <c r="A318" s="48" t="s">
        <v>106</v>
      </c>
      <c r="B318" s="38" t="s">
        <v>33</v>
      </c>
      <c r="C318" s="13" t="s">
        <v>22</v>
      </c>
      <c r="D318" s="13" t="s">
        <v>18</v>
      </c>
      <c r="E318" s="39" t="s">
        <v>130</v>
      </c>
      <c r="F318" s="41">
        <v>540</v>
      </c>
      <c r="G318" s="31">
        <v>1330</v>
      </c>
      <c r="H318" s="31">
        <v>1330</v>
      </c>
      <c r="I318" s="6">
        <f t="shared" si="17"/>
        <v>100</v>
      </c>
    </row>
    <row r="319" spans="1:9" ht="31.5">
      <c r="A319" s="23" t="s">
        <v>276</v>
      </c>
      <c r="B319" s="38" t="s">
        <v>33</v>
      </c>
      <c r="C319" s="13" t="s">
        <v>24</v>
      </c>
      <c r="D319" s="13" t="s">
        <v>22</v>
      </c>
      <c r="E319" s="14"/>
      <c r="F319" s="11"/>
      <c r="G319" s="16">
        <f>G320+G323</f>
        <v>52.5</v>
      </c>
      <c r="H319" s="16">
        <f>H320+H323</f>
        <v>52.5</v>
      </c>
      <c r="I319" s="6">
        <f t="shared" si="17"/>
        <v>100</v>
      </c>
    </row>
    <row r="320" spans="1:9" ht="31.5">
      <c r="A320" s="48" t="s">
        <v>75</v>
      </c>
      <c r="B320" s="38" t="s">
        <v>33</v>
      </c>
      <c r="C320" s="13" t="s">
        <v>24</v>
      </c>
      <c r="D320" s="13" t="s">
        <v>22</v>
      </c>
      <c r="E320" s="14" t="s">
        <v>115</v>
      </c>
      <c r="F320" s="11"/>
      <c r="G320" s="16">
        <f>G321</f>
        <v>25.5</v>
      </c>
      <c r="H320" s="16">
        <f>H321</f>
        <v>25.5</v>
      </c>
      <c r="I320" s="6">
        <f t="shared" si="17"/>
        <v>100</v>
      </c>
    </row>
    <row r="321" spans="1:9">
      <c r="A321" s="48" t="s">
        <v>76</v>
      </c>
      <c r="B321" s="38" t="s">
        <v>33</v>
      </c>
      <c r="C321" s="13" t="s">
        <v>24</v>
      </c>
      <c r="D321" s="13" t="s">
        <v>22</v>
      </c>
      <c r="E321" s="14" t="s">
        <v>116</v>
      </c>
      <c r="F321" s="11"/>
      <c r="G321" s="16">
        <f>G322</f>
        <v>25.5</v>
      </c>
      <c r="H321" s="16">
        <f>H322</f>
        <v>25.5</v>
      </c>
      <c r="I321" s="6">
        <f t="shared" si="17"/>
        <v>100</v>
      </c>
    </row>
    <row r="322" spans="1:9" ht="31.5">
      <c r="A322" s="23" t="s">
        <v>114</v>
      </c>
      <c r="B322" s="38" t="s">
        <v>33</v>
      </c>
      <c r="C322" s="13" t="s">
        <v>24</v>
      </c>
      <c r="D322" s="13" t="s">
        <v>22</v>
      </c>
      <c r="E322" s="14" t="s">
        <v>116</v>
      </c>
      <c r="F322" s="32">
        <v>200</v>
      </c>
      <c r="G322" s="16">
        <v>25.5</v>
      </c>
      <c r="H322" s="16">
        <v>25.5</v>
      </c>
      <c r="I322" s="6">
        <f t="shared" si="17"/>
        <v>100</v>
      </c>
    </row>
    <row r="323" spans="1:9" ht="31.5">
      <c r="A323" s="49" t="s">
        <v>213</v>
      </c>
      <c r="B323" s="13" t="s">
        <v>33</v>
      </c>
      <c r="C323" s="13" t="s">
        <v>24</v>
      </c>
      <c r="D323" s="13" t="s">
        <v>22</v>
      </c>
      <c r="E323" s="14" t="s">
        <v>214</v>
      </c>
      <c r="F323" s="41"/>
      <c r="G323" s="31">
        <f t="shared" ref="G323:H324" si="26">G324</f>
        <v>27</v>
      </c>
      <c r="H323" s="31">
        <f t="shared" si="26"/>
        <v>27</v>
      </c>
      <c r="I323" s="6">
        <f t="shared" si="17"/>
        <v>100</v>
      </c>
    </row>
    <row r="324" spans="1:9" ht="31.5">
      <c r="A324" s="49" t="s">
        <v>81</v>
      </c>
      <c r="B324" s="13" t="s">
        <v>33</v>
      </c>
      <c r="C324" s="13" t="s">
        <v>24</v>
      </c>
      <c r="D324" s="13" t="s">
        <v>22</v>
      </c>
      <c r="E324" s="14" t="s">
        <v>119</v>
      </c>
      <c r="F324" s="41"/>
      <c r="G324" s="31">
        <f t="shared" si="26"/>
        <v>27</v>
      </c>
      <c r="H324" s="31">
        <f t="shared" si="26"/>
        <v>27</v>
      </c>
      <c r="I324" s="6">
        <f t="shared" si="17"/>
        <v>100</v>
      </c>
    </row>
    <row r="325" spans="1:9" ht="63">
      <c r="A325" s="49" t="s">
        <v>82</v>
      </c>
      <c r="B325" s="13" t="s">
        <v>33</v>
      </c>
      <c r="C325" s="13" t="s">
        <v>24</v>
      </c>
      <c r="D325" s="13" t="s">
        <v>22</v>
      </c>
      <c r="E325" s="14" t="s">
        <v>120</v>
      </c>
      <c r="F325" s="41"/>
      <c r="G325" s="31">
        <f>G326</f>
        <v>27</v>
      </c>
      <c r="H325" s="31">
        <f>H326</f>
        <v>27</v>
      </c>
      <c r="I325" s="6">
        <f t="shared" si="17"/>
        <v>100</v>
      </c>
    </row>
    <row r="326" spans="1:9" ht="31.5">
      <c r="A326" s="23" t="s">
        <v>114</v>
      </c>
      <c r="B326" s="13" t="s">
        <v>33</v>
      </c>
      <c r="C326" s="13" t="s">
        <v>24</v>
      </c>
      <c r="D326" s="13" t="s">
        <v>22</v>
      </c>
      <c r="E326" s="14" t="s">
        <v>120</v>
      </c>
      <c r="F326" s="11">
        <v>200</v>
      </c>
      <c r="G326" s="31">
        <v>27</v>
      </c>
      <c r="H326" s="31">
        <v>27</v>
      </c>
      <c r="I326" s="6">
        <f t="shared" si="17"/>
        <v>100</v>
      </c>
    </row>
    <row r="327" spans="1:9">
      <c r="A327" s="50" t="s">
        <v>77</v>
      </c>
      <c r="B327" s="38" t="s">
        <v>33</v>
      </c>
      <c r="C327" s="38" t="s">
        <v>23</v>
      </c>
      <c r="D327" s="13"/>
      <c r="E327" s="39"/>
      <c r="F327" s="41"/>
      <c r="G327" s="31">
        <f>G328+G335</f>
        <v>12819.543</v>
      </c>
      <c r="H327" s="31">
        <f>H328+H335</f>
        <v>12819.543</v>
      </c>
      <c r="I327" s="6">
        <f t="shared" si="17"/>
        <v>100</v>
      </c>
    </row>
    <row r="328" spans="1:9">
      <c r="A328" s="54" t="s">
        <v>11</v>
      </c>
      <c r="B328" s="38" t="s">
        <v>33</v>
      </c>
      <c r="C328" s="38" t="s">
        <v>23</v>
      </c>
      <c r="D328" s="38" t="s">
        <v>16</v>
      </c>
      <c r="E328" s="39"/>
      <c r="F328" s="41"/>
      <c r="G328" s="31">
        <f t="shared" ref="G328:H331" si="27">G329</f>
        <v>11666.199999999999</v>
      </c>
      <c r="H328" s="31">
        <f t="shared" si="27"/>
        <v>11666.199999999999</v>
      </c>
      <c r="I328" s="6">
        <f t="shared" si="17"/>
        <v>100</v>
      </c>
    </row>
    <row r="329" spans="1:9" ht="47.25">
      <c r="A329" s="54" t="s">
        <v>243</v>
      </c>
      <c r="B329" s="38" t="s">
        <v>33</v>
      </c>
      <c r="C329" s="38" t="s">
        <v>23</v>
      </c>
      <c r="D329" s="38" t="s">
        <v>16</v>
      </c>
      <c r="E329" s="39" t="s">
        <v>244</v>
      </c>
      <c r="F329" s="41"/>
      <c r="G329" s="31">
        <f t="shared" si="27"/>
        <v>11666.199999999999</v>
      </c>
      <c r="H329" s="31">
        <f t="shared" si="27"/>
        <v>11666.199999999999</v>
      </c>
      <c r="I329" s="6">
        <f t="shared" si="17"/>
        <v>100</v>
      </c>
    </row>
    <row r="330" spans="1:9">
      <c r="A330" s="54" t="s">
        <v>245</v>
      </c>
      <c r="B330" s="38" t="s">
        <v>33</v>
      </c>
      <c r="C330" s="38" t="s">
        <v>23</v>
      </c>
      <c r="D330" s="38" t="s">
        <v>16</v>
      </c>
      <c r="E330" s="39" t="s">
        <v>246</v>
      </c>
      <c r="F330" s="41"/>
      <c r="G330" s="31">
        <f>G331+G333</f>
        <v>11666.199999999999</v>
      </c>
      <c r="H330" s="31">
        <f>H331+H333</f>
        <v>11666.199999999999</v>
      </c>
      <c r="I330" s="6">
        <f t="shared" si="17"/>
        <v>100</v>
      </c>
    </row>
    <row r="331" spans="1:9" ht="94.5">
      <c r="A331" s="48" t="s">
        <v>105</v>
      </c>
      <c r="B331" s="13" t="s">
        <v>33</v>
      </c>
      <c r="C331" s="13" t="s">
        <v>23</v>
      </c>
      <c r="D331" s="13" t="s">
        <v>16</v>
      </c>
      <c r="E331" s="14" t="s">
        <v>130</v>
      </c>
      <c r="F331" s="11"/>
      <c r="G331" s="16">
        <f t="shared" si="27"/>
        <v>8696.7999999999993</v>
      </c>
      <c r="H331" s="16">
        <f t="shared" si="27"/>
        <v>8696.7999999999993</v>
      </c>
      <c r="I331" s="6">
        <f t="shared" si="17"/>
        <v>100</v>
      </c>
    </row>
    <row r="332" spans="1:9">
      <c r="A332" s="48" t="s">
        <v>106</v>
      </c>
      <c r="B332" s="13" t="s">
        <v>33</v>
      </c>
      <c r="C332" s="13" t="s">
        <v>23</v>
      </c>
      <c r="D332" s="13" t="s">
        <v>16</v>
      </c>
      <c r="E332" s="14" t="s">
        <v>130</v>
      </c>
      <c r="F332" s="11">
        <v>540</v>
      </c>
      <c r="G332" s="16">
        <v>8696.7999999999993</v>
      </c>
      <c r="H332" s="16">
        <v>8696.7999999999993</v>
      </c>
      <c r="I332" s="6">
        <f t="shared" si="17"/>
        <v>100</v>
      </c>
    </row>
    <row r="333" spans="1:9" ht="31.5">
      <c r="A333" s="48" t="s">
        <v>284</v>
      </c>
      <c r="B333" s="13" t="s">
        <v>33</v>
      </c>
      <c r="C333" s="13" t="s">
        <v>23</v>
      </c>
      <c r="D333" s="13" t="s">
        <v>16</v>
      </c>
      <c r="E333" s="14" t="s">
        <v>321</v>
      </c>
      <c r="F333" s="11"/>
      <c r="G333" s="16">
        <f>G334</f>
        <v>2969.4</v>
      </c>
      <c r="H333" s="16">
        <f>H334</f>
        <v>2969.4</v>
      </c>
      <c r="I333" s="6">
        <f t="shared" ref="I333:I396" si="28">H333/G333*100</f>
        <v>100</v>
      </c>
    </row>
    <row r="334" spans="1:9">
      <c r="A334" s="48" t="s">
        <v>106</v>
      </c>
      <c r="B334" s="13" t="s">
        <v>33</v>
      </c>
      <c r="C334" s="13" t="s">
        <v>23</v>
      </c>
      <c r="D334" s="13" t="s">
        <v>16</v>
      </c>
      <c r="E334" s="14" t="s">
        <v>321</v>
      </c>
      <c r="F334" s="11">
        <v>540</v>
      </c>
      <c r="G334" s="16">
        <v>2969.4</v>
      </c>
      <c r="H334" s="16">
        <v>2969.4</v>
      </c>
      <c r="I334" s="6">
        <f t="shared" si="28"/>
        <v>100</v>
      </c>
    </row>
    <row r="335" spans="1:9">
      <c r="A335" s="50" t="s">
        <v>80</v>
      </c>
      <c r="B335" s="13" t="s">
        <v>33</v>
      </c>
      <c r="C335" s="13" t="s">
        <v>23</v>
      </c>
      <c r="D335" s="13" t="s">
        <v>19</v>
      </c>
      <c r="E335" s="14"/>
      <c r="F335" s="11"/>
      <c r="G335" s="16">
        <f t="shared" ref="G335:H338" si="29">G336</f>
        <v>1153.3430000000001</v>
      </c>
      <c r="H335" s="16">
        <f t="shared" si="29"/>
        <v>1153.3430000000001</v>
      </c>
      <c r="I335" s="6">
        <f t="shared" si="28"/>
        <v>100</v>
      </c>
    </row>
    <row r="336" spans="1:9" ht="47.25">
      <c r="A336" s="50" t="s">
        <v>243</v>
      </c>
      <c r="B336" s="13" t="s">
        <v>33</v>
      </c>
      <c r="C336" s="13" t="s">
        <v>23</v>
      </c>
      <c r="D336" s="13" t="s">
        <v>19</v>
      </c>
      <c r="E336" s="14" t="s">
        <v>244</v>
      </c>
      <c r="F336" s="11"/>
      <c r="G336" s="16">
        <f t="shared" si="29"/>
        <v>1153.3430000000001</v>
      </c>
      <c r="H336" s="16">
        <f t="shared" si="29"/>
        <v>1153.3430000000001</v>
      </c>
      <c r="I336" s="6">
        <f t="shared" si="28"/>
        <v>100</v>
      </c>
    </row>
    <row r="337" spans="1:9">
      <c r="A337" s="50" t="s">
        <v>245</v>
      </c>
      <c r="B337" s="13" t="s">
        <v>33</v>
      </c>
      <c r="C337" s="13" t="s">
        <v>23</v>
      </c>
      <c r="D337" s="13" t="s">
        <v>19</v>
      </c>
      <c r="E337" s="14" t="s">
        <v>246</v>
      </c>
      <c r="F337" s="11"/>
      <c r="G337" s="16">
        <f t="shared" si="29"/>
        <v>1153.3430000000001</v>
      </c>
      <c r="H337" s="16">
        <f t="shared" si="29"/>
        <v>1153.3430000000001</v>
      </c>
      <c r="I337" s="6">
        <f t="shared" si="28"/>
        <v>100</v>
      </c>
    </row>
    <row r="338" spans="1:9" ht="94.5">
      <c r="A338" s="48" t="s">
        <v>105</v>
      </c>
      <c r="B338" s="13" t="s">
        <v>33</v>
      </c>
      <c r="C338" s="13" t="s">
        <v>23</v>
      </c>
      <c r="D338" s="13" t="s">
        <v>19</v>
      </c>
      <c r="E338" s="14" t="s">
        <v>130</v>
      </c>
      <c r="F338" s="11"/>
      <c r="G338" s="16">
        <f t="shared" si="29"/>
        <v>1153.3430000000001</v>
      </c>
      <c r="H338" s="16">
        <f t="shared" si="29"/>
        <v>1153.3430000000001</v>
      </c>
      <c r="I338" s="6">
        <f t="shared" si="28"/>
        <v>100</v>
      </c>
    </row>
    <row r="339" spans="1:9">
      <c r="A339" s="48" t="s">
        <v>106</v>
      </c>
      <c r="B339" s="13" t="s">
        <v>33</v>
      </c>
      <c r="C339" s="13" t="s">
        <v>23</v>
      </c>
      <c r="D339" s="13" t="s">
        <v>19</v>
      </c>
      <c r="E339" s="14" t="s">
        <v>130</v>
      </c>
      <c r="F339" s="11">
        <v>540</v>
      </c>
      <c r="G339" s="16">
        <v>1153.3430000000001</v>
      </c>
      <c r="H339" s="16">
        <v>1153.3430000000001</v>
      </c>
      <c r="I339" s="6">
        <f t="shared" si="28"/>
        <v>100</v>
      </c>
    </row>
    <row r="340" spans="1:9">
      <c r="A340" s="52" t="s">
        <v>12</v>
      </c>
      <c r="B340" s="38" t="s">
        <v>33</v>
      </c>
      <c r="C340" s="38">
        <v>11</v>
      </c>
      <c r="D340" s="38"/>
      <c r="E340" s="39"/>
      <c r="F340" s="41"/>
      <c r="G340" s="31">
        <f>G341</f>
        <v>1471.799</v>
      </c>
      <c r="H340" s="31">
        <f>H341</f>
        <v>1468.5170000000001</v>
      </c>
      <c r="I340" s="6">
        <f t="shared" si="28"/>
        <v>99.77700759410763</v>
      </c>
    </row>
    <row r="341" spans="1:9">
      <c r="A341" s="54" t="s">
        <v>176</v>
      </c>
      <c r="B341" s="38" t="s">
        <v>33</v>
      </c>
      <c r="C341" s="38">
        <v>11</v>
      </c>
      <c r="D341" s="78" t="s">
        <v>17</v>
      </c>
      <c r="E341" s="39"/>
      <c r="F341" s="41"/>
      <c r="G341" s="31">
        <f>G342+G346</f>
        <v>1471.799</v>
      </c>
      <c r="H341" s="31">
        <f>H342+H346</f>
        <v>1468.5170000000001</v>
      </c>
      <c r="I341" s="6">
        <f t="shared" si="28"/>
        <v>99.77700759410763</v>
      </c>
    </row>
    <row r="342" spans="1:9" ht="47.25">
      <c r="A342" s="54" t="s">
        <v>243</v>
      </c>
      <c r="B342" s="38" t="s">
        <v>33</v>
      </c>
      <c r="C342" s="38">
        <v>11</v>
      </c>
      <c r="D342" s="78" t="s">
        <v>17</v>
      </c>
      <c r="E342" s="39" t="s">
        <v>244</v>
      </c>
      <c r="F342" s="38"/>
      <c r="G342" s="31">
        <f t="shared" ref="G342:H344" si="30">G343</f>
        <v>1466.799</v>
      </c>
      <c r="H342" s="31">
        <f t="shared" si="30"/>
        <v>1463.5170000000001</v>
      </c>
      <c r="I342" s="6">
        <f t="shared" si="28"/>
        <v>99.776247461308614</v>
      </c>
    </row>
    <row r="343" spans="1:9">
      <c r="A343" s="54" t="s">
        <v>245</v>
      </c>
      <c r="B343" s="38" t="s">
        <v>33</v>
      </c>
      <c r="C343" s="38">
        <v>11</v>
      </c>
      <c r="D343" s="78" t="s">
        <v>17</v>
      </c>
      <c r="E343" s="39" t="s">
        <v>246</v>
      </c>
      <c r="F343" s="38"/>
      <c r="G343" s="31">
        <f t="shared" si="30"/>
        <v>1466.799</v>
      </c>
      <c r="H343" s="31">
        <f t="shared" si="30"/>
        <v>1463.5170000000001</v>
      </c>
      <c r="I343" s="6">
        <f t="shared" si="28"/>
        <v>99.776247461308614</v>
      </c>
    </row>
    <row r="344" spans="1:9" ht="63">
      <c r="A344" s="77" t="s">
        <v>283</v>
      </c>
      <c r="B344" s="38" t="s">
        <v>33</v>
      </c>
      <c r="C344" s="38">
        <v>11</v>
      </c>
      <c r="D344" s="78" t="s">
        <v>17</v>
      </c>
      <c r="E344" s="39" t="s">
        <v>322</v>
      </c>
      <c r="F344" s="41"/>
      <c r="G344" s="31">
        <f t="shared" si="30"/>
        <v>1466.799</v>
      </c>
      <c r="H344" s="31">
        <f t="shared" si="30"/>
        <v>1463.5170000000001</v>
      </c>
      <c r="I344" s="6">
        <f t="shared" si="28"/>
        <v>99.776247461308614</v>
      </c>
    </row>
    <row r="345" spans="1:9">
      <c r="A345" s="77" t="s">
        <v>106</v>
      </c>
      <c r="B345" s="38" t="s">
        <v>33</v>
      </c>
      <c r="C345" s="38">
        <v>11</v>
      </c>
      <c r="D345" s="78" t="s">
        <v>17</v>
      </c>
      <c r="E345" s="39" t="s">
        <v>322</v>
      </c>
      <c r="F345" s="41">
        <v>540</v>
      </c>
      <c r="G345" s="31">
        <v>1466.799</v>
      </c>
      <c r="H345" s="31">
        <v>1463.5170000000001</v>
      </c>
      <c r="I345" s="6">
        <f t="shared" si="28"/>
        <v>99.776247461308614</v>
      </c>
    </row>
    <row r="346" spans="1:9" ht="94.5">
      <c r="A346" s="48" t="s">
        <v>105</v>
      </c>
      <c r="B346" s="13" t="s">
        <v>33</v>
      </c>
      <c r="C346" s="38">
        <v>11</v>
      </c>
      <c r="D346" s="78" t="s">
        <v>17</v>
      </c>
      <c r="E346" s="14" t="s">
        <v>130</v>
      </c>
      <c r="F346" s="11"/>
      <c r="G346" s="16">
        <f t="shared" ref="G346:H346" si="31">G347</f>
        <v>5</v>
      </c>
      <c r="H346" s="16">
        <f t="shared" si="31"/>
        <v>5</v>
      </c>
      <c r="I346" s="6">
        <f t="shared" si="28"/>
        <v>100</v>
      </c>
    </row>
    <row r="347" spans="1:9">
      <c r="A347" s="48" t="s">
        <v>106</v>
      </c>
      <c r="B347" s="13" t="s">
        <v>33</v>
      </c>
      <c r="C347" s="38">
        <v>11</v>
      </c>
      <c r="D347" s="78" t="s">
        <v>17</v>
      </c>
      <c r="E347" s="14" t="s">
        <v>130</v>
      </c>
      <c r="F347" s="11">
        <v>540</v>
      </c>
      <c r="G347" s="16">
        <v>5</v>
      </c>
      <c r="H347" s="16">
        <v>5</v>
      </c>
      <c r="I347" s="6">
        <f t="shared" si="28"/>
        <v>100</v>
      </c>
    </row>
    <row r="348" spans="1:9">
      <c r="A348" s="50" t="s">
        <v>59</v>
      </c>
      <c r="B348" s="13" t="s">
        <v>33</v>
      </c>
      <c r="C348" s="13">
        <v>13</v>
      </c>
      <c r="D348" s="13"/>
      <c r="E348" s="17"/>
      <c r="F348" s="18"/>
      <c r="G348" s="16">
        <f t="shared" ref="G348:H352" si="32">G349</f>
        <v>3.8</v>
      </c>
      <c r="H348" s="16">
        <f t="shared" si="32"/>
        <v>3.7829999999999999</v>
      </c>
      <c r="I348" s="6">
        <f t="shared" si="28"/>
        <v>99.55263157894737</v>
      </c>
    </row>
    <row r="349" spans="1:9" ht="31.5">
      <c r="A349" s="50" t="s">
        <v>89</v>
      </c>
      <c r="B349" s="13" t="s">
        <v>33</v>
      </c>
      <c r="C349" s="13">
        <v>13</v>
      </c>
      <c r="D349" s="13" t="s">
        <v>16</v>
      </c>
      <c r="E349" s="17"/>
      <c r="F349" s="18"/>
      <c r="G349" s="16">
        <f t="shared" si="32"/>
        <v>3.8</v>
      </c>
      <c r="H349" s="16">
        <f t="shared" si="32"/>
        <v>3.7829999999999999</v>
      </c>
      <c r="I349" s="6">
        <f t="shared" si="28"/>
        <v>99.55263157894737</v>
      </c>
    </row>
    <row r="350" spans="1:9" ht="31.5">
      <c r="A350" s="50" t="s">
        <v>234</v>
      </c>
      <c r="B350" s="13" t="s">
        <v>33</v>
      </c>
      <c r="C350" s="13">
        <v>13</v>
      </c>
      <c r="D350" s="13" t="s">
        <v>16</v>
      </c>
      <c r="E350" s="11" t="s">
        <v>235</v>
      </c>
      <c r="F350" s="18"/>
      <c r="G350" s="16">
        <f t="shared" si="32"/>
        <v>3.8</v>
      </c>
      <c r="H350" s="16">
        <f t="shared" si="32"/>
        <v>3.7829999999999999</v>
      </c>
      <c r="I350" s="6">
        <f t="shared" si="28"/>
        <v>99.55263157894737</v>
      </c>
    </row>
    <row r="351" spans="1:9">
      <c r="A351" s="50" t="s">
        <v>253</v>
      </c>
      <c r="B351" s="13" t="s">
        <v>33</v>
      </c>
      <c r="C351" s="13">
        <v>13</v>
      </c>
      <c r="D351" s="13" t="s">
        <v>16</v>
      </c>
      <c r="E351" s="11" t="s">
        <v>254</v>
      </c>
      <c r="F351" s="18"/>
      <c r="G351" s="16">
        <f t="shared" si="32"/>
        <v>3.8</v>
      </c>
      <c r="H351" s="16">
        <f t="shared" si="32"/>
        <v>3.7829999999999999</v>
      </c>
      <c r="I351" s="6">
        <f t="shared" si="28"/>
        <v>99.55263157894737</v>
      </c>
    </row>
    <row r="352" spans="1:9">
      <c r="A352" s="50" t="s">
        <v>58</v>
      </c>
      <c r="B352" s="13" t="s">
        <v>33</v>
      </c>
      <c r="C352" s="13">
        <v>13</v>
      </c>
      <c r="D352" s="13" t="s">
        <v>16</v>
      </c>
      <c r="E352" s="11" t="s">
        <v>131</v>
      </c>
      <c r="F352" s="18"/>
      <c r="G352" s="16">
        <f t="shared" si="32"/>
        <v>3.8</v>
      </c>
      <c r="H352" s="16">
        <f t="shared" si="32"/>
        <v>3.7829999999999999</v>
      </c>
      <c r="I352" s="6">
        <f t="shared" si="28"/>
        <v>99.55263157894737</v>
      </c>
    </row>
    <row r="353" spans="1:9">
      <c r="A353" s="50" t="s">
        <v>90</v>
      </c>
      <c r="B353" s="13" t="s">
        <v>33</v>
      </c>
      <c r="C353" s="13">
        <v>13</v>
      </c>
      <c r="D353" s="13" t="s">
        <v>16</v>
      </c>
      <c r="E353" s="11" t="s">
        <v>131</v>
      </c>
      <c r="F353" s="13">
        <v>730</v>
      </c>
      <c r="G353" s="16">
        <v>3.8</v>
      </c>
      <c r="H353" s="16">
        <v>3.7829999999999999</v>
      </c>
      <c r="I353" s="6">
        <f t="shared" si="28"/>
        <v>99.55263157894737</v>
      </c>
    </row>
    <row r="354" spans="1:9">
      <c r="A354" s="48" t="s">
        <v>39</v>
      </c>
      <c r="B354" s="13" t="s">
        <v>33</v>
      </c>
      <c r="C354" s="13">
        <v>14</v>
      </c>
      <c r="D354" s="13"/>
      <c r="E354" s="15"/>
      <c r="F354" s="13"/>
      <c r="G354" s="16">
        <f>G355+G362</f>
        <v>10163.257000000001</v>
      </c>
      <c r="H354" s="16">
        <f>H355+H362</f>
        <v>10161.646000000001</v>
      </c>
      <c r="I354" s="6">
        <f t="shared" si="28"/>
        <v>99.984148782226001</v>
      </c>
    </row>
    <row r="355" spans="1:9" ht="31.5">
      <c r="A355" s="48" t="s">
        <v>91</v>
      </c>
      <c r="B355" s="13" t="s">
        <v>33</v>
      </c>
      <c r="C355" s="13">
        <v>14</v>
      </c>
      <c r="D355" s="13" t="s">
        <v>16</v>
      </c>
      <c r="E355" s="15"/>
      <c r="F355" s="11"/>
      <c r="G355" s="16">
        <f t="shared" ref="G355:H356" si="33">G356</f>
        <v>3034.3</v>
      </c>
      <c r="H355" s="16">
        <f t="shared" si="33"/>
        <v>3032.6890000000003</v>
      </c>
      <c r="I355" s="6">
        <f t="shared" si="28"/>
        <v>99.946907029627923</v>
      </c>
    </row>
    <row r="356" spans="1:9" ht="47.25">
      <c r="A356" s="48" t="s">
        <v>243</v>
      </c>
      <c r="B356" s="13" t="s">
        <v>33</v>
      </c>
      <c r="C356" s="13">
        <v>14</v>
      </c>
      <c r="D356" s="13" t="s">
        <v>16</v>
      </c>
      <c r="E356" s="15" t="s">
        <v>244</v>
      </c>
      <c r="F356" s="11"/>
      <c r="G356" s="16">
        <f t="shared" si="33"/>
        <v>3034.3</v>
      </c>
      <c r="H356" s="16">
        <f t="shared" si="33"/>
        <v>3032.6890000000003</v>
      </c>
      <c r="I356" s="6">
        <f t="shared" si="28"/>
        <v>99.946907029627923</v>
      </c>
    </row>
    <row r="357" spans="1:9" ht="31.5">
      <c r="A357" s="48" t="s">
        <v>255</v>
      </c>
      <c r="B357" s="13" t="s">
        <v>33</v>
      </c>
      <c r="C357" s="13">
        <v>14</v>
      </c>
      <c r="D357" s="13" t="s">
        <v>16</v>
      </c>
      <c r="E357" s="15" t="s">
        <v>256</v>
      </c>
      <c r="F357" s="11"/>
      <c r="G357" s="16">
        <f>G358+G360</f>
        <v>3034.3</v>
      </c>
      <c r="H357" s="16">
        <f>H358+H360</f>
        <v>3032.6890000000003</v>
      </c>
      <c r="I357" s="6">
        <f t="shared" si="28"/>
        <v>99.946907029627923</v>
      </c>
    </row>
    <row r="358" spans="1:9" ht="31.5">
      <c r="A358" s="48" t="s">
        <v>132</v>
      </c>
      <c r="B358" s="14" t="s">
        <v>33</v>
      </c>
      <c r="C358" s="14" t="s">
        <v>71</v>
      </c>
      <c r="D358" s="14" t="s">
        <v>16</v>
      </c>
      <c r="E358" s="14" t="s">
        <v>133</v>
      </c>
      <c r="F358" s="14"/>
      <c r="G358" s="16">
        <f>G359</f>
        <v>1582.3</v>
      </c>
      <c r="H358" s="16">
        <f>H359</f>
        <v>1580.6890000000001</v>
      </c>
      <c r="I358" s="6">
        <f t="shared" si="28"/>
        <v>99.898186184667892</v>
      </c>
    </row>
    <row r="359" spans="1:9" ht="31.5">
      <c r="A359" s="48" t="s">
        <v>15</v>
      </c>
      <c r="B359" s="14" t="s">
        <v>33</v>
      </c>
      <c r="C359" s="14" t="s">
        <v>71</v>
      </c>
      <c r="D359" s="14" t="s">
        <v>16</v>
      </c>
      <c r="E359" s="14" t="s">
        <v>133</v>
      </c>
      <c r="F359" s="14" t="s">
        <v>92</v>
      </c>
      <c r="G359" s="16">
        <v>1582.3</v>
      </c>
      <c r="H359" s="16">
        <v>1580.6890000000001</v>
      </c>
      <c r="I359" s="6">
        <f t="shared" si="28"/>
        <v>99.898186184667892</v>
      </c>
    </row>
    <row r="360" spans="1:9" ht="31.5">
      <c r="A360" s="48" t="s">
        <v>134</v>
      </c>
      <c r="B360" s="13" t="s">
        <v>33</v>
      </c>
      <c r="C360" s="13">
        <v>14</v>
      </c>
      <c r="D360" s="13" t="s">
        <v>16</v>
      </c>
      <c r="E360" s="14" t="s">
        <v>133</v>
      </c>
      <c r="F360" s="13"/>
      <c r="G360" s="16">
        <f>G361</f>
        <v>1452</v>
      </c>
      <c r="H360" s="16">
        <f>H361</f>
        <v>1452</v>
      </c>
      <c r="I360" s="6">
        <f t="shared" si="28"/>
        <v>100</v>
      </c>
    </row>
    <row r="361" spans="1:9">
      <c r="A361" s="48" t="s">
        <v>15</v>
      </c>
      <c r="B361" s="13" t="s">
        <v>33</v>
      </c>
      <c r="C361" s="13">
        <v>14</v>
      </c>
      <c r="D361" s="13" t="s">
        <v>16</v>
      </c>
      <c r="E361" s="14" t="s">
        <v>133</v>
      </c>
      <c r="F361" s="13">
        <v>510</v>
      </c>
      <c r="G361" s="16">
        <v>1452</v>
      </c>
      <c r="H361" s="16">
        <v>1452</v>
      </c>
      <c r="I361" s="6">
        <f t="shared" si="28"/>
        <v>100</v>
      </c>
    </row>
    <row r="362" spans="1:9">
      <c r="A362" s="79" t="s">
        <v>245</v>
      </c>
      <c r="B362" s="13" t="s">
        <v>33</v>
      </c>
      <c r="C362" s="13" t="s">
        <v>71</v>
      </c>
      <c r="D362" s="13" t="s">
        <v>18</v>
      </c>
      <c r="E362" s="14"/>
      <c r="F362" s="13"/>
      <c r="G362" s="16">
        <f>G363</f>
        <v>7128.9570000000003</v>
      </c>
      <c r="H362" s="16">
        <f>H363</f>
        <v>7128.9570000000003</v>
      </c>
      <c r="I362" s="6">
        <f t="shared" si="28"/>
        <v>100</v>
      </c>
    </row>
    <row r="363" spans="1:9" ht="47.25">
      <c r="A363" s="80" t="s">
        <v>323</v>
      </c>
      <c r="B363" s="13" t="s">
        <v>33</v>
      </c>
      <c r="C363" s="13" t="s">
        <v>71</v>
      </c>
      <c r="D363" s="13" t="s">
        <v>18</v>
      </c>
      <c r="E363" s="14" t="s">
        <v>324</v>
      </c>
      <c r="F363" s="13"/>
      <c r="G363" s="16">
        <f>G364</f>
        <v>7128.9570000000003</v>
      </c>
      <c r="H363" s="16">
        <f>H364</f>
        <v>7128.9570000000003</v>
      </c>
      <c r="I363" s="6">
        <f t="shared" si="28"/>
        <v>100</v>
      </c>
    </row>
    <row r="364" spans="1:9">
      <c r="A364" s="80" t="s">
        <v>325</v>
      </c>
      <c r="B364" s="13" t="s">
        <v>33</v>
      </c>
      <c r="C364" s="13" t="s">
        <v>71</v>
      </c>
      <c r="D364" s="13" t="s">
        <v>18</v>
      </c>
      <c r="E364" s="14" t="s">
        <v>324</v>
      </c>
      <c r="F364" s="13">
        <v>540</v>
      </c>
      <c r="G364" s="16">
        <v>7128.9570000000003</v>
      </c>
      <c r="H364" s="16">
        <v>7128.9570000000003</v>
      </c>
      <c r="I364" s="6">
        <f t="shared" si="28"/>
        <v>100</v>
      </c>
    </row>
    <row r="365" spans="1:9" ht="31.5">
      <c r="A365" s="48" t="s">
        <v>93</v>
      </c>
      <c r="B365" s="13">
        <v>167</v>
      </c>
      <c r="C365" s="13"/>
      <c r="D365" s="13"/>
      <c r="E365" s="14"/>
      <c r="F365" s="13"/>
      <c r="G365" s="16">
        <f>G366+G378</f>
        <v>3487.5</v>
      </c>
      <c r="H365" s="16">
        <f>H366+H378</f>
        <v>2986.3329999999996</v>
      </c>
      <c r="I365" s="6">
        <f t="shared" si="28"/>
        <v>85.62962007168457</v>
      </c>
    </row>
    <row r="366" spans="1:9">
      <c r="A366" s="48" t="s">
        <v>34</v>
      </c>
      <c r="B366" s="13">
        <v>167</v>
      </c>
      <c r="C366" s="13" t="s">
        <v>16</v>
      </c>
      <c r="D366" s="13"/>
      <c r="E366" s="14"/>
      <c r="F366" s="13"/>
      <c r="G366" s="16">
        <f>G367+G373</f>
        <v>3087.5</v>
      </c>
      <c r="H366" s="16">
        <f>H367+H373</f>
        <v>2848.3329999999996</v>
      </c>
      <c r="I366" s="6">
        <f t="shared" si="28"/>
        <v>92.253700404858279</v>
      </c>
    </row>
    <row r="367" spans="1:9" ht="47.25">
      <c r="A367" s="48" t="s">
        <v>285</v>
      </c>
      <c r="B367" s="13">
        <v>167</v>
      </c>
      <c r="C367" s="13" t="s">
        <v>16</v>
      </c>
      <c r="D367" s="13" t="s">
        <v>19</v>
      </c>
      <c r="E367" s="14"/>
      <c r="F367" s="13"/>
      <c r="G367" s="16">
        <f t="shared" ref="G367:H369" si="34">G368</f>
        <v>2087.5</v>
      </c>
      <c r="H367" s="16">
        <f t="shared" si="34"/>
        <v>1848.3329999999999</v>
      </c>
      <c r="I367" s="6">
        <f t="shared" si="28"/>
        <v>88.542898203592813</v>
      </c>
    </row>
    <row r="368" spans="1:9" ht="47.25">
      <c r="A368" s="48" t="s">
        <v>218</v>
      </c>
      <c r="B368" s="13">
        <v>167</v>
      </c>
      <c r="C368" s="13" t="s">
        <v>16</v>
      </c>
      <c r="D368" s="13" t="s">
        <v>19</v>
      </c>
      <c r="E368" s="15" t="s">
        <v>219</v>
      </c>
      <c r="F368" s="13"/>
      <c r="G368" s="16">
        <f t="shared" si="34"/>
        <v>2087.5</v>
      </c>
      <c r="H368" s="16">
        <f t="shared" si="34"/>
        <v>1848.3329999999999</v>
      </c>
      <c r="I368" s="6">
        <f t="shared" si="28"/>
        <v>88.542898203592813</v>
      </c>
    </row>
    <row r="369" spans="1:9" ht="31.5">
      <c r="A369" s="48" t="s">
        <v>75</v>
      </c>
      <c r="B369" s="13">
        <v>167</v>
      </c>
      <c r="C369" s="13" t="s">
        <v>16</v>
      </c>
      <c r="D369" s="13" t="s">
        <v>19</v>
      </c>
      <c r="E369" s="14" t="s">
        <v>115</v>
      </c>
      <c r="F369" s="13"/>
      <c r="G369" s="16">
        <f t="shared" si="34"/>
        <v>2087.5</v>
      </c>
      <c r="H369" s="16">
        <f t="shared" si="34"/>
        <v>1848.3329999999999</v>
      </c>
      <c r="I369" s="6">
        <f t="shared" si="28"/>
        <v>88.542898203592813</v>
      </c>
    </row>
    <row r="370" spans="1:9">
      <c r="A370" s="48" t="s">
        <v>76</v>
      </c>
      <c r="B370" s="13">
        <v>167</v>
      </c>
      <c r="C370" s="13" t="s">
        <v>16</v>
      </c>
      <c r="D370" s="13" t="s">
        <v>19</v>
      </c>
      <c r="E370" s="14" t="s">
        <v>116</v>
      </c>
      <c r="F370" s="13"/>
      <c r="G370" s="16">
        <f>G371+G372</f>
        <v>2087.5</v>
      </c>
      <c r="H370" s="16">
        <f>H371+H372</f>
        <v>1848.3329999999999</v>
      </c>
      <c r="I370" s="6">
        <f t="shared" si="28"/>
        <v>88.542898203592813</v>
      </c>
    </row>
    <row r="371" spans="1:9" ht="31.5">
      <c r="A371" s="23" t="s">
        <v>114</v>
      </c>
      <c r="B371" s="13">
        <v>167</v>
      </c>
      <c r="C371" s="13" t="s">
        <v>16</v>
      </c>
      <c r="D371" s="13" t="s">
        <v>19</v>
      </c>
      <c r="E371" s="14" t="s">
        <v>116</v>
      </c>
      <c r="F371" s="13">
        <v>200</v>
      </c>
      <c r="G371" s="16">
        <v>2077.3539999999998</v>
      </c>
      <c r="H371" s="16">
        <v>1838.1869999999999</v>
      </c>
      <c r="I371" s="6">
        <f t="shared" si="28"/>
        <v>88.48694059847287</v>
      </c>
    </row>
    <row r="372" spans="1:9">
      <c r="A372" s="49" t="s">
        <v>74</v>
      </c>
      <c r="B372" s="13">
        <v>167</v>
      </c>
      <c r="C372" s="13" t="s">
        <v>16</v>
      </c>
      <c r="D372" s="13" t="s">
        <v>19</v>
      </c>
      <c r="E372" s="14" t="s">
        <v>116</v>
      </c>
      <c r="F372" s="13">
        <v>850</v>
      </c>
      <c r="G372" s="16">
        <v>10.146000000000001</v>
      </c>
      <c r="H372" s="16">
        <v>10.146000000000001</v>
      </c>
      <c r="I372" s="6">
        <f t="shared" si="28"/>
        <v>100</v>
      </c>
    </row>
    <row r="373" spans="1:9">
      <c r="A373" s="49" t="s">
        <v>7</v>
      </c>
      <c r="B373" s="13">
        <v>167</v>
      </c>
      <c r="C373" s="13" t="s">
        <v>16</v>
      </c>
      <c r="D373" s="13">
        <v>13</v>
      </c>
      <c r="E373" s="14"/>
      <c r="F373" s="13"/>
      <c r="G373" s="16">
        <f t="shared" ref="G373:H376" si="35">G374</f>
        <v>1000</v>
      </c>
      <c r="H373" s="16">
        <f t="shared" si="35"/>
        <v>1000</v>
      </c>
      <c r="I373" s="6">
        <f t="shared" si="28"/>
        <v>100</v>
      </c>
    </row>
    <row r="374" spans="1:9" ht="31.5">
      <c r="A374" s="23" t="s">
        <v>234</v>
      </c>
      <c r="B374" s="13">
        <v>167</v>
      </c>
      <c r="C374" s="13" t="s">
        <v>16</v>
      </c>
      <c r="D374" s="13">
        <v>13</v>
      </c>
      <c r="E374" s="14" t="s">
        <v>235</v>
      </c>
      <c r="F374" s="13"/>
      <c r="G374" s="16">
        <f t="shared" si="35"/>
        <v>1000</v>
      </c>
      <c r="H374" s="16">
        <f t="shared" si="35"/>
        <v>1000</v>
      </c>
      <c r="I374" s="6">
        <f t="shared" si="28"/>
        <v>100</v>
      </c>
    </row>
    <row r="375" spans="1:9">
      <c r="A375" s="23" t="s">
        <v>236</v>
      </c>
      <c r="B375" s="13">
        <v>167</v>
      </c>
      <c r="C375" s="13" t="s">
        <v>16</v>
      </c>
      <c r="D375" s="13">
        <v>13</v>
      </c>
      <c r="E375" s="14" t="s">
        <v>237</v>
      </c>
      <c r="F375" s="13"/>
      <c r="G375" s="16">
        <f t="shared" si="35"/>
        <v>1000</v>
      </c>
      <c r="H375" s="16">
        <f t="shared" si="35"/>
        <v>1000</v>
      </c>
      <c r="I375" s="6">
        <f t="shared" si="28"/>
        <v>100</v>
      </c>
    </row>
    <row r="376" spans="1:9" ht="31.5">
      <c r="A376" s="23" t="s">
        <v>172</v>
      </c>
      <c r="B376" s="13">
        <v>167</v>
      </c>
      <c r="C376" s="13" t="s">
        <v>16</v>
      </c>
      <c r="D376" s="13">
        <v>13</v>
      </c>
      <c r="E376" s="37" t="s">
        <v>173</v>
      </c>
      <c r="F376" s="32"/>
      <c r="G376" s="33">
        <f t="shared" si="35"/>
        <v>1000</v>
      </c>
      <c r="H376" s="33">
        <f t="shared" si="35"/>
        <v>1000</v>
      </c>
      <c r="I376" s="6">
        <f t="shared" si="28"/>
        <v>100</v>
      </c>
    </row>
    <row r="377" spans="1:9" ht="31.5">
      <c r="A377" s="23" t="s">
        <v>114</v>
      </c>
      <c r="B377" s="13">
        <v>167</v>
      </c>
      <c r="C377" s="13" t="s">
        <v>16</v>
      </c>
      <c r="D377" s="13">
        <v>13</v>
      </c>
      <c r="E377" s="37" t="s">
        <v>173</v>
      </c>
      <c r="F377" s="32">
        <v>200</v>
      </c>
      <c r="G377" s="33">
        <v>1000</v>
      </c>
      <c r="H377" s="33">
        <v>1000</v>
      </c>
      <c r="I377" s="6">
        <f t="shared" si="28"/>
        <v>100</v>
      </c>
    </row>
    <row r="378" spans="1:9">
      <c r="A378" s="50" t="s">
        <v>36</v>
      </c>
      <c r="B378" s="13">
        <v>167</v>
      </c>
      <c r="C378" s="13" t="s">
        <v>19</v>
      </c>
      <c r="D378" s="13"/>
      <c r="E378" s="14"/>
      <c r="F378" s="13"/>
      <c r="G378" s="16">
        <f t="shared" ref="G378:H382" si="36">G379</f>
        <v>400</v>
      </c>
      <c r="H378" s="16">
        <f t="shared" si="36"/>
        <v>138</v>
      </c>
      <c r="I378" s="6">
        <f t="shared" si="28"/>
        <v>34.5</v>
      </c>
    </row>
    <row r="379" spans="1:9">
      <c r="A379" s="50" t="s">
        <v>57</v>
      </c>
      <c r="B379" s="13">
        <v>167</v>
      </c>
      <c r="C379" s="13" t="s">
        <v>19</v>
      </c>
      <c r="D379" s="13">
        <v>12</v>
      </c>
      <c r="E379" s="14"/>
      <c r="F379" s="13"/>
      <c r="G379" s="16">
        <f t="shared" si="36"/>
        <v>400</v>
      </c>
      <c r="H379" s="16">
        <f t="shared" si="36"/>
        <v>138</v>
      </c>
      <c r="I379" s="6">
        <f t="shared" si="28"/>
        <v>34.5</v>
      </c>
    </row>
    <row r="380" spans="1:9">
      <c r="A380" s="50" t="s">
        <v>198</v>
      </c>
      <c r="B380" s="13">
        <v>167</v>
      </c>
      <c r="C380" s="21" t="s">
        <v>19</v>
      </c>
      <c r="D380" s="21">
        <v>12</v>
      </c>
      <c r="E380" s="14" t="s">
        <v>199</v>
      </c>
      <c r="F380" s="13"/>
      <c r="G380" s="16">
        <f t="shared" si="36"/>
        <v>400</v>
      </c>
      <c r="H380" s="16">
        <f t="shared" si="36"/>
        <v>138</v>
      </c>
      <c r="I380" s="6">
        <f t="shared" si="28"/>
        <v>34.5</v>
      </c>
    </row>
    <row r="381" spans="1:9" ht="31.5">
      <c r="A381" s="50" t="s">
        <v>257</v>
      </c>
      <c r="B381" s="13">
        <v>167</v>
      </c>
      <c r="C381" s="21" t="s">
        <v>19</v>
      </c>
      <c r="D381" s="21">
        <v>12</v>
      </c>
      <c r="E381" s="14" t="s">
        <v>258</v>
      </c>
      <c r="F381" s="13"/>
      <c r="G381" s="16">
        <f t="shared" si="36"/>
        <v>400</v>
      </c>
      <c r="H381" s="16">
        <f t="shared" si="36"/>
        <v>138</v>
      </c>
      <c r="I381" s="6">
        <f t="shared" si="28"/>
        <v>34.5</v>
      </c>
    </row>
    <row r="382" spans="1:9" ht="31.5">
      <c r="A382" s="43" t="s">
        <v>141</v>
      </c>
      <c r="B382" s="13">
        <v>167</v>
      </c>
      <c r="C382" s="21" t="s">
        <v>19</v>
      </c>
      <c r="D382" s="21">
        <v>12</v>
      </c>
      <c r="E382" s="22" t="s">
        <v>142</v>
      </c>
      <c r="F382" s="45"/>
      <c r="G382" s="30">
        <f t="shared" si="36"/>
        <v>400</v>
      </c>
      <c r="H382" s="30">
        <f t="shared" si="36"/>
        <v>138</v>
      </c>
      <c r="I382" s="6">
        <f t="shared" si="28"/>
        <v>34.5</v>
      </c>
    </row>
    <row r="383" spans="1:9" ht="31.5">
      <c r="A383" s="43" t="s">
        <v>114</v>
      </c>
      <c r="B383" s="13">
        <v>167</v>
      </c>
      <c r="C383" s="21" t="s">
        <v>19</v>
      </c>
      <c r="D383" s="21">
        <v>12</v>
      </c>
      <c r="E383" s="22" t="s">
        <v>142</v>
      </c>
      <c r="F383" s="45">
        <v>200</v>
      </c>
      <c r="G383" s="30">
        <v>400</v>
      </c>
      <c r="H383" s="30">
        <v>138</v>
      </c>
      <c r="I383" s="6">
        <f t="shared" si="28"/>
        <v>34.5</v>
      </c>
    </row>
    <row r="384" spans="1:9">
      <c r="A384" s="23" t="s">
        <v>108</v>
      </c>
      <c r="B384" s="13">
        <v>303</v>
      </c>
      <c r="C384" s="34"/>
      <c r="D384" s="34"/>
      <c r="E384" s="37"/>
      <c r="F384" s="34"/>
      <c r="G384" s="36">
        <f>G385+G425+G451+G473+G499+G510</f>
        <v>113758.621</v>
      </c>
      <c r="H384" s="36">
        <f>H385+H425+H451+H473+H499+H510</f>
        <v>109103.04699999999</v>
      </c>
      <c r="I384" s="6">
        <f t="shared" si="28"/>
        <v>95.907497858997431</v>
      </c>
    </row>
    <row r="385" spans="1:9">
      <c r="A385" s="48" t="s">
        <v>34</v>
      </c>
      <c r="B385" s="13">
        <v>303</v>
      </c>
      <c r="C385" s="13" t="s">
        <v>16</v>
      </c>
      <c r="D385" s="13"/>
      <c r="E385" s="14"/>
      <c r="F385" s="13"/>
      <c r="G385" s="16">
        <f>G386+G391+G398+G406+G403</f>
        <v>49823.706000000006</v>
      </c>
      <c r="H385" s="16">
        <f>H386+H391+H398+H406+H403</f>
        <v>49058.304000000004</v>
      </c>
      <c r="I385" s="6">
        <f t="shared" si="28"/>
        <v>98.463779470760358</v>
      </c>
    </row>
    <row r="386" spans="1:9" ht="31.5">
      <c r="A386" s="50" t="s">
        <v>150</v>
      </c>
      <c r="B386" s="13">
        <v>303</v>
      </c>
      <c r="C386" s="13" t="s">
        <v>16</v>
      </c>
      <c r="D386" s="13" t="s">
        <v>17</v>
      </c>
      <c r="E386" s="14"/>
      <c r="F386" s="13"/>
      <c r="G386" s="16">
        <f t="shared" ref="G386:H389" si="37">G387</f>
        <v>2576.1999999999998</v>
      </c>
      <c r="H386" s="16">
        <f t="shared" si="37"/>
        <v>2407.1579999999999</v>
      </c>
      <c r="I386" s="6">
        <f t="shared" si="28"/>
        <v>93.438320006210702</v>
      </c>
    </row>
    <row r="387" spans="1:9" ht="47.25">
      <c r="A387" s="50" t="s">
        <v>218</v>
      </c>
      <c r="B387" s="13">
        <v>303</v>
      </c>
      <c r="C387" s="13" t="s">
        <v>16</v>
      </c>
      <c r="D387" s="13" t="s">
        <v>17</v>
      </c>
      <c r="E387" s="14" t="s">
        <v>219</v>
      </c>
      <c r="F387" s="13"/>
      <c r="G387" s="16">
        <f t="shared" si="37"/>
        <v>2576.1999999999998</v>
      </c>
      <c r="H387" s="16">
        <f t="shared" si="37"/>
        <v>2407.1579999999999</v>
      </c>
      <c r="I387" s="6">
        <f t="shared" si="28"/>
        <v>93.438320006210702</v>
      </c>
    </row>
    <row r="388" spans="1:9" ht="31.5">
      <c r="A388" s="50" t="s">
        <v>75</v>
      </c>
      <c r="B388" s="13">
        <v>303</v>
      </c>
      <c r="C388" s="13" t="s">
        <v>16</v>
      </c>
      <c r="D388" s="13" t="s">
        <v>17</v>
      </c>
      <c r="E388" s="14" t="s">
        <v>115</v>
      </c>
      <c r="F388" s="13"/>
      <c r="G388" s="16">
        <f t="shared" si="37"/>
        <v>2576.1999999999998</v>
      </c>
      <c r="H388" s="16">
        <f t="shared" si="37"/>
        <v>2407.1579999999999</v>
      </c>
      <c r="I388" s="6">
        <f t="shared" si="28"/>
        <v>93.438320006210702</v>
      </c>
    </row>
    <row r="389" spans="1:9">
      <c r="A389" s="48" t="s">
        <v>151</v>
      </c>
      <c r="B389" s="13">
        <v>303</v>
      </c>
      <c r="C389" s="13" t="s">
        <v>16</v>
      </c>
      <c r="D389" s="13" t="s">
        <v>17</v>
      </c>
      <c r="E389" s="14" t="s">
        <v>152</v>
      </c>
      <c r="F389" s="13"/>
      <c r="G389" s="16">
        <f t="shared" si="37"/>
        <v>2576.1999999999998</v>
      </c>
      <c r="H389" s="16">
        <f t="shared" si="37"/>
        <v>2407.1579999999999</v>
      </c>
      <c r="I389" s="6">
        <f t="shared" si="28"/>
        <v>93.438320006210702</v>
      </c>
    </row>
    <row r="390" spans="1:9" ht="63">
      <c r="A390" s="23" t="s">
        <v>73</v>
      </c>
      <c r="B390" s="13">
        <v>303</v>
      </c>
      <c r="C390" s="13" t="s">
        <v>16</v>
      </c>
      <c r="D390" s="13" t="s">
        <v>17</v>
      </c>
      <c r="E390" s="14" t="s">
        <v>152</v>
      </c>
      <c r="F390" s="13">
        <v>100</v>
      </c>
      <c r="G390" s="16">
        <v>2576.1999999999998</v>
      </c>
      <c r="H390" s="16">
        <v>2407.1579999999999</v>
      </c>
      <c r="I390" s="6">
        <f t="shared" si="28"/>
        <v>93.438320006210702</v>
      </c>
    </row>
    <row r="391" spans="1:9" ht="47.25">
      <c r="A391" s="48" t="s">
        <v>285</v>
      </c>
      <c r="B391" s="13">
        <v>303</v>
      </c>
      <c r="C391" s="13" t="s">
        <v>16</v>
      </c>
      <c r="D391" s="13" t="s">
        <v>19</v>
      </c>
      <c r="E391" s="14"/>
      <c r="F391" s="13"/>
      <c r="G391" s="16">
        <f t="shared" ref="G391:H393" si="38">G392</f>
        <v>29343.697</v>
      </c>
      <c r="H391" s="16">
        <f t="shared" si="38"/>
        <v>29239.041000000001</v>
      </c>
      <c r="I391" s="6">
        <f t="shared" si="28"/>
        <v>99.643344190747342</v>
      </c>
    </row>
    <row r="392" spans="1:9" ht="47.25">
      <c r="A392" s="50" t="s">
        <v>218</v>
      </c>
      <c r="B392" s="13">
        <v>303</v>
      </c>
      <c r="C392" s="13" t="s">
        <v>16</v>
      </c>
      <c r="D392" s="13" t="s">
        <v>19</v>
      </c>
      <c r="E392" s="14" t="s">
        <v>219</v>
      </c>
      <c r="F392" s="13"/>
      <c r="G392" s="16">
        <f t="shared" si="38"/>
        <v>29343.697</v>
      </c>
      <c r="H392" s="16">
        <f t="shared" si="38"/>
        <v>29239.041000000001</v>
      </c>
      <c r="I392" s="6">
        <f t="shared" si="28"/>
        <v>99.643344190747342</v>
      </c>
    </row>
    <row r="393" spans="1:9" ht="31.5">
      <c r="A393" s="48" t="s">
        <v>75</v>
      </c>
      <c r="B393" s="13">
        <v>303</v>
      </c>
      <c r="C393" s="13" t="s">
        <v>16</v>
      </c>
      <c r="D393" s="13" t="s">
        <v>19</v>
      </c>
      <c r="E393" s="14" t="s">
        <v>115</v>
      </c>
      <c r="F393" s="13"/>
      <c r="G393" s="16">
        <f t="shared" si="38"/>
        <v>29343.697</v>
      </c>
      <c r="H393" s="16">
        <f t="shared" si="38"/>
        <v>29239.041000000001</v>
      </c>
      <c r="I393" s="6">
        <f t="shared" si="28"/>
        <v>99.643344190747342</v>
      </c>
    </row>
    <row r="394" spans="1:9">
      <c r="A394" s="48" t="s">
        <v>76</v>
      </c>
      <c r="B394" s="13">
        <v>303</v>
      </c>
      <c r="C394" s="13" t="s">
        <v>16</v>
      </c>
      <c r="D394" s="13" t="s">
        <v>19</v>
      </c>
      <c r="E394" s="14" t="s">
        <v>116</v>
      </c>
      <c r="F394" s="13"/>
      <c r="G394" s="16">
        <f>G396+G397+G395</f>
        <v>29343.697</v>
      </c>
      <c r="H394" s="16">
        <f>H396+H397+H395</f>
        <v>29239.041000000001</v>
      </c>
      <c r="I394" s="6">
        <f t="shared" si="28"/>
        <v>99.643344190747342</v>
      </c>
    </row>
    <row r="395" spans="1:9" ht="63">
      <c r="A395" s="23" t="s">
        <v>73</v>
      </c>
      <c r="B395" s="13">
        <v>303</v>
      </c>
      <c r="C395" s="13" t="s">
        <v>16</v>
      </c>
      <c r="D395" s="13" t="s">
        <v>19</v>
      </c>
      <c r="E395" s="14" t="s">
        <v>116</v>
      </c>
      <c r="F395" s="13">
        <v>100</v>
      </c>
      <c r="G395" s="16">
        <v>28745.99</v>
      </c>
      <c r="H395" s="16">
        <v>28742.241000000002</v>
      </c>
      <c r="I395" s="6">
        <f t="shared" si="28"/>
        <v>99.986958180949756</v>
      </c>
    </row>
    <row r="396" spans="1:9" ht="31.5">
      <c r="A396" s="23" t="s">
        <v>114</v>
      </c>
      <c r="B396" s="13">
        <v>303</v>
      </c>
      <c r="C396" s="13" t="s">
        <v>16</v>
      </c>
      <c r="D396" s="13" t="s">
        <v>19</v>
      </c>
      <c r="E396" s="14" t="s">
        <v>116</v>
      </c>
      <c r="F396" s="13">
        <v>200</v>
      </c>
      <c r="G396" s="16">
        <v>517.899</v>
      </c>
      <c r="H396" s="16">
        <v>416.99200000000002</v>
      </c>
      <c r="I396" s="6">
        <f t="shared" si="28"/>
        <v>80.516085182632139</v>
      </c>
    </row>
    <row r="397" spans="1:9">
      <c r="A397" s="49" t="s">
        <v>74</v>
      </c>
      <c r="B397" s="13">
        <v>303</v>
      </c>
      <c r="C397" s="13" t="s">
        <v>16</v>
      </c>
      <c r="D397" s="13" t="s">
        <v>19</v>
      </c>
      <c r="E397" s="14" t="s">
        <v>116</v>
      </c>
      <c r="F397" s="13">
        <v>850</v>
      </c>
      <c r="G397" s="36">
        <v>79.808000000000007</v>
      </c>
      <c r="H397" s="36">
        <v>79.808000000000007</v>
      </c>
      <c r="I397" s="6">
        <f t="shared" ref="I397:I460" si="39">H397/G397*100</f>
        <v>100</v>
      </c>
    </row>
    <row r="398" spans="1:9">
      <c r="A398" s="55" t="s">
        <v>154</v>
      </c>
      <c r="B398" s="13">
        <v>303</v>
      </c>
      <c r="C398" s="21" t="s">
        <v>16</v>
      </c>
      <c r="D398" s="21" t="s">
        <v>22</v>
      </c>
      <c r="E398" s="22"/>
      <c r="F398" s="21"/>
      <c r="G398" s="30">
        <f t="shared" ref="G398:H401" si="40">G399</f>
        <v>3</v>
      </c>
      <c r="H398" s="30">
        <f t="shared" si="40"/>
        <v>0</v>
      </c>
      <c r="I398" s="6">
        <f t="shared" si="39"/>
        <v>0</v>
      </c>
    </row>
    <row r="399" spans="1:9" ht="47.25">
      <c r="A399" s="50" t="s">
        <v>218</v>
      </c>
      <c r="B399" s="13">
        <v>303</v>
      </c>
      <c r="C399" s="13" t="s">
        <v>16</v>
      </c>
      <c r="D399" s="21" t="s">
        <v>22</v>
      </c>
      <c r="E399" s="14" t="s">
        <v>219</v>
      </c>
      <c r="F399" s="21"/>
      <c r="G399" s="30">
        <f t="shared" si="40"/>
        <v>3</v>
      </c>
      <c r="H399" s="30">
        <f t="shared" si="40"/>
        <v>0</v>
      </c>
      <c r="I399" s="6">
        <f t="shared" si="39"/>
        <v>0</v>
      </c>
    </row>
    <row r="400" spans="1:9">
      <c r="A400" s="55" t="s">
        <v>227</v>
      </c>
      <c r="B400" s="13">
        <v>303</v>
      </c>
      <c r="C400" s="21" t="s">
        <v>16</v>
      </c>
      <c r="D400" s="21" t="s">
        <v>22</v>
      </c>
      <c r="E400" s="22" t="s">
        <v>228</v>
      </c>
      <c r="F400" s="21"/>
      <c r="G400" s="30">
        <f t="shared" si="40"/>
        <v>3</v>
      </c>
      <c r="H400" s="30">
        <f t="shared" si="40"/>
        <v>0</v>
      </c>
      <c r="I400" s="6">
        <f t="shared" si="39"/>
        <v>0</v>
      </c>
    </row>
    <row r="401" spans="1:9" ht="47.25">
      <c r="A401" s="56" t="s">
        <v>156</v>
      </c>
      <c r="B401" s="13">
        <v>303</v>
      </c>
      <c r="C401" s="21" t="s">
        <v>16</v>
      </c>
      <c r="D401" s="21" t="s">
        <v>22</v>
      </c>
      <c r="E401" s="22" t="s">
        <v>157</v>
      </c>
      <c r="F401" s="21"/>
      <c r="G401" s="30">
        <f t="shared" si="40"/>
        <v>3</v>
      </c>
      <c r="H401" s="30">
        <f t="shared" si="40"/>
        <v>0</v>
      </c>
      <c r="I401" s="6">
        <f t="shared" si="39"/>
        <v>0</v>
      </c>
    </row>
    <row r="402" spans="1:9" ht="31.5">
      <c r="A402" s="43" t="s">
        <v>114</v>
      </c>
      <c r="B402" s="13">
        <v>303</v>
      </c>
      <c r="C402" s="21" t="s">
        <v>16</v>
      </c>
      <c r="D402" s="21" t="s">
        <v>22</v>
      </c>
      <c r="E402" s="22" t="s">
        <v>157</v>
      </c>
      <c r="F402" s="21">
        <v>200</v>
      </c>
      <c r="G402" s="30">
        <v>3</v>
      </c>
      <c r="H402" s="30">
        <v>0</v>
      </c>
      <c r="I402" s="6">
        <f t="shared" si="39"/>
        <v>0</v>
      </c>
    </row>
    <row r="403" spans="1:9">
      <c r="A403" s="43" t="s">
        <v>326</v>
      </c>
      <c r="B403" s="13">
        <v>303</v>
      </c>
      <c r="C403" s="21" t="s">
        <v>16</v>
      </c>
      <c r="D403" s="21" t="s">
        <v>24</v>
      </c>
      <c r="E403" s="22"/>
      <c r="F403" s="21"/>
      <c r="G403" s="30">
        <f t="shared" ref="G403:H404" si="41">G404</f>
        <v>516</v>
      </c>
      <c r="H403" s="30">
        <f t="shared" si="41"/>
        <v>516</v>
      </c>
      <c r="I403" s="6">
        <f t="shared" si="39"/>
        <v>100</v>
      </c>
    </row>
    <row r="404" spans="1:9" ht="31.5">
      <c r="A404" s="43" t="s">
        <v>327</v>
      </c>
      <c r="B404" s="13">
        <v>303</v>
      </c>
      <c r="C404" s="21" t="s">
        <v>16</v>
      </c>
      <c r="D404" s="21" t="s">
        <v>24</v>
      </c>
      <c r="E404" s="22" t="s">
        <v>328</v>
      </c>
      <c r="F404" s="21"/>
      <c r="G404" s="30">
        <f t="shared" si="41"/>
        <v>516</v>
      </c>
      <c r="H404" s="30">
        <f t="shared" si="41"/>
        <v>516</v>
      </c>
      <c r="I404" s="6">
        <f t="shared" si="39"/>
        <v>100</v>
      </c>
    </row>
    <row r="405" spans="1:9">
      <c r="A405" s="43" t="s">
        <v>329</v>
      </c>
      <c r="B405" s="13">
        <v>303</v>
      </c>
      <c r="C405" s="21" t="s">
        <v>16</v>
      </c>
      <c r="D405" s="21" t="s">
        <v>24</v>
      </c>
      <c r="E405" s="22" t="s">
        <v>328</v>
      </c>
      <c r="F405" s="21">
        <v>880</v>
      </c>
      <c r="G405" s="30">
        <v>516</v>
      </c>
      <c r="H405" s="30">
        <v>516</v>
      </c>
      <c r="I405" s="6">
        <f t="shared" si="39"/>
        <v>100</v>
      </c>
    </row>
    <row r="406" spans="1:9">
      <c r="A406" s="23" t="s">
        <v>7</v>
      </c>
      <c r="B406" s="13">
        <v>303</v>
      </c>
      <c r="C406" s="13" t="s">
        <v>16</v>
      </c>
      <c r="D406" s="13" t="s">
        <v>45</v>
      </c>
      <c r="E406" s="37"/>
      <c r="F406" s="34"/>
      <c r="G406" s="36">
        <f>G407+G411+G421+G418</f>
        <v>17384.809000000001</v>
      </c>
      <c r="H406" s="36">
        <f>H407+H411+H421+H418</f>
        <v>16896.105</v>
      </c>
      <c r="I406" s="6">
        <f t="shared" si="39"/>
        <v>97.188902104130094</v>
      </c>
    </row>
    <row r="407" spans="1:9" ht="47.25">
      <c r="A407" s="50" t="s">
        <v>218</v>
      </c>
      <c r="B407" s="13">
        <v>303</v>
      </c>
      <c r="C407" s="13" t="s">
        <v>16</v>
      </c>
      <c r="D407" s="13" t="s">
        <v>45</v>
      </c>
      <c r="E407" s="14" t="s">
        <v>219</v>
      </c>
      <c r="F407" s="34"/>
      <c r="G407" s="36">
        <f t="shared" ref="G407:H408" si="42">G408</f>
        <v>458</v>
      </c>
      <c r="H407" s="36">
        <f t="shared" si="42"/>
        <v>322.06299999999999</v>
      </c>
      <c r="I407" s="6">
        <f t="shared" si="39"/>
        <v>70.319432314410477</v>
      </c>
    </row>
    <row r="408" spans="1:9">
      <c r="A408" s="49" t="s">
        <v>227</v>
      </c>
      <c r="B408" s="13">
        <v>303</v>
      </c>
      <c r="C408" s="13" t="s">
        <v>16</v>
      </c>
      <c r="D408" s="13" t="s">
        <v>45</v>
      </c>
      <c r="E408" s="14" t="s">
        <v>228</v>
      </c>
      <c r="F408" s="34"/>
      <c r="G408" s="36">
        <f t="shared" si="42"/>
        <v>458</v>
      </c>
      <c r="H408" s="36">
        <f t="shared" si="42"/>
        <v>322.06299999999999</v>
      </c>
      <c r="I408" s="6">
        <f t="shared" si="39"/>
        <v>70.319432314410477</v>
      </c>
    </row>
    <row r="409" spans="1:9">
      <c r="A409" s="48" t="s">
        <v>51</v>
      </c>
      <c r="B409" s="13">
        <v>303</v>
      </c>
      <c r="C409" s="13" t="s">
        <v>16</v>
      </c>
      <c r="D409" s="13" t="s">
        <v>45</v>
      </c>
      <c r="E409" s="14" t="s">
        <v>135</v>
      </c>
      <c r="F409" s="13"/>
      <c r="G409" s="16">
        <f>G410</f>
        <v>458</v>
      </c>
      <c r="H409" s="16">
        <f>H410</f>
        <v>322.06299999999999</v>
      </c>
      <c r="I409" s="6">
        <f t="shared" si="39"/>
        <v>70.319432314410477</v>
      </c>
    </row>
    <row r="410" spans="1:9" ht="63">
      <c r="A410" s="23" t="s">
        <v>73</v>
      </c>
      <c r="B410" s="13">
        <v>303</v>
      </c>
      <c r="C410" s="13" t="s">
        <v>16</v>
      </c>
      <c r="D410" s="13" t="s">
        <v>45</v>
      </c>
      <c r="E410" s="14" t="s">
        <v>135</v>
      </c>
      <c r="F410" s="13">
        <v>100</v>
      </c>
      <c r="G410" s="31">
        <v>458</v>
      </c>
      <c r="H410" s="31">
        <v>322.06299999999999</v>
      </c>
      <c r="I410" s="6">
        <f t="shared" si="39"/>
        <v>70.319432314410477</v>
      </c>
    </row>
    <row r="411" spans="1:9" ht="31.5">
      <c r="A411" s="49" t="s">
        <v>213</v>
      </c>
      <c r="B411" s="13">
        <v>303</v>
      </c>
      <c r="C411" s="13" t="s">
        <v>16</v>
      </c>
      <c r="D411" s="13">
        <v>13</v>
      </c>
      <c r="E411" s="14" t="s">
        <v>214</v>
      </c>
      <c r="F411" s="13"/>
      <c r="G411" s="31">
        <f>G412</f>
        <v>11412.094999999999</v>
      </c>
      <c r="H411" s="31">
        <f>H412</f>
        <v>11162.263999999999</v>
      </c>
      <c r="I411" s="6">
        <f t="shared" si="39"/>
        <v>97.81082264036533</v>
      </c>
    </row>
    <row r="412" spans="1:9" ht="31.5">
      <c r="A412" s="49" t="s">
        <v>81</v>
      </c>
      <c r="B412" s="13">
        <v>303</v>
      </c>
      <c r="C412" s="13" t="s">
        <v>16</v>
      </c>
      <c r="D412" s="13">
        <v>13</v>
      </c>
      <c r="E412" s="14" t="s">
        <v>119</v>
      </c>
      <c r="F412" s="13"/>
      <c r="G412" s="31">
        <f>G413+G416</f>
        <v>11412.094999999999</v>
      </c>
      <c r="H412" s="31">
        <f>H413+H416</f>
        <v>11162.263999999999</v>
      </c>
      <c r="I412" s="6">
        <f t="shared" si="39"/>
        <v>97.81082264036533</v>
      </c>
    </row>
    <row r="413" spans="1:9">
      <c r="A413" s="51" t="s">
        <v>136</v>
      </c>
      <c r="B413" s="13">
        <v>303</v>
      </c>
      <c r="C413" s="13" t="s">
        <v>16</v>
      </c>
      <c r="D413" s="13" t="s">
        <v>45</v>
      </c>
      <c r="E413" s="19" t="s">
        <v>137</v>
      </c>
      <c r="F413" s="32"/>
      <c r="G413" s="20">
        <f>G414+G415</f>
        <v>9462.0949999999993</v>
      </c>
      <c r="H413" s="20">
        <f>H414+H415</f>
        <v>9212.2639999999992</v>
      </c>
      <c r="I413" s="6">
        <f t="shared" si="39"/>
        <v>97.359665063603771</v>
      </c>
    </row>
    <row r="414" spans="1:9" ht="63">
      <c r="A414" s="23" t="s">
        <v>73</v>
      </c>
      <c r="B414" s="13">
        <v>303</v>
      </c>
      <c r="C414" s="13" t="s">
        <v>16</v>
      </c>
      <c r="D414" s="13" t="s">
        <v>45</v>
      </c>
      <c r="E414" s="19" t="s">
        <v>137</v>
      </c>
      <c r="F414" s="32">
        <v>100</v>
      </c>
      <c r="G414" s="33">
        <v>3922.422</v>
      </c>
      <c r="H414" s="33">
        <v>3909.107</v>
      </c>
      <c r="I414" s="6">
        <f t="shared" si="39"/>
        <v>99.660541369592565</v>
      </c>
    </row>
    <row r="415" spans="1:9" ht="31.5">
      <c r="A415" s="23" t="s">
        <v>114</v>
      </c>
      <c r="B415" s="13">
        <v>303</v>
      </c>
      <c r="C415" s="13" t="s">
        <v>16</v>
      </c>
      <c r="D415" s="13" t="s">
        <v>45</v>
      </c>
      <c r="E415" s="19" t="s">
        <v>137</v>
      </c>
      <c r="F415" s="32">
        <v>200</v>
      </c>
      <c r="G415" s="33">
        <v>5539.6729999999998</v>
      </c>
      <c r="H415" s="33">
        <v>5303.1570000000002</v>
      </c>
      <c r="I415" s="6">
        <f t="shared" si="39"/>
        <v>95.730506114711105</v>
      </c>
    </row>
    <row r="416" spans="1:9" ht="47.25">
      <c r="A416" s="49" t="s">
        <v>166</v>
      </c>
      <c r="B416" s="13">
        <v>303</v>
      </c>
      <c r="C416" s="13" t="s">
        <v>16</v>
      </c>
      <c r="D416" s="13">
        <v>13</v>
      </c>
      <c r="E416" s="14" t="s">
        <v>206</v>
      </c>
      <c r="F416" s="13"/>
      <c r="G416" s="16">
        <f>G417</f>
        <v>1950</v>
      </c>
      <c r="H416" s="16">
        <f>H417</f>
        <v>1950</v>
      </c>
      <c r="I416" s="6">
        <f t="shared" si="39"/>
        <v>100</v>
      </c>
    </row>
    <row r="417" spans="1:9" ht="63">
      <c r="A417" s="23" t="s">
        <v>73</v>
      </c>
      <c r="B417" s="13">
        <v>303</v>
      </c>
      <c r="C417" s="13" t="s">
        <v>16</v>
      </c>
      <c r="D417" s="13">
        <v>13</v>
      </c>
      <c r="E417" s="14" t="s">
        <v>206</v>
      </c>
      <c r="F417" s="13">
        <v>100</v>
      </c>
      <c r="G417" s="16">
        <v>1950</v>
      </c>
      <c r="H417" s="16">
        <v>1950</v>
      </c>
      <c r="I417" s="6">
        <f t="shared" si="39"/>
        <v>100</v>
      </c>
    </row>
    <row r="418" spans="1:9" ht="17.25" customHeight="1">
      <c r="A418" s="49" t="s">
        <v>164</v>
      </c>
      <c r="B418" s="13">
        <v>303</v>
      </c>
      <c r="C418" s="13" t="s">
        <v>16</v>
      </c>
      <c r="D418" s="13">
        <v>13</v>
      </c>
      <c r="E418" s="14" t="s">
        <v>205</v>
      </c>
      <c r="F418" s="13"/>
      <c r="G418" s="16">
        <f>G419</f>
        <v>1308.33</v>
      </c>
      <c r="H418" s="16">
        <f>H419</f>
        <v>1308.33</v>
      </c>
      <c r="I418" s="6">
        <f t="shared" si="39"/>
        <v>100</v>
      </c>
    </row>
    <row r="419" spans="1:9">
      <c r="A419" s="24" t="s">
        <v>46</v>
      </c>
      <c r="B419" s="13">
        <v>303</v>
      </c>
      <c r="C419" s="13" t="s">
        <v>16</v>
      </c>
      <c r="D419" s="13">
        <v>13</v>
      </c>
      <c r="E419" s="19" t="s">
        <v>128</v>
      </c>
      <c r="F419" s="32"/>
      <c r="G419" s="16">
        <f>G420</f>
        <v>1308.33</v>
      </c>
      <c r="H419" s="16">
        <f>H420</f>
        <v>1308.33</v>
      </c>
      <c r="I419" s="6">
        <f t="shared" si="39"/>
        <v>100</v>
      </c>
    </row>
    <row r="420" spans="1:9" ht="31.5">
      <c r="A420" s="23" t="s">
        <v>114</v>
      </c>
      <c r="B420" s="13">
        <v>303</v>
      </c>
      <c r="C420" s="13" t="s">
        <v>16</v>
      </c>
      <c r="D420" s="13">
        <v>13</v>
      </c>
      <c r="E420" s="19" t="s">
        <v>128</v>
      </c>
      <c r="F420" s="32">
        <v>200</v>
      </c>
      <c r="G420" s="16">
        <v>1308.33</v>
      </c>
      <c r="H420" s="16">
        <v>1308.33</v>
      </c>
      <c r="I420" s="6">
        <f t="shared" si="39"/>
        <v>100</v>
      </c>
    </row>
    <row r="421" spans="1:9" ht="31.5">
      <c r="A421" s="23" t="s">
        <v>234</v>
      </c>
      <c r="B421" s="13">
        <v>303</v>
      </c>
      <c r="C421" s="13" t="s">
        <v>16</v>
      </c>
      <c r="D421" s="13" t="s">
        <v>45</v>
      </c>
      <c r="E421" s="14" t="s">
        <v>237</v>
      </c>
      <c r="F421" s="13"/>
      <c r="G421" s="16">
        <f>G422</f>
        <v>4206.384</v>
      </c>
      <c r="H421" s="16">
        <f>H422</f>
        <v>4103.4480000000003</v>
      </c>
      <c r="I421" s="6">
        <f t="shared" si="39"/>
        <v>97.552862506133536</v>
      </c>
    </row>
    <row r="422" spans="1:9">
      <c r="A422" s="23" t="s">
        <v>98</v>
      </c>
      <c r="B422" s="13">
        <v>303</v>
      </c>
      <c r="C422" s="13" t="s">
        <v>16</v>
      </c>
      <c r="D422" s="13" t="s">
        <v>45</v>
      </c>
      <c r="E422" s="37" t="s">
        <v>138</v>
      </c>
      <c r="F422" s="34"/>
      <c r="G422" s="36">
        <f>G423+G424</f>
        <v>4206.384</v>
      </c>
      <c r="H422" s="36">
        <f>H423+H424</f>
        <v>4103.4480000000003</v>
      </c>
      <c r="I422" s="6">
        <f t="shared" si="39"/>
        <v>97.552862506133536</v>
      </c>
    </row>
    <row r="423" spans="1:9" ht="31.5">
      <c r="A423" s="23" t="s">
        <v>114</v>
      </c>
      <c r="B423" s="13">
        <v>303</v>
      </c>
      <c r="C423" s="13" t="s">
        <v>16</v>
      </c>
      <c r="D423" s="13" t="s">
        <v>45</v>
      </c>
      <c r="E423" s="37" t="s">
        <v>138</v>
      </c>
      <c r="F423" s="34">
        <v>200</v>
      </c>
      <c r="G423" s="36">
        <v>4097.6679999999997</v>
      </c>
      <c r="H423" s="36">
        <v>3994.732</v>
      </c>
      <c r="I423" s="6">
        <f t="shared" si="39"/>
        <v>97.487937041263478</v>
      </c>
    </row>
    <row r="424" spans="1:9">
      <c r="A424" s="49" t="s">
        <v>351</v>
      </c>
      <c r="B424" s="13">
        <v>303</v>
      </c>
      <c r="C424" s="13" t="s">
        <v>16</v>
      </c>
      <c r="D424" s="13" t="s">
        <v>45</v>
      </c>
      <c r="E424" s="37" t="s">
        <v>138</v>
      </c>
      <c r="F424" s="34">
        <v>800</v>
      </c>
      <c r="G424" s="36">
        <v>108.71599999999999</v>
      </c>
      <c r="H424" s="36">
        <v>108.71599999999999</v>
      </c>
      <c r="I424" s="6">
        <f t="shared" si="39"/>
        <v>100</v>
      </c>
    </row>
    <row r="425" spans="1:9" ht="31.5">
      <c r="A425" s="50" t="s">
        <v>35</v>
      </c>
      <c r="B425" s="13">
        <v>303</v>
      </c>
      <c r="C425" s="34" t="s">
        <v>18</v>
      </c>
      <c r="D425" s="13"/>
      <c r="E425" s="37"/>
      <c r="F425" s="32"/>
      <c r="G425" s="33">
        <f>G426+G438</f>
        <v>6840.6</v>
      </c>
      <c r="H425" s="33">
        <f>H426+H438</f>
        <v>5476.8780000000006</v>
      </c>
      <c r="I425" s="6">
        <f t="shared" si="39"/>
        <v>80.064292605911774</v>
      </c>
    </row>
    <row r="426" spans="1:9" ht="47.25">
      <c r="A426" s="53" t="s">
        <v>195</v>
      </c>
      <c r="B426" s="13">
        <v>303</v>
      </c>
      <c r="C426" s="34" t="s">
        <v>18</v>
      </c>
      <c r="D426" s="34" t="s">
        <v>56</v>
      </c>
      <c r="E426" s="35"/>
      <c r="F426" s="34"/>
      <c r="G426" s="36">
        <f>G427+G435</f>
        <v>6530.6</v>
      </c>
      <c r="H426" s="36">
        <f>H427+H435</f>
        <v>5370.6280000000006</v>
      </c>
      <c r="I426" s="6">
        <f t="shared" si="39"/>
        <v>82.237895446053969</v>
      </c>
    </row>
    <row r="427" spans="1:9" ht="31.5">
      <c r="A427" s="49" t="s">
        <v>213</v>
      </c>
      <c r="B427" s="13">
        <v>303</v>
      </c>
      <c r="C427" s="34" t="s">
        <v>18</v>
      </c>
      <c r="D427" s="34" t="s">
        <v>56</v>
      </c>
      <c r="E427" s="14" t="s">
        <v>214</v>
      </c>
      <c r="F427" s="34"/>
      <c r="G427" s="36">
        <f>G428</f>
        <v>4056.6</v>
      </c>
      <c r="H427" s="36">
        <f>H428</f>
        <v>4056.5880000000002</v>
      </c>
      <c r="I427" s="6">
        <f t="shared" si="39"/>
        <v>99.99970418577135</v>
      </c>
    </row>
    <row r="428" spans="1:9" ht="31.5">
      <c r="A428" s="49" t="s">
        <v>81</v>
      </c>
      <c r="B428" s="13">
        <v>303</v>
      </c>
      <c r="C428" s="34" t="s">
        <v>18</v>
      </c>
      <c r="D428" s="34" t="s">
        <v>56</v>
      </c>
      <c r="E428" s="14" t="s">
        <v>119</v>
      </c>
      <c r="F428" s="34"/>
      <c r="G428" s="36">
        <f>G429+G431</f>
        <v>4056.6</v>
      </c>
      <c r="H428" s="36">
        <f>H429+H431</f>
        <v>4056.5880000000002</v>
      </c>
      <c r="I428" s="6">
        <f t="shared" si="39"/>
        <v>99.99970418577135</v>
      </c>
    </row>
    <row r="429" spans="1:9" ht="31.5">
      <c r="A429" s="48" t="s">
        <v>95</v>
      </c>
      <c r="B429" s="13">
        <v>303</v>
      </c>
      <c r="C429" s="13" t="s">
        <v>18</v>
      </c>
      <c r="D429" s="34" t="s">
        <v>56</v>
      </c>
      <c r="E429" s="14" t="s">
        <v>139</v>
      </c>
      <c r="F429" s="13"/>
      <c r="G429" s="16">
        <f>G430</f>
        <v>2106.6</v>
      </c>
      <c r="H429" s="16">
        <f>H430</f>
        <v>2106.5880000000002</v>
      </c>
      <c r="I429" s="6">
        <f t="shared" si="39"/>
        <v>99.999430361720314</v>
      </c>
    </row>
    <row r="430" spans="1:9" ht="63">
      <c r="A430" s="23" t="s">
        <v>73</v>
      </c>
      <c r="B430" s="13">
        <v>303</v>
      </c>
      <c r="C430" s="13" t="s">
        <v>18</v>
      </c>
      <c r="D430" s="34" t="s">
        <v>56</v>
      </c>
      <c r="E430" s="14" t="s">
        <v>139</v>
      </c>
      <c r="F430" s="13">
        <v>100</v>
      </c>
      <c r="G430" s="16">
        <v>2106.6</v>
      </c>
      <c r="H430" s="16">
        <v>2106.5880000000002</v>
      </c>
      <c r="I430" s="6">
        <f t="shared" si="39"/>
        <v>99.999430361720314</v>
      </c>
    </row>
    <row r="431" spans="1:9" ht="47.25">
      <c r="A431" s="49" t="s">
        <v>166</v>
      </c>
      <c r="B431" s="13">
        <v>303</v>
      </c>
      <c r="C431" s="13" t="s">
        <v>18</v>
      </c>
      <c r="D431" s="34" t="s">
        <v>56</v>
      </c>
      <c r="E431" s="14" t="s">
        <v>206</v>
      </c>
      <c r="F431" s="13"/>
      <c r="G431" s="16">
        <f>G432</f>
        <v>1950</v>
      </c>
      <c r="H431" s="16">
        <f>H432</f>
        <v>1950</v>
      </c>
      <c r="I431" s="6">
        <f t="shared" si="39"/>
        <v>100</v>
      </c>
    </row>
    <row r="432" spans="1:9" ht="63">
      <c r="A432" s="23" t="s">
        <v>73</v>
      </c>
      <c r="B432" s="13">
        <v>303</v>
      </c>
      <c r="C432" s="13" t="s">
        <v>18</v>
      </c>
      <c r="D432" s="34" t="s">
        <v>56</v>
      </c>
      <c r="E432" s="14" t="s">
        <v>206</v>
      </c>
      <c r="F432" s="13">
        <v>100</v>
      </c>
      <c r="G432" s="16">
        <v>1950</v>
      </c>
      <c r="H432" s="16">
        <v>1950</v>
      </c>
      <c r="I432" s="6">
        <f t="shared" si="39"/>
        <v>100</v>
      </c>
    </row>
    <row r="433" spans="1:9" ht="31.5">
      <c r="A433" s="23" t="s">
        <v>259</v>
      </c>
      <c r="B433" s="13">
        <v>303</v>
      </c>
      <c r="C433" s="13" t="s">
        <v>18</v>
      </c>
      <c r="D433" s="34" t="s">
        <v>56</v>
      </c>
      <c r="E433" s="14" t="s">
        <v>260</v>
      </c>
      <c r="F433" s="13"/>
      <c r="G433" s="16">
        <f t="shared" ref="G433:H434" si="43">G434</f>
        <v>2474</v>
      </c>
      <c r="H433" s="16">
        <f t="shared" si="43"/>
        <v>1314.04</v>
      </c>
      <c r="I433" s="6">
        <f t="shared" si="39"/>
        <v>53.113985448666121</v>
      </c>
    </row>
    <row r="434" spans="1:9" ht="47.25">
      <c r="A434" s="23" t="s">
        <v>261</v>
      </c>
      <c r="B434" s="13">
        <v>303</v>
      </c>
      <c r="C434" s="13" t="s">
        <v>18</v>
      </c>
      <c r="D434" s="34" t="s">
        <v>56</v>
      </c>
      <c r="E434" s="14" t="s">
        <v>262</v>
      </c>
      <c r="F434" s="13"/>
      <c r="G434" s="16">
        <f t="shared" si="43"/>
        <v>2474</v>
      </c>
      <c r="H434" s="16">
        <f t="shared" si="43"/>
        <v>1314.04</v>
      </c>
      <c r="I434" s="6">
        <f t="shared" si="39"/>
        <v>53.113985448666121</v>
      </c>
    </row>
    <row r="435" spans="1:9" ht="47.25">
      <c r="A435" s="23" t="s">
        <v>158</v>
      </c>
      <c r="B435" s="13">
        <v>303</v>
      </c>
      <c r="C435" s="13" t="s">
        <v>18</v>
      </c>
      <c r="D435" s="34" t="s">
        <v>56</v>
      </c>
      <c r="E435" s="14" t="s">
        <v>159</v>
      </c>
      <c r="F435" s="13"/>
      <c r="G435" s="30">
        <f>G437+G436</f>
        <v>2474</v>
      </c>
      <c r="H435" s="30">
        <f>H437+H436</f>
        <v>1314.04</v>
      </c>
      <c r="I435" s="6">
        <f t="shared" si="39"/>
        <v>53.113985448666121</v>
      </c>
    </row>
    <row r="436" spans="1:9" ht="63">
      <c r="A436" s="23" t="s">
        <v>73</v>
      </c>
      <c r="B436" s="13">
        <v>303</v>
      </c>
      <c r="C436" s="13" t="s">
        <v>18</v>
      </c>
      <c r="D436" s="34" t="s">
        <v>56</v>
      </c>
      <c r="E436" s="14" t="s">
        <v>159</v>
      </c>
      <c r="F436" s="13">
        <v>100</v>
      </c>
      <c r="G436" s="30">
        <v>20</v>
      </c>
      <c r="H436" s="30">
        <v>15.75</v>
      </c>
      <c r="I436" s="6">
        <f t="shared" si="39"/>
        <v>78.75</v>
      </c>
    </row>
    <row r="437" spans="1:9" ht="31.5">
      <c r="A437" s="23" t="s">
        <v>114</v>
      </c>
      <c r="B437" s="13">
        <v>303</v>
      </c>
      <c r="C437" s="13" t="s">
        <v>18</v>
      </c>
      <c r="D437" s="34" t="s">
        <v>56</v>
      </c>
      <c r="E437" s="14" t="s">
        <v>159</v>
      </c>
      <c r="F437" s="13">
        <v>200</v>
      </c>
      <c r="G437" s="30">
        <v>2454</v>
      </c>
      <c r="H437" s="30">
        <v>1298.29</v>
      </c>
      <c r="I437" s="6">
        <f t="shared" si="39"/>
        <v>52.905052974735121</v>
      </c>
    </row>
    <row r="438" spans="1:9" ht="31.5">
      <c r="A438" s="23" t="s">
        <v>196</v>
      </c>
      <c r="B438" s="13">
        <v>303</v>
      </c>
      <c r="C438" s="13" t="s">
        <v>18</v>
      </c>
      <c r="D438" s="34">
        <v>14</v>
      </c>
      <c r="E438" s="14"/>
      <c r="F438" s="13"/>
      <c r="G438" s="30">
        <f>G439+G445+G448</f>
        <v>310</v>
      </c>
      <c r="H438" s="30">
        <f>H439+H445+H448</f>
        <v>106.25</v>
      </c>
      <c r="I438" s="6">
        <f t="shared" si="39"/>
        <v>34.274193548387096</v>
      </c>
    </row>
    <row r="439" spans="1:9" ht="31.5">
      <c r="A439" s="23" t="s">
        <v>263</v>
      </c>
      <c r="B439" s="13">
        <v>303</v>
      </c>
      <c r="C439" s="13" t="s">
        <v>18</v>
      </c>
      <c r="D439" s="34">
        <v>14</v>
      </c>
      <c r="E439" s="14" t="s">
        <v>264</v>
      </c>
      <c r="F439" s="13"/>
      <c r="G439" s="30">
        <f>G440+G443</f>
        <v>110</v>
      </c>
      <c r="H439" s="30">
        <f>H440+H443</f>
        <v>24.3</v>
      </c>
      <c r="I439" s="6">
        <f t="shared" si="39"/>
        <v>22.09090909090909</v>
      </c>
    </row>
    <row r="440" spans="1:9" ht="31.5">
      <c r="A440" s="44" t="s">
        <v>330</v>
      </c>
      <c r="B440" s="13">
        <v>303</v>
      </c>
      <c r="C440" s="13" t="s">
        <v>18</v>
      </c>
      <c r="D440" s="34">
        <v>14</v>
      </c>
      <c r="E440" s="14" t="s">
        <v>160</v>
      </c>
      <c r="F440" s="13"/>
      <c r="G440" s="16">
        <f>G442+G441</f>
        <v>100</v>
      </c>
      <c r="H440" s="16">
        <f>H442+H441</f>
        <v>20</v>
      </c>
      <c r="I440" s="6">
        <f t="shared" si="39"/>
        <v>20</v>
      </c>
    </row>
    <row r="441" spans="1:9" ht="63">
      <c r="A441" s="23" t="s">
        <v>73</v>
      </c>
      <c r="B441" s="13">
        <v>303</v>
      </c>
      <c r="C441" s="13" t="s">
        <v>18</v>
      </c>
      <c r="D441" s="34">
        <v>14</v>
      </c>
      <c r="E441" s="14" t="s">
        <v>160</v>
      </c>
      <c r="F441" s="13">
        <v>100</v>
      </c>
      <c r="G441" s="16">
        <v>20</v>
      </c>
      <c r="H441" s="16">
        <v>20</v>
      </c>
      <c r="I441" s="6">
        <f t="shared" si="39"/>
        <v>100</v>
      </c>
    </row>
    <row r="442" spans="1:9" ht="31.5">
      <c r="A442" s="44" t="s">
        <v>114</v>
      </c>
      <c r="B442" s="13">
        <v>303</v>
      </c>
      <c r="C442" s="13" t="s">
        <v>18</v>
      </c>
      <c r="D442" s="34">
        <v>14</v>
      </c>
      <c r="E442" s="14" t="s">
        <v>160</v>
      </c>
      <c r="F442" s="13">
        <v>200</v>
      </c>
      <c r="G442" s="16">
        <v>80</v>
      </c>
      <c r="H442" s="16">
        <v>0</v>
      </c>
      <c r="I442" s="6">
        <f t="shared" si="39"/>
        <v>0</v>
      </c>
    </row>
    <row r="443" spans="1:9" ht="47.25">
      <c r="A443" s="44" t="s">
        <v>331</v>
      </c>
      <c r="B443" s="13">
        <v>303</v>
      </c>
      <c r="C443" s="13" t="s">
        <v>18</v>
      </c>
      <c r="D443" s="34">
        <v>14</v>
      </c>
      <c r="E443" s="14" t="s">
        <v>332</v>
      </c>
      <c r="F443" s="13"/>
      <c r="G443" s="16">
        <v>10</v>
      </c>
      <c r="H443" s="16">
        <f>H444</f>
        <v>4.3</v>
      </c>
      <c r="I443" s="6">
        <f t="shared" si="39"/>
        <v>43</v>
      </c>
    </row>
    <row r="444" spans="1:9" ht="31.5">
      <c r="A444" s="44" t="s">
        <v>114</v>
      </c>
      <c r="B444" s="13">
        <v>303</v>
      </c>
      <c r="C444" s="13" t="s">
        <v>18</v>
      </c>
      <c r="D444" s="34">
        <v>14</v>
      </c>
      <c r="E444" s="14" t="s">
        <v>332</v>
      </c>
      <c r="F444" s="13">
        <v>200</v>
      </c>
      <c r="G444" s="16">
        <v>10</v>
      </c>
      <c r="H444" s="16">
        <v>4.3</v>
      </c>
      <c r="I444" s="6">
        <f t="shared" si="39"/>
        <v>43</v>
      </c>
    </row>
    <row r="445" spans="1:9" ht="47.25">
      <c r="A445" s="44" t="s">
        <v>265</v>
      </c>
      <c r="B445" s="13">
        <v>303</v>
      </c>
      <c r="C445" s="13" t="s">
        <v>18</v>
      </c>
      <c r="D445" s="34">
        <v>14</v>
      </c>
      <c r="E445" s="14" t="s">
        <v>266</v>
      </c>
      <c r="F445" s="13"/>
      <c r="G445" s="16">
        <f t="shared" ref="G445:H446" si="44">G446</f>
        <v>100</v>
      </c>
      <c r="H445" s="16">
        <f t="shared" si="44"/>
        <v>35.799999999999997</v>
      </c>
      <c r="I445" s="6">
        <f t="shared" si="39"/>
        <v>35.799999999999997</v>
      </c>
    </row>
    <row r="446" spans="1:9" ht="47.25">
      <c r="A446" s="43" t="s">
        <v>333</v>
      </c>
      <c r="B446" s="13">
        <v>303</v>
      </c>
      <c r="C446" s="13" t="s">
        <v>18</v>
      </c>
      <c r="D446" s="34">
        <v>14</v>
      </c>
      <c r="E446" s="39" t="s">
        <v>182</v>
      </c>
      <c r="F446" s="38"/>
      <c r="G446" s="31">
        <f t="shared" si="44"/>
        <v>100</v>
      </c>
      <c r="H446" s="31">
        <f t="shared" si="44"/>
        <v>35.799999999999997</v>
      </c>
      <c r="I446" s="6">
        <f t="shared" si="39"/>
        <v>35.799999999999997</v>
      </c>
    </row>
    <row r="447" spans="1:9" ht="31.5">
      <c r="A447" s="44" t="s">
        <v>114</v>
      </c>
      <c r="B447" s="13">
        <v>303</v>
      </c>
      <c r="C447" s="13" t="s">
        <v>18</v>
      </c>
      <c r="D447" s="34">
        <v>14</v>
      </c>
      <c r="E447" s="39" t="s">
        <v>182</v>
      </c>
      <c r="F447" s="38">
        <v>200</v>
      </c>
      <c r="G447" s="31">
        <v>100</v>
      </c>
      <c r="H447" s="31">
        <v>35.799999999999997</v>
      </c>
      <c r="I447" s="6">
        <f t="shared" si="39"/>
        <v>35.799999999999997</v>
      </c>
    </row>
    <row r="448" spans="1:9" ht="47.25">
      <c r="A448" s="44" t="s">
        <v>267</v>
      </c>
      <c r="B448" s="13">
        <v>303</v>
      </c>
      <c r="C448" s="13" t="s">
        <v>18</v>
      </c>
      <c r="D448" s="34">
        <v>14</v>
      </c>
      <c r="E448" s="39" t="s">
        <v>268</v>
      </c>
      <c r="F448" s="38"/>
      <c r="G448" s="31">
        <f t="shared" ref="G448:H449" si="45">G449</f>
        <v>100</v>
      </c>
      <c r="H448" s="31">
        <f t="shared" si="45"/>
        <v>46.15</v>
      </c>
      <c r="I448" s="6">
        <f t="shared" si="39"/>
        <v>46.15</v>
      </c>
    </row>
    <row r="449" spans="1:9" ht="63">
      <c r="A449" s="43" t="s">
        <v>334</v>
      </c>
      <c r="B449" s="13">
        <v>303</v>
      </c>
      <c r="C449" s="13" t="s">
        <v>18</v>
      </c>
      <c r="D449" s="34">
        <v>14</v>
      </c>
      <c r="E449" s="39" t="s">
        <v>161</v>
      </c>
      <c r="F449" s="38"/>
      <c r="G449" s="31">
        <f t="shared" si="45"/>
        <v>100</v>
      </c>
      <c r="H449" s="31">
        <f t="shared" si="45"/>
        <v>46.15</v>
      </c>
      <c r="I449" s="6">
        <f t="shared" si="39"/>
        <v>46.15</v>
      </c>
    </row>
    <row r="450" spans="1:9" ht="31.5">
      <c r="A450" s="44" t="s">
        <v>114</v>
      </c>
      <c r="B450" s="13">
        <v>303</v>
      </c>
      <c r="C450" s="13" t="s">
        <v>18</v>
      </c>
      <c r="D450" s="34">
        <v>14</v>
      </c>
      <c r="E450" s="39" t="s">
        <v>161</v>
      </c>
      <c r="F450" s="38">
        <v>200</v>
      </c>
      <c r="G450" s="31">
        <v>100</v>
      </c>
      <c r="H450" s="31">
        <v>46.15</v>
      </c>
      <c r="I450" s="6">
        <f t="shared" si="39"/>
        <v>46.15</v>
      </c>
    </row>
    <row r="451" spans="1:9">
      <c r="A451" s="50" t="s">
        <v>36</v>
      </c>
      <c r="B451" s="13">
        <v>303</v>
      </c>
      <c r="C451" s="13" t="s">
        <v>19</v>
      </c>
      <c r="D451" s="13"/>
      <c r="E451" s="14"/>
      <c r="F451" s="11"/>
      <c r="G451" s="31">
        <f>G462+G452+G457</f>
        <v>15842.548000000001</v>
      </c>
      <c r="H451" s="31">
        <f>H462+H452+H457</f>
        <v>15501.478999999999</v>
      </c>
      <c r="I451" s="6">
        <f t="shared" si="39"/>
        <v>97.847132923315101</v>
      </c>
    </row>
    <row r="452" spans="1:9">
      <c r="A452" s="50" t="s">
        <v>68</v>
      </c>
      <c r="B452" s="13">
        <v>303</v>
      </c>
      <c r="C452" s="13" t="s">
        <v>19</v>
      </c>
      <c r="D452" s="13" t="s">
        <v>22</v>
      </c>
      <c r="E452" s="14"/>
      <c r="F452" s="11"/>
      <c r="G452" s="16">
        <f t="shared" ref="G452:H455" si="46">G453</f>
        <v>375</v>
      </c>
      <c r="H452" s="16">
        <f t="shared" si="46"/>
        <v>216.827</v>
      </c>
      <c r="I452" s="6">
        <f t="shared" si="39"/>
        <v>57.820533333333337</v>
      </c>
    </row>
    <row r="453" spans="1:9">
      <c r="A453" s="50" t="s">
        <v>198</v>
      </c>
      <c r="B453" s="13">
        <v>303</v>
      </c>
      <c r="C453" s="13" t="s">
        <v>19</v>
      </c>
      <c r="D453" s="13" t="s">
        <v>22</v>
      </c>
      <c r="E453" s="14" t="s">
        <v>199</v>
      </c>
      <c r="F453" s="11"/>
      <c r="G453" s="16">
        <f t="shared" si="46"/>
        <v>375</v>
      </c>
      <c r="H453" s="16">
        <f t="shared" si="46"/>
        <v>216.827</v>
      </c>
      <c r="I453" s="6">
        <f t="shared" si="39"/>
        <v>57.820533333333337</v>
      </c>
    </row>
    <row r="454" spans="1:9">
      <c r="A454" s="50" t="s">
        <v>269</v>
      </c>
      <c r="B454" s="13">
        <v>303</v>
      </c>
      <c r="C454" s="13" t="s">
        <v>19</v>
      </c>
      <c r="D454" s="13" t="s">
        <v>22</v>
      </c>
      <c r="E454" s="14" t="s">
        <v>270</v>
      </c>
      <c r="F454" s="11"/>
      <c r="G454" s="16">
        <f t="shared" si="46"/>
        <v>375</v>
      </c>
      <c r="H454" s="16">
        <f t="shared" si="46"/>
        <v>216.827</v>
      </c>
      <c r="I454" s="6">
        <f t="shared" si="39"/>
        <v>57.820533333333337</v>
      </c>
    </row>
    <row r="455" spans="1:9" ht="31.5">
      <c r="A455" s="50" t="s">
        <v>183</v>
      </c>
      <c r="B455" s="13">
        <v>303</v>
      </c>
      <c r="C455" s="13" t="s">
        <v>19</v>
      </c>
      <c r="D455" s="13" t="s">
        <v>22</v>
      </c>
      <c r="E455" s="14" t="s">
        <v>140</v>
      </c>
      <c r="F455" s="11"/>
      <c r="G455" s="16">
        <f t="shared" si="46"/>
        <v>375</v>
      </c>
      <c r="H455" s="16">
        <f t="shared" si="46"/>
        <v>216.827</v>
      </c>
      <c r="I455" s="6">
        <f t="shared" si="39"/>
        <v>57.820533333333337</v>
      </c>
    </row>
    <row r="456" spans="1:9" ht="31.5">
      <c r="A456" s="50" t="s">
        <v>114</v>
      </c>
      <c r="B456" s="13">
        <v>303</v>
      </c>
      <c r="C456" s="13" t="s">
        <v>19</v>
      </c>
      <c r="D456" s="13" t="s">
        <v>22</v>
      </c>
      <c r="E456" s="14" t="s">
        <v>140</v>
      </c>
      <c r="F456" s="11">
        <v>200</v>
      </c>
      <c r="G456" s="16">
        <v>375</v>
      </c>
      <c r="H456" s="16">
        <v>216.827</v>
      </c>
      <c r="I456" s="6">
        <f t="shared" si="39"/>
        <v>57.820533333333337</v>
      </c>
    </row>
    <row r="457" spans="1:9">
      <c r="A457" s="50" t="s">
        <v>197</v>
      </c>
      <c r="B457" s="13">
        <v>303</v>
      </c>
      <c r="C457" s="13" t="s">
        <v>19</v>
      </c>
      <c r="D457" s="13" t="s">
        <v>23</v>
      </c>
      <c r="E457" s="14"/>
      <c r="F457" s="11"/>
      <c r="G457" s="16">
        <f t="shared" ref="G457:H460" si="47">G458</f>
        <v>3200</v>
      </c>
      <c r="H457" s="16">
        <f t="shared" si="47"/>
        <v>3050.3040000000001</v>
      </c>
      <c r="I457" s="6">
        <f t="shared" si="39"/>
        <v>95.322000000000003</v>
      </c>
    </row>
    <row r="458" spans="1:9">
      <c r="A458" s="50" t="s">
        <v>198</v>
      </c>
      <c r="B458" s="13">
        <v>303</v>
      </c>
      <c r="C458" s="13" t="s">
        <v>19</v>
      </c>
      <c r="D458" s="13" t="s">
        <v>23</v>
      </c>
      <c r="E458" s="14" t="s">
        <v>199</v>
      </c>
      <c r="F458" s="11"/>
      <c r="G458" s="16">
        <f t="shared" si="47"/>
        <v>3200</v>
      </c>
      <c r="H458" s="16">
        <f t="shared" si="47"/>
        <v>3050.3040000000001</v>
      </c>
      <c r="I458" s="6">
        <f t="shared" si="39"/>
        <v>95.322000000000003</v>
      </c>
    </row>
    <row r="459" spans="1:9">
      <c r="A459" s="50" t="s">
        <v>200</v>
      </c>
      <c r="B459" s="13">
        <v>303</v>
      </c>
      <c r="C459" s="13" t="s">
        <v>19</v>
      </c>
      <c r="D459" s="13" t="s">
        <v>23</v>
      </c>
      <c r="E459" s="14" t="s">
        <v>201</v>
      </c>
      <c r="F459" s="11"/>
      <c r="G459" s="16">
        <f t="shared" si="47"/>
        <v>3200</v>
      </c>
      <c r="H459" s="16">
        <f t="shared" si="47"/>
        <v>3050.3040000000001</v>
      </c>
      <c r="I459" s="6">
        <f t="shared" si="39"/>
        <v>95.322000000000003</v>
      </c>
    </row>
    <row r="460" spans="1:9" ht="31.5">
      <c r="A460" s="50" t="s">
        <v>202</v>
      </c>
      <c r="B460" s="13">
        <v>303</v>
      </c>
      <c r="C460" s="13" t="s">
        <v>19</v>
      </c>
      <c r="D460" s="13" t="s">
        <v>23</v>
      </c>
      <c r="E460" s="14" t="s">
        <v>203</v>
      </c>
      <c r="F460" s="11"/>
      <c r="G460" s="16">
        <f t="shared" si="47"/>
        <v>3200</v>
      </c>
      <c r="H460" s="16">
        <f t="shared" si="47"/>
        <v>3050.3040000000001</v>
      </c>
      <c r="I460" s="6">
        <f t="shared" si="39"/>
        <v>95.322000000000003</v>
      </c>
    </row>
    <row r="461" spans="1:9" ht="47.25">
      <c r="A461" s="50" t="s">
        <v>212</v>
      </c>
      <c r="B461" s="13">
        <v>303</v>
      </c>
      <c r="C461" s="13" t="s">
        <v>19</v>
      </c>
      <c r="D461" s="13" t="s">
        <v>23</v>
      </c>
      <c r="E461" s="14" t="s">
        <v>203</v>
      </c>
      <c r="F461" s="11">
        <v>810</v>
      </c>
      <c r="G461" s="16">
        <v>3200</v>
      </c>
      <c r="H461" s="16">
        <v>3050.3040000000001</v>
      </c>
      <c r="I461" s="6">
        <f t="shared" ref="I461:I524" si="48">H461/G461*100</f>
        <v>95.322000000000003</v>
      </c>
    </row>
    <row r="462" spans="1:9">
      <c r="A462" s="50" t="s">
        <v>69</v>
      </c>
      <c r="B462" s="13">
        <v>303</v>
      </c>
      <c r="C462" s="13" t="s">
        <v>19</v>
      </c>
      <c r="D462" s="13" t="s">
        <v>21</v>
      </c>
      <c r="E462" s="39"/>
      <c r="F462" s="38"/>
      <c r="G462" s="31">
        <f>G463</f>
        <v>12267.548000000001</v>
      </c>
      <c r="H462" s="31">
        <f>H463</f>
        <v>12234.348</v>
      </c>
      <c r="I462" s="6">
        <f t="shared" si="48"/>
        <v>99.72936727046023</v>
      </c>
    </row>
    <row r="463" spans="1:9">
      <c r="A463" s="50" t="s">
        <v>198</v>
      </c>
      <c r="B463" s="13">
        <v>303</v>
      </c>
      <c r="C463" s="13" t="s">
        <v>19</v>
      </c>
      <c r="D463" s="13" t="s">
        <v>21</v>
      </c>
      <c r="E463" s="14" t="s">
        <v>199</v>
      </c>
      <c r="F463" s="38"/>
      <c r="G463" s="31">
        <f>G464</f>
        <v>12267.548000000001</v>
      </c>
      <c r="H463" s="31">
        <f>H464</f>
        <v>12234.348</v>
      </c>
      <c r="I463" s="6">
        <f t="shared" si="48"/>
        <v>99.72936727046023</v>
      </c>
    </row>
    <row r="464" spans="1:9">
      <c r="A464" s="50" t="s">
        <v>200</v>
      </c>
      <c r="B464" s="13">
        <v>303</v>
      </c>
      <c r="C464" s="13" t="s">
        <v>19</v>
      </c>
      <c r="D464" s="13" t="s">
        <v>21</v>
      </c>
      <c r="E464" s="14" t="s">
        <v>201</v>
      </c>
      <c r="F464" s="38"/>
      <c r="G464" s="31">
        <f>G465+G469+G471+G467</f>
        <v>12267.548000000001</v>
      </c>
      <c r="H464" s="31">
        <f>H465+H469+H471+H467</f>
        <v>12234.348</v>
      </c>
      <c r="I464" s="6">
        <f t="shared" si="48"/>
        <v>99.72936727046023</v>
      </c>
    </row>
    <row r="465" spans="1:9" ht="47.25">
      <c r="A465" s="44" t="s">
        <v>184</v>
      </c>
      <c r="B465" s="13">
        <v>303</v>
      </c>
      <c r="C465" s="13" t="s">
        <v>19</v>
      </c>
      <c r="D465" s="13" t="s">
        <v>21</v>
      </c>
      <c r="E465" s="39" t="s">
        <v>335</v>
      </c>
      <c r="F465" s="11"/>
      <c r="G465" s="16">
        <f>G466</f>
        <v>3469</v>
      </c>
      <c r="H465" s="16">
        <f>H466</f>
        <v>3469</v>
      </c>
      <c r="I465" s="6">
        <f t="shared" si="48"/>
        <v>100</v>
      </c>
    </row>
    <row r="466" spans="1:9" ht="31.5">
      <c r="A466" s="44" t="s">
        <v>114</v>
      </c>
      <c r="B466" s="13">
        <v>303</v>
      </c>
      <c r="C466" s="38" t="s">
        <v>19</v>
      </c>
      <c r="D466" s="38" t="s">
        <v>21</v>
      </c>
      <c r="E466" s="39" t="s">
        <v>335</v>
      </c>
      <c r="F466" s="41">
        <v>200</v>
      </c>
      <c r="G466" s="31">
        <v>3469</v>
      </c>
      <c r="H466" s="31">
        <v>3469</v>
      </c>
      <c r="I466" s="6">
        <f t="shared" si="48"/>
        <v>100</v>
      </c>
    </row>
    <row r="467" spans="1:9" ht="63">
      <c r="A467" s="44" t="s">
        <v>185</v>
      </c>
      <c r="B467" s="13">
        <v>303</v>
      </c>
      <c r="C467" s="38" t="s">
        <v>19</v>
      </c>
      <c r="D467" s="38" t="s">
        <v>21</v>
      </c>
      <c r="E467" s="39" t="s">
        <v>335</v>
      </c>
      <c r="F467" s="41"/>
      <c r="G467" s="31">
        <f>G468</f>
        <v>796.87</v>
      </c>
      <c r="H467" s="31">
        <f>H468</f>
        <v>796.87</v>
      </c>
      <c r="I467" s="6">
        <f t="shared" si="48"/>
        <v>100</v>
      </c>
    </row>
    <row r="468" spans="1:9" ht="31.5">
      <c r="A468" s="44" t="s">
        <v>114</v>
      </c>
      <c r="B468" s="13">
        <v>303</v>
      </c>
      <c r="C468" s="38" t="s">
        <v>19</v>
      </c>
      <c r="D468" s="38" t="s">
        <v>21</v>
      </c>
      <c r="E468" s="39" t="s">
        <v>335</v>
      </c>
      <c r="F468" s="41">
        <v>200</v>
      </c>
      <c r="G468" s="31">
        <v>796.87</v>
      </c>
      <c r="H468" s="31">
        <v>796.87</v>
      </c>
      <c r="I468" s="6">
        <f t="shared" si="48"/>
        <v>100</v>
      </c>
    </row>
    <row r="469" spans="1:9" ht="47.25">
      <c r="A469" s="50" t="s">
        <v>88</v>
      </c>
      <c r="B469" s="13">
        <v>303</v>
      </c>
      <c r="C469" s="13" t="s">
        <v>19</v>
      </c>
      <c r="D469" s="13" t="s">
        <v>21</v>
      </c>
      <c r="E469" s="39" t="s">
        <v>336</v>
      </c>
      <c r="F469" s="11"/>
      <c r="G469" s="16">
        <f>G470</f>
        <v>4366.5</v>
      </c>
      <c r="H469" s="16">
        <f>H470</f>
        <v>4334</v>
      </c>
      <c r="I469" s="6">
        <f t="shared" si="48"/>
        <v>99.25569678231993</v>
      </c>
    </row>
    <row r="470" spans="1:9" ht="31.5">
      <c r="A470" s="44" t="s">
        <v>114</v>
      </c>
      <c r="B470" s="13">
        <v>303</v>
      </c>
      <c r="C470" s="38" t="s">
        <v>19</v>
      </c>
      <c r="D470" s="38" t="s">
        <v>21</v>
      </c>
      <c r="E470" s="39" t="s">
        <v>336</v>
      </c>
      <c r="F470" s="41">
        <v>200</v>
      </c>
      <c r="G470" s="31">
        <v>4366.5</v>
      </c>
      <c r="H470" s="31">
        <v>4334</v>
      </c>
      <c r="I470" s="6">
        <f t="shared" si="48"/>
        <v>99.25569678231993</v>
      </c>
    </row>
    <row r="471" spans="1:9">
      <c r="A471" s="44" t="s">
        <v>271</v>
      </c>
      <c r="B471" s="13">
        <v>303</v>
      </c>
      <c r="C471" s="38" t="s">
        <v>19</v>
      </c>
      <c r="D471" s="38" t="s">
        <v>21</v>
      </c>
      <c r="E471" s="39" t="s">
        <v>337</v>
      </c>
      <c r="F471" s="41"/>
      <c r="G471" s="31">
        <f>G472</f>
        <v>3635.1779999999999</v>
      </c>
      <c r="H471" s="31">
        <f>H472</f>
        <v>3634.4780000000001</v>
      </c>
      <c r="I471" s="6">
        <f t="shared" si="48"/>
        <v>99.980743721490398</v>
      </c>
    </row>
    <row r="472" spans="1:9" ht="31.5">
      <c r="A472" s="44" t="s">
        <v>114</v>
      </c>
      <c r="B472" s="13">
        <v>303</v>
      </c>
      <c r="C472" s="38" t="s">
        <v>19</v>
      </c>
      <c r="D472" s="38" t="s">
        <v>21</v>
      </c>
      <c r="E472" s="39" t="s">
        <v>337</v>
      </c>
      <c r="F472" s="41">
        <v>200</v>
      </c>
      <c r="G472" s="31">
        <v>3635.1779999999999</v>
      </c>
      <c r="H472" s="31">
        <v>3634.4780000000001</v>
      </c>
      <c r="I472" s="6">
        <f t="shared" si="48"/>
        <v>99.980743721490398</v>
      </c>
    </row>
    <row r="473" spans="1:9">
      <c r="A473" s="23" t="s">
        <v>48</v>
      </c>
      <c r="B473" s="13">
        <v>303</v>
      </c>
      <c r="C473" s="13" t="s">
        <v>22</v>
      </c>
      <c r="D473" s="13"/>
      <c r="E473" s="14"/>
      <c r="F473" s="11"/>
      <c r="G473" s="16">
        <f>G492+G474</f>
        <v>37561.067000000003</v>
      </c>
      <c r="H473" s="16">
        <f>H492+H474</f>
        <v>36408.087999999996</v>
      </c>
      <c r="I473" s="6">
        <f t="shared" si="48"/>
        <v>96.93038805314022</v>
      </c>
    </row>
    <row r="474" spans="1:9">
      <c r="A474" s="50" t="s">
        <v>49</v>
      </c>
      <c r="B474" s="13">
        <v>303</v>
      </c>
      <c r="C474" s="15" t="s">
        <v>22</v>
      </c>
      <c r="D474" s="15" t="s">
        <v>17</v>
      </c>
      <c r="E474" s="14"/>
      <c r="F474" s="11"/>
      <c r="G474" s="16">
        <f>G475</f>
        <v>29563.067000000003</v>
      </c>
      <c r="H474" s="16">
        <f>H475</f>
        <v>28649.087999999996</v>
      </c>
      <c r="I474" s="6">
        <f t="shared" si="48"/>
        <v>96.908375575511144</v>
      </c>
    </row>
    <row r="475" spans="1:9" ht="47.25">
      <c r="A475" s="50" t="s">
        <v>247</v>
      </c>
      <c r="B475" s="13">
        <v>303</v>
      </c>
      <c r="C475" s="15" t="s">
        <v>22</v>
      </c>
      <c r="D475" s="15" t="s">
        <v>17</v>
      </c>
      <c r="E475" s="14" t="s">
        <v>248</v>
      </c>
      <c r="F475" s="11"/>
      <c r="G475" s="16">
        <f>G476+G481+G479+G488+G490</f>
        <v>29563.067000000003</v>
      </c>
      <c r="H475" s="16">
        <f>H476+H481+H479+H488+H490</f>
        <v>28649.087999999996</v>
      </c>
      <c r="I475" s="6">
        <f t="shared" si="48"/>
        <v>96.908375575511144</v>
      </c>
    </row>
    <row r="476" spans="1:9" ht="31.5">
      <c r="A476" s="50" t="s">
        <v>338</v>
      </c>
      <c r="B476" s="13">
        <v>303</v>
      </c>
      <c r="C476" s="15" t="s">
        <v>22</v>
      </c>
      <c r="D476" s="15" t="s">
        <v>17</v>
      </c>
      <c r="E476" s="14" t="s">
        <v>153</v>
      </c>
      <c r="F476" s="11"/>
      <c r="G476" s="16">
        <f>G478+G477</f>
        <v>21314.427000000003</v>
      </c>
      <c r="H476" s="16">
        <f>H478+H477</f>
        <v>20915.243999999999</v>
      </c>
      <c r="I476" s="6">
        <f t="shared" si="48"/>
        <v>98.127169921105533</v>
      </c>
    </row>
    <row r="477" spans="1:9" ht="31.5">
      <c r="A477" s="44" t="s">
        <v>114</v>
      </c>
      <c r="B477" s="13">
        <v>303</v>
      </c>
      <c r="C477" s="15" t="s">
        <v>22</v>
      </c>
      <c r="D477" s="15" t="s">
        <v>17</v>
      </c>
      <c r="E477" s="14" t="s">
        <v>153</v>
      </c>
      <c r="F477" s="11">
        <v>200</v>
      </c>
      <c r="G477" s="16">
        <v>814.52700000000004</v>
      </c>
      <c r="H477" s="16">
        <v>657.01800000000003</v>
      </c>
      <c r="I477" s="6">
        <f t="shared" si="48"/>
        <v>80.662519474492555</v>
      </c>
    </row>
    <row r="478" spans="1:9" ht="47.25">
      <c r="A478" s="50" t="s">
        <v>212</v>
      </c>
      <c r="B478" s="13">
        <v>303</v>
      </c>
      <c r="C478" s="15" t="s">
        <v>22</v>
      </c>
      <c r="D478" s="15" t="s">
        <v>17</v>
      </c>
      <c r="E478" s="14" t="s">
        <v>153</v>
      </c>
      <c r="F478" s="11">
        <v>810</v>
      </c>
      <c r="G478" s="16">
        <v>20499.900000000001</v>
      </c>
      <c r="H478" s="16">
        <v>20258.225999999999</v>
      </c>
      <c r="I478" s="6">
        <f t="shared" si="48"/>
        <v>98.821096688276512</v>
      </c>
    </row>
    <row r="479" spans="1:9" ht="63">
      <c r="A479" s="50" t="s">
        <v>339</v>
      </c>
      <c r="B479" s="13">
        <v>303</v>
      </c>
      <c r="C479" s="15" t="s">
        <v>22</v>
      </c>
      <c r="D479" s="15" t="s">
        <v>17</v>
      </c>
      <c r="E479" s="14" t="s">
        <v>340</v>
      </c>
      <c r="F479" s="11"/>
      <c r="G479" s="16">
        <f>G480</f>
        <v>2940.71</v>
      </c>
      <c r="H479" s="16">
        <f>H480</f>
        <v>2940.71</v>
      </c>
      <c r="I479" s="6">
        <f t="shared" si="48"/>
        <v>100</v>
      </c>
    </row>
    <row r="480" spans="1:9" ht="31.5">
      <c r="A480" s="50" t="s">
        <v>114</v>
      </c>
      <c r="B480" s="13">
        <v>303</v>
      </c>
      <c r="C480" s="15" t="s">
        <v>22</v>
      </c>
      <c r="D480" s="15" t="s">
        <v>17</v>
      </c>
      <c r="E480" s="14" t="s">
        <v>340</v>
      </c>
      <c r="F480" s="11">
        <v>200</v>
      </c>
      <c r="G480" s="16">
        <v>2940.71</v>
      </c>
      <c r="H480" s="16">
        <v>2940.71</v>
      </c>
      <c r="I480" s="6">
        <f t="shared" si="48"/>
        <v>100</v>
      </c>
    </row>
    <row r="481" spans="1:9" ht="63">
      <c r="A481" s="43" t="s">
        <v>249</v>
      </c>
      <c r="B481" s="13">
        <v>303</v>
      </c>
      <c r="C481" s="15" t="s">
        <v>22</v>
      </c>
      <c r="D481" s="15" t="s">
        <v>17</v>
      </c>
      <c r="E481" s="14" t="s">
        <v>250</v>
      </c>
      <c r="F481" s="11"/>
      <c r="G481" s="16">
        <f>G484+G482+G486</f>
        <v>2753.8910000000001</v>
      </c>
      <c r="H481" s="16">
        <f>H484+H482+H486</f>
        <v>2239.1550000000002</v>
      </c>
      <c r="I481" s="6">
        <f t="shared" si="48"/>
        <v>81.308773658797691</v>
      </c>
    </row>
    <row r="482" spans="1:9" ht="31.5">
      <c r="A482" s="43" t="s">
        <v>251</v>
      </c>
      <c r="B482" s="13">
        <v>303</v>
      </c>
      <c r="C482" s="15" t="s">
        <v>22</v>
      </c>
      <c r="D482" s="15" t="s">
        <v>17</v>
      </c>
      <c r="E482" s="14" t="s">
        <v>252</v>
      </c>
      <c r="F482" s="11"/>
      <c r="G482" s="16">
        <f>G483</f>
        <v>513.18799999999999</v>
      </c>
      <c r="H482" s="16">
        <f>H483</f>
        <v>0</v>
      </c>
      <c r="I482" s="6">
        <f t="shared" si="48"/>
        <v>0</v>
      </c>
    </row>
    <row r="483" spans="1:9" ht="31.5">
      <c r="A483" s="43" t="s">
        <v>114</v>
      </c>
      <c r="B483" s="13">
        <v>303</v>
      </c>
      <c r="C483" s="15" t="s">
        <v>22</v>
      </c>
      <c r="D483" s="15" t="s">
        <v>17</v>
      </c>
      <c r="E483" s="14" t="s">
        <v>252</v>
      </c>
      <c r="F483" s="11">
        <v>200</v>
      </c>
      <c r="G483" s="16">
        <v>513.18799999999999</v>
      </c>
      <c r="H483" s="16">
        <v>0</v>
      </c>
      <c r="I483" s="6">
        <f t="shared" si="48"/>
        <v>0</v>
      </c>
    </row>
    <row r="484" spans="1:9" ht="47.25">
      <c r="A484" s="50" t="s">
        <v>155</v>
      </c>
      <c r="B484" s="13">
        <v>303</v>
      </c>
      <c r="C484" s="15" t="s">
        <v>22</v>
      </c>
      <c r="D484" s="15" t="s">
        <v>17</v>
      </c>
      <c r="E484" s="14" t="s">
        <v>186</v>
      </c>
      <c r="F484" s="11"/>
      <c r="G484" s="16">
        <f t="shared" ref="G484:H484" si="49">G485</f>
        <v>2216.8000000000002</v>
      </c>
      <c r="H484" s="16">
        <f t="shared" si="49"/>
        <v>2216.7640000000001</v>
      </c>
      <c r="I484" s="6">
        <f t="shared" si="48"/>
        <v>99.998376037531571</v>
      </c>
    </row>
    <row r="485" spans="1:9" ht="31.5">
      <c r="A485" s="50" t="s">
        <v>114</v>
      </c>
      <c r="B485" s="13">
        <v>303</v>
      </c>
      <c r="C485" s="15" t="s">
        <v>22</v>
      </c>
      <c r="D485" s="15" t="s">
        <v>17</v>
      </c>
      <c r="E485" s="14" t="s">
        <v>186</v>
      </c>
      <c r="F485" s="11">
        <v>200</v>
      </c>
      <c r="G485" s="16">
        <v>2216.8000000000002</v>
      </c>
      <c r="H485" s="16">
        <v>2216.7640000000001</v>
      </c>
      <c r="I485" s="6">
        <f t="shared" si="48"/>
        <v>99.998376037531571</v>
      </c>
    </row>
    <row r="486" spans="1:9" ht="47.25">
      <c r="A486" s="50" t="s">
        <v>211</v>
      </c>
      <c r="B486" s="13">
        <v>303</v>
      </c>
      <c r="C486" s="15" t="s">
        <v>22</v>
      </c>
      <c r="D486" s="15" t="s">
        <v>17</v>
      </c>
      <c r="E486" s="14" t="s">
        <v>186</v>
      </c>
      <c r="F486" s="11"/>
      <c r="G486" s="16">
        <f>G487</f>
        <v>23.902999999999999</v>
      </c>
      <c r="H486" s="16">
        <f>H487</f>
        <v>22.390999999999998</v>
      </c>
      <c r="I486" s="6">
        <f t="shared" si="48"/>
        <v>93.674434171442911</v>
      </c>
    </row>
    <row r="487" spans="1:9" ht="31.5">
      <c r="A487" s="43" t="s">
        <v>114</v>
      </c>
      <c r="B487" s="13">
        <v>303</v>
      </c>
      <c r="C487" s="15" t="s">
        <v>22</v>
      </c>
      <c r="D487" s="15" t="s">
        <v>17</v>
      </c>
      <c r="E487" s="14" t="s">
        <v>186</v>
      </c>
      <c r="F487" s="11">
        <v>200</v>
      </c>
      <c r="G487" s="16">
        <v>23.902999999999999</v>
      </c>
      <c r="H487" s="16">
        <v>22.390999999999998</v>
      </c>
      <c r="I487" s="6">
        <f t="shared" si="48"/>
        <v>93.674434171442911</v>
      </c>
    </row>
    <row r="488" spans="1:9" ht="31.5">
      <c r="A488" s="43" t="s">
        <v>341</v>
      </c>
      <c r="B488" s="13">
        <v>303</v>
      </c>
      <c r="C488" s="15" t="s">
        <v>22</v>
      </c>
      <c r="D488" s="15" t="s">
        <v>17</v>
      </c>
      <c r="E488" s="14" t="s">
        <v>342</v>
      </c>
      <c r="F488" s="11"/>
      <c r="G488" s="16">
        <f>G489</f>
        <v>2528.5</v>
      </c>
      <c r="H488" s="16">
        <f>H489</f>
        <v>2528.44</v>
      </c>
      <c r="I488" s="6">
        <f t="shared" si="48"/>
        <v>99.99762705161163</v>
      </c>
    </row>
    <row r="489" spans="1:9" ht="31.5">
      <c r="A489" s="43" t="s">
        <v>114</v>
      </c>
      <c r="B489" s="13">
        <v>303</v>
      </c>
      <c r="C489" s="15" t="s">
        <v>22</v>
      </c>
      <c r="D489" s="15" t="s">
        <v>17</v>
      </c>
      <c r="E489" s="14" t="s">
        <v>342</v>
      </c>
      <c r="F489" s="11">
        <v>200</v>
      </c>
      <c r="G489" s="16">
        <v>2528.5</v>
      </c>
      <c r="H489" s="16">
        <v>2528.44</v>
      </c>
      <c r="I489" s="6">
        <f t="shared" si="48"/>
        <v>99.99762705161163</v>
      </c>
    </row>
    <row r="490" spans="1:9" ht="47.25">
      <c r="A490" s="43" t="s">
        <v>343</v>
      </c>
      <c r="B490" s="13">
        <v>303</v>
      </c>
      <c r="C490" s="15" t="s">
        <v>22</v>
      </c>
      <c r="D490" s="15" t="s">
        <v>17</v>
      </c>
      <c r="E490" s="14" t="s">
        <v>342</v>
      </c>
      <c r="F490" s="11"/>
      <c r="G490" s="16">
        <f>G491</f>
        <v>25.539000000000001</v>
      </c>
      <c r="H490" s="16">
        <f>H491</f>
        <v>25.539000000000001</v>
      </c>
      <c r="I490" s="6">
        <f t="shared" si="48"/>
        <v>100</v>
      </c>
    </row>
    <row r="491" spans="1:9" ht="31.5">
      <c r="A491" s="43" t="s">
        <v>114</v>
      </c>
      <c r="B491" s="13">
        <v>303</v>
      </c>
      <c r="C491" s="15" t="s">
        <v>22</v>
      </c>
      <c r="D491" s="15" t="s">
        <v>17</v>
      </c>
      <c r="E491" s="14" t="s">
        <v>342</v>
      </c>
      <c r="F491" s="11">
        <v>200</v>
      </c>
      <c r="G491" s="16">
        <v>25.539000000000001</v>
      </c>
      <c r="H491" s="16">
        <v>25.539000000000001</v>
      </c>
      <c r="I491" s="6">
        <f t="shared" si="48"/>
        <v>100</v>
      </c>
    </row>
    <row r="492" spans="1:9">
      <c r="A492" s="23" t="s">
        <v>165</v>
      </c>
      <c r="B492" s="13">
        <v>303</v>
      </c>
      <c r="C492" s="13" t="s">
        <v>22</v>
      </c>
      <c r="D492" s="13" t="s">
        <v>18</v>
      </c>
      <c r="E492" s="14"/>
      <c r="F492" s="11"/>
      <c r="G492" s="16">
        <f t="shared" ref="G492:H493" si="50">G493</f>
        <v>7998</v>
      </c>
      <c r="H492" s="16">
        <f t="shared" si="50"/>
        <v>7759</v>
      </c>
      <c r="I492" s="6">
        <f t="shared" si="48"/>
        <v>97.011752938234565</v>
      </c>
    </row>
    <row r="493" spans="1:9">
      <c r="A493" s="23" t="s">
        <v>230</v>
      </c>
      <c r="B493" s="13">
        <v>303</v>
      </c>
      <c r="C493" s="13" t="s">
        <v>22</v>
      </c>
      <c r="D493" s="13" t="s">
        <v>18</v>
      </c>
      <c r="E493" s="14" t="s">
        <v>231</v>
      </c>
      <c r="F493" s="11"/>
      <c r="G493" s="16">
        <f t="shared" si="50"/>
        <v>7998</v>
      </c>
      <c r="H493" s="16">
        <f t="shared" si="50"/>
        <v>7759</v>
      </c>
      <c r="I493" s="6">
        <f t="shared" si="48"/>
        <v>97.011752938234565</v>
      </c>
    </row>
    <row r="494" spans="1:9">
      <c r="A494" s="23" t="s">
        <v>232</v>
      </c>
      <c r="B494" s="13">
        <v>303</v>
      </c>
      <c r="C494" s="13" t="s">
        <v>22</v>
      </c>
      <c r="D494" s="13" t="s">
        <v>18</v>
      </c>
      <c r="E494" s="14" t="s">
        <v>233</v>
      </c>
      <c r="F494" s="11"/>
      <c r="G494" s="16">
        <f>G495+G497</f>
        <v>7998</v>
      </c>
      <c r="H494" s="16">
        <f>H495+H497</f>
        <v>7759</v>
      </c>
      <c r="I494" s="6">
        <f t="shared" si="48"/>
        <v>97.011752938234565</v>
      </c>
    </row>
    <row r="495" spans="1:9">
      <c r="A495" s="23" t="s">
        <v>174</v>
      </c>
      <c r="B495" s="13">
        <v>303</v>
      </c>
      <c r="C495" s="13" t="s">
        <v>22</v>
      </c>
      <c r="D495" s="13" t="s">
        <v>18</v>
      </c>
      <c r="E495" s="14" t="s">
        <v>175</v>
      </c>
      <c r="F495" s="11"/>
      <c r="G495" s="16">
        <f>G496</f>
        <v>3598</v>
      </c>
      <c r="H495" s="16">
        <f>H496</f>
        <v>3583</v>
      </c>
      <c r="I495" s="6">
        <f t="shared" si="48"/>
        <v>99.583101723179539</v>
      </c>
    </row>
    <row r="496" spans="1:9" ht="31.5">
      <c r="A496" s="23" t="s">
        <v>114</v>
      </c>
      <c r="B496" s="13">
        <v>303</v>
      </c>
      <c r="C496" s="13" t="s">
        <v>22</v>
      </c>
      <c r="D496" s="13" t="s">
        <v>18</v>
      </c>
      <c r="E496" s="14" t="s">
        <v>175</v>
      </c>
      <c r="F496" s="11">
        <v>200</v>
      </c>
      <c r="G496" s="16">
        <v>3598</v>
      </c>
      <c r="H496" s="16">
        <v>3583</v>
      </c>
      <c r="I496" s="6">
        <f t="shared" si="48"/>
        <v>99.583101723179539</v>
      </c>
    </row>
    <row r="497" spans="1:9" ht="31.5">
      <c r="A497" s="23" t="s">
        <v>286</v>
      </c>
      <c r="B497" s="13">
        <v>303</v>
      </c>
      <c r="C497" s="13" t="s">
        <v>22</v>
      </c>
      <c r="D497" s="13" t="s">
        <v>18</v>
      </c>
      <c r="E497" s="14" t="s">
        <v>287</v>
      </c>
      <c r="F497" s="11"/>
      <c r="G497" s="16">
        <f>G498</f>
        <v>4400</v>
      </c>
      <c r="H497" s="16">
        <f>H498</f>
        <v>4176</v>
      </c>
      <c r="I497" s="6">
        <f t="shared" si="48"/>
        <v>94.909090909090907</v>
      </c>
    </row>
    <row r="498" spans="1:9" ht="31.5">
      <c r="A498" s="23" t="s">
        <v>114</v>
      </c>
      <c r="B498" s="13">
        <v>303</v>
      </c>
      <c r="C498" s="13" t="s">
        <v>22</v>
      </c>
      <c r="D498" s="13" t="s">
        <v>18</v>
      </c>
      <c r="E498" s="14" t="s">
        <v>287</v>
      </c>
      <c r="F498" s="11">
        <v>200</v>
      </c>
      <c r="G498" s="16">
        <v>4400</v>
      </c>
      <c r="H498" s="16">
        <v>4176</v>
      </c>
      <c r="I498" s="6">
        <f t="shared" si="48"/>
        <v>94.909090909090907</v>
      </c>
    </row>
    <row r="499" spans="1:9">
      <c r="A499" s="48" t="s">
        <v>37</v>
      </c>
      <c r="B499" s="13">
        <v>303</v>
      </c>
      <c r="C499" s="13" t="s">
        <v>24</v>
      </c>
      <c r="D499" s="13"/>
      <c r="E499" s="14"/>
      <c r="F499" s="11"/>
      <c r="G499" s="16">
        <f>G504+G500</f>
        <v>746</v>
      </c>
      <c r="H499" s="16">
        <f>H504+H500</f>
        <v>654.04700000000003</v>
      </c>
      <c r="I499" s="6">
        <f t="shared" si="48"/>
        <v>87.673860589812335</v>
      </c>
    </row>
    <row r="500" spans="1:9" ht="31.5">
      <c r="A500" s="23" t="s">
        <v>276</v>
      </c>
      <c r="B500" s="13">
        <v>303</v>
      </c>
      <c r="C500" s="13" t="s">
        <v>24</v>
      </c>
      <c r="D500" s="13" t="s">
        <v>22</v>
      </c>
      <c r="E500" s="14"/>
      <c r="F500" s="11"/>
      <c r="G500" s="16">
        <f t="shared" ref="G500:H502" si="51">G501</f>
        <v>69</v>
      </c>
      <c r="H500" s="16">
        <f t="shared" si="51"/>
        <v>69</v>
      </c>
      <c r="I500" s="6">
        <f t="shared" si="48"/>
        <v>100</v>
      </c>
    </row>
    <row r="501" spans="1:9" ht="31.5">
      <c r="A501" s="49" t="s">
        <v>81</v>
      </c>
      <c r="B501" s="13">
        <v>303</v>
      </c>
      <c r="C501" s="13" t="s">
        <v>24</v>
      </c>
      <c r="D501" s="13" t="s">
        <v>22</v>
      </c>
      <c r="E501" s="14" t="s">
        <v>119</v>
      </c>
      <c r="F501" s="11"/>
      <c r="G501" s="16">
        <f t="shared" si="51"/>
        <v>69</v>
      </c>
      <c r="H501" s="16">
        <f t="shared" si="51"/>
        <v>69</v>
      </c>
      <c r="I501" s="6">
        <f t="shared" si="48"/>
        <v>100</v>
      </c>
    </row>
    <row r="502" spans="1:9">
      <c r="A502" s="51" t="s">
        <v>136</v>
      </c>
      <c r="B502" s="13">
        <v>303</v>
      </c>
      <c r="C502" s="13" t="s">
        <v>24</v>
      </c>
      <c r="D502" s="13" t="s">
        <v>22</v>
      </c>
      <c r="E502" s="19" t="s">
        <v>137</v>
      </c>
      <c r="F502" s="11"/>
      <c r="G502" s="16">
        <f t="shared" si="51"/>
        <v>69</v>
      </c>
      <c r="H502" s="16">
        <f t="shared" si="51"/>
        <v>69</v>
      </c>
      <c r="I502" s="6">
        <f t="shared" si="48"/>
        <v>100</v>
      </c>
    </row>
    <row r="503" spans="1:9" ht="31.5">
      <c r="A503" s="23" t="s">
        <v>114</v>
      </c>
      <c r="B503" s="13">
        <v>303</v>
      </c>
      <c r="C503" s="13" t="s">
        <v>24</v>
      </c>
      <c r="D503" s="13" t="s">
        <v>22</v>
      </c>
      <c r="E503" s="19" t="s">
        <v>137</v>
      </c>
      <c r="F503" s="32">
        <v>200</v>
      </c>
      <c r="G503" s="16">
        <v>69</v>
      </c>
      <c r="H503" s="16">
        <v>69</v>
      </c>
      <c r="I503" s="6">
        <f t="shared" si="48"/>
        <v>100</v>
      </c>
    </row>
    <row r="504" spans="1:9">
      <c r="A504" s="52" t="s">
        <v>10</v>
      </c>
      <c r="B504" s="13">
        <v>303</v>
      </c>
      <c r="C504" s="13" t="s">
        <v>24</v>
      </c>
      <c r="D504" s="13" t="s">
        <v>21</v>
      </c>
      <c r="E504" s="14"/>
      <c r="F504" s="11"/>
      <c r="G504" s="16">
        <f t="shared" ref="G504:H506" si="52">G505</f>
        <v>677</v>
      </c>
      <c r="H504" s="16">
        <f t="shared" si="52"/>
        <v>585.04700000000003</v>
      </c>
      <c r="I504" s="6">
        <f t="shared" si="48"/>
        <v>86.417577548005909</v>
      </c>
    </row>
    <row r="505" spans="1:9" ht="47.25">
      <c r="A505" s="48" t="s">
        <v>218</v>
      </c>
      <c r="B505" s="13">
        <v>303</v>
      </c>
      <c r="C505" s="13" t="s">
        <v>24</v>
      </c>
      <c r="D505" s="13" t="s">
        <v>21</v>
      </c>
      <c r="E505" s="15" t="s">
        <v>219</v>
      </c>
      <c r="F505" s="11"/>
      <c r="G505" s="16">
        <f t="shared" si="52"/>
        <v>677</v>
      </c>
      <c r="H505" s="16">
        <f t="shared" si="52"/>
        <v>585.04700000000003</v>
      </c>
      <c r="I505" s="6">
        <f t="shared" si="48"/>
        <v>86.417577548005909</v>
      </c>
    </row>
    <row r="506" spans="1:9">
      <c r="A506" s="48" t="s">
        <v>227</v>
      </c>
      <c r="B506" s="13">
        <v>303</v>
      </c>
      <c r="C506" s="13" t="s">
        <v>24</v>
      </c>
      <c r="D506" s="13" t="s">
        <v>21</v>
      </c>
      <c r="E506" s="15" t="s">
        <v>228</v>
      </c>
      <c r="F506" s="11"/>
      <c r="G506" s="16">
        <f t="shared" si="52"/>
        <v>677</v>
      </c>
      <c r="H506" s="16">
        <f t="shared" si="52"/>
        <v>585.04700000000003</v>
      </c>
      <c r="I506" s="6">
        <f t="shared" si="48"/>
        <v>86.417577548005909</v>
      </c>
    </row>
    <row r="507" spans="1:9" ht="31.5">
      <c r="A507" s="48" t="s">
        <v>107</v>
      </c>
      <c r="B507" s="13">
        <v>303</v>
      </c>
      <c r="C507" s="13" t="s">
        <v>24</v>
      </c>
      <c r="D507" s="13" t="s">
        <v>21</v>
      </c>
      <c r="E507" s="14" t="s">
        <v>143</v>
      </c>
      <c r="F507" s="13"/>
      <c r="G507" s="16">
        <f>G508+G509</f>
        <v>677</v>
      </c>
      <c r="H507" s="16">
        <f>H508+H509</f>
        <v>585.04700000000003</v>
      </c>
      <c r="I507" s="6">
        <f t="shared" si="48"/>
        <v>86.417577548005909</v>
      </c>
    </row>
    <row r="508" spans="1:9" ht="63">
      <c r="A508" s="23" t="s">
        <v>73</v>
      </c>
      <c r="B508" s="13">
        <v>303</v>
      </c>
      <c r="C508" s="32" t="s">
        <v>24</v>
      </c>
      <c r="D508" s="32" t="s">
        <v>21</v>
      </c>
      <c r="E508" s="14" t="s">
        <v>143</v>
      </c>
      <c r="F508" s="32">
        <v>100</v>
      </c>
      <c r="G508" s="33">
        <v>656</v>
      </c>
      <c r="H508" s="33">
        <v>565.12400000000002</v>
      </c>
      <c r="I508" s="6">
        <f t="shared" si="48"/>
        <v>86.146951219512204</v>
      </c>
    </row>
    <row r="509" spans="1:9" ht="31.5">
      <c r="A509" s="23" t="s">
        <v>114</v>
      </c>
      <c r="B509" s="13">
        <v>303</v>
      </c>
      <c r="C509" s="32" t="s">
        <v>24</v>
      </c>
      <c r="D509" s="32" t="s">
        <v>21</v>
      </c>
      <c r="E509" s="14" t="s">
        <v>143</v>
      </c>
      <c r="F509" s="32">
        <v>200</v>
      </c>
      <c r="G509" s="33">
        <v>21</v>
      </c>
      <c r="H509" s="33">
        <v>19.922999999999998</v>
      </c>
      <c r="I509" s="6">
        <f t="shared" si="48"/>
        <v>94.871428571428567</v>
      </c>
    </row>
    <row r="510" spans="1:9">
      <c r="A510" s="48" t="s">
        <v>38</v>
      </c>
      <c r="B510" s="13">
        <v>303</v>
      </c>
      <c r="C510" s="13">
        <v>10</v>
      </c>
      <c r="D510" s="13"/>
      <c r="E510" s="15"/>
      <c r="F510" s="11"/>
      <c r="G510" s="16">
        <f>G511+G516</f>
        <v>2944.7</v>
      </c>
      <c r="H510" s="16">
        <f>H511+H516</f>
        <v>2004.251</v>
      </c>
      <c r="I510" s="6">
        <f t="shared" si="48"/>
        <v>68.062994532550007</v>
      </c>
    </row>
    <row r="511" spans="1:9">
      <c r="A511" s="50" t="s">
        <v>13</v>
      </c>
      <c r="B511" s="13">
        <v>303</v>
      </c>
      <c r="C511" s="13">
        <v>10</v>
      </c>
      <c r="D511" s="13" t="s">
        <v>16</v>
      </c>
      <c r="E511" s="15"/>
      <c r="F511" s="11"/>
      <c r="G511" s="16">
        <f t="shared" ref="G511:H514" si="53">G512</f>
        <v>1209</v>
      </c>
      <c r="H511" s="16">
        <f t="shared" si="53"/>
        <v>1208.7</v>
      </c>
      <c r="I511" s="6">
        <f t="shared" si="48"/>
        <v>99.975186104218366</v>
      </c>
    </row>
    <row r="512" spans="1:9">
      <c r="A512" s="48" t="s">
        <v>221</v>
      </c>
      <c r="B512" s="13">
        <v>303</v>
      </c>
      <c r="C512" s="13">
        <v>10</v>
      </c>
      <c r="D512" s="13" t="s">
        <v>16</v>
      </c>
      <c r="E512" s="15" t="s">
        <v>222</v>
      </c>
      <c r="F512" s="11"/>
      <c r="G512" s="16">
        <f t="shared" si="53"/>
        <v>1209</v>
      </c>
      <c r="H512" s="16">
        <f t="shared" si="53"/>
        <v>1208.7</v>
      </c>
      <c r="I512" s="6">
        <f t="shared" si="48"/>
        <v>99.975186104218366</v>
      </c>
    </row>
    <row r="513" spans="1:9">
      <c r="A513" s="48" t="s">
        <v>225</v>
      </c>
      <c r="B513" s="13">
        <v>303</v>
      </c>
      <c r="C513" s="13">
        <v>10</v>
      </c>
      <c r="D513" s="13" t="s">
        <v>16</v>
      </c>
      <c r="E513" s="15" t="s">
        <v>226</v>
      </c>
      <c r="F513" s="11"/>
      <c r="G513" s="16">
        <f t="shared" si="53"/>
        <v>1209</v>
      </c>
      <c r="H513" s="16">
        <f t="shared" si="53"/>
        <v>1208.7</v>
      </c>
      <c r="I513" s="6">
        <f t="shared" si="48"/>
        <v>99.975186104218366</v>
      </c>
    </row>
    <row r="514" spans="1:9">
      <c r="A514" s="48" t="s">
        <v>96</v>
      </c>
      <c r="B514" s="13">
        <v>303</v>
      </c>
      <c r="C514" s="13">
        <v>10</v>
      </c>
      <c r="D514" s="13" t="s">
        <v>16</v>
      </c>
      <c r="E514" s="14" t="s">
        <v>144</v>
      </c>
      <c r="F514" s="11"/>
      <c r="G514" s="16">
        <f t="shared" si="53"/>
        <v>1209</v>
      </c>
      <c r="H514" s="16">
        <f t="shared" si="53"/>
        <v>1208.7</v>
      </c>
      <c r="I514" s="6">
        <f t="shared" si="48"/>
        <v>99.975186104218366</v>
      </c>
    </row>
    <row r="515" spans="1:9">
      <c r="A515" s="48" t="s">
        <v>65</v>
      </c>
      <c r="B515" s="13">
        <v>303</v>
      </c>
      <c r="C515" s="13">
        <v>10</v>
      </c>
      <c r="D515" s="13" t="s">
        <v>16</v>
      </c>
      <c r="E515" s="14" t="s">
        <v>144</v>
      </c>
      <c r="F515" s="11">
        <v>300</v>
      </c>
      <c r="G515" s="16">
        <v>1209</v>
      </c>
      <c r="H515" s="16">
        <v>1208.7</v>
      </c>
      <c r="I515" s="6">
        <f t="shared" si="48"/>
        <v>99.975186104218366</v>
      </c>
    </row>
    <row r="516" spans="1:9">
      <c r="A516" s="50" t="s">
        <v>41</v>
      </c>
      <c r="B516" s="13">
        <v>303</v>
      </c>
      <c r="C516" s="13">
        <v>10</v>
      </c>
      <c r="D516" s="13" t="s">
        <v>18</v>
      </c>
      <c r="E516" s="14"/>
      <c r="F516" s="11"/>
      <c r="G516" s="16">
        <f>G520+G517</f>
        <v>1735.7</v>
      </c>
      <c r="H516" s="16">
        <f>H520+H517</f>
        <v>795.55099999999993</v>
      </c>
      <c r="I516" s="6">
        <f t="shared" si="48"/>
        <v>45.83459123120354</v>
      </c>
    </row>
    <row r="517" spans="1:9" ht="31.5">
      <c r="A517" s="50" t="s">
        <v>344</v>
      </c>
      <c r="B517" s="13">
        <v>303</v>
      </c>
      <c r="C517" s="13">
        <v>10</v>
      </c>
      <c r="D517" s="13" t="s">
        <v>18</v>
      </c>
      <c r="E517" s="14" t="s">
        <v>345</v>
      </c>
      <c r="F517" s="11"/>
      <c r="G517" s="16">
        <f>G518</f>
        <v>1000</v>
      </c>
      <c r="H517" s="16">
        <f>H518</f>
        <v>596</v>
      </c>
      <c r="I517" s="6">
        <f t="shared" si="48"/>
        <v>59.599999999999994</v>
      </c>
    </row>
    <row r="518" spans="1:9" ht="94.5">
      <c r="A518" s="50" t="s">
        <v>346</v>
      </c>
      <c r="B518" s="13">
        <v>303</v>
      </c>
      <c r="C518" s="13">
        <v>10</v>
      </c>
      <c r="D518" s="13" t="s">
        <v>18</v>
      </c>
      <c r="E518" s="14" t="s">
        <v>347</v>
      </c>
      <c r="F518" s="11"/>
      <c r="G518" s="16">
        <f>G519</f>
        <v>1000</v>
      </c>
      <c r="H518" s="16">
        <f>H519</f>
        <v>596</v>
      </c>
      <c r="I518" s="6">
        <f t="shared" si="48"/>
        <v>59.599999999999994</v>
      </c>
    </row>
    <row r="519" spans="1:9" ht="47.25">
      <c r="A519" s="50" t="s">
        <v>212</v>
      </c>
      <c r="B519" s="13">
        <v>303</v>
      </c>
      <c r="C519" s="13">
        <v>10</v>
      </c>
      <c r="D519" s="13" t="s">
        <v>18</v>
      </c>
      <c r="E519" s="14" t="s">
        <v>347</v>
      </c>
      <c r="F519" s="11">
        <v>810</v>
      </c>
      <c r="G519" s="16">
        <v>1000</v>
      </c>
      <c r="H519" s="16">
        <v>596</v>
      </c>
      <c r="I519" s="6">
        <f t="shared" si="48"/>
        <v>59.599999999999994</v>
      </c>
    </row>
    <row r="520" spans="1:9">
      <c r="A520" s="50" t="s">
        <v>221</v>
      </c>
      <c r="B520" s="13">
        <v>303</v>
      </c>
      <c r="C520" s="13">
        <v>10</v>
      </c>
      <c r="D520" s="13" t="s">
        <v>18</v>
      </c>
      <c r="E520" s="15" t="s">
        <v>222</v>
      </c>
      <c r="F520" s="11"/>
      <c r="G520" s="16">
        <f t="shared" ref="G520:H522" si="54">G521</f>
        <v>735.7</v>
      </c>
      <c r="H520" s="16">
        <f t="shared" si="54"/>
        <v>199.55099999999999</v>
      </c>
      <c r="I520" s="6">
        <f t="shared" si="48"/>
        <v>27.123963572108195</v>
      </c>
    </row>
    <row r="521" spans="1:9">
      <c r="A521" s="48" t="s">
        <v>272</v>
      </c>
      <c r="B521" s="13">
        <v>303</v>
      </c>
      <c r="C521" s="13">
        <v>10</v>
      </c>
      <c r="D521" s="13" t="s">
        <v>18</v>
      </c>
      <c r="E521" s="14" t="s">
        <v>273</v>
      </c>
      <c r="F521" s="11"/>
      <c r="G521" s="16">
        <f t="shared" si="54"/>
        <v>735.7</v>
      </c>
      <c r="H521" s="16">
        <f t="shared" si="54"/>
        <v>199.55099999999999</v>
      </c>
      <c r="I521" s="6">
        <f t="shared" si="48"/>
        <v>27.123963572108195</v>
      </c>
    </row>
    <row r="522" spans="1:9" ht="31.5">
      <c r="A522" s="48" t="s">
        <v>348</v>
      </c>
      <c r="B522" s="13">
        <v>303</v>
      </c>
      <c r="C522" s="13" t="s">
        <v>56</v>
      </c>
      <c r="D522" s="13" t="s">
        <v>18</v>
      </c>
      <c r="E522" s="14" t="s">
        <v>274</v>
      </c>
      <c r="F522" s="13"/>
      <c r="G522" s="16">
        <f t="shared" si="54"/>
        <v>735.7</v>
      </c>
      <c r="H522" s="16">
        <f t="shared" si="54"/>
        <v>199.55099999999999</v>
      </c>
      <c r="I522" s="6">
        <f t="shared" si="48"/>
        <v>27.123963572108195</v>
      </c>
    </row>
    <row r="523" spans="1:9">
      <c r="A523" s="48" t="s">
        <v>65</v>
      </c>
      <c r="B523" s="13">
        <v>303</v>
      </c>
      <c r="C523" s="13" t="s">
        <v>56</v>
      </c>
      <c r="D523" s="13" t="s">
        <v>18</v>
      </c>
      <c r="E523" s="14" t="s">
        <v>274</v>
      </c>
      <c r="F523" s="13">
        <v>300</v>
      </c>
      <c r="G523" s="16">
        <v>735.7</v>
      </c>
      <c r="H523" s="16">
        <v>199.55099999999999</v>
      </c>
      <c r="I523" s="6">
        <f t="shared" si="48"/>
        <v>27.123963572108195</v>
      </c>
    </row>
    <row r="524" spans="1:9" ht="31.5">
      <c r="A524" s="48" t="s">
        <v>187</v>
      </c>
      <c r="B524" s="13">
        <v>305</v>
      </c>
      <c r="C524" s="13"/>
      <c r="D524" s="13"/>
      <c r="E524" s="14"/>
      <c r="F524" s="11"/>
      <c r="G524" s="16">
        <f>G525+G541+G579+G575+G564+G549+G545+G553</f>
        <v>1901.5990000000002</v>
      </c>
      <c r="H524" s="16">
        <f>H525+H541+H579+H575+H564+H549+H545+H553</f>
        <v>1901.5990000000002</v>
      </c>
      <c r="I524" s="6">
        <f t="shared" si="48"/>
        <v>100</v>
      </c>
    </row>
    <row r="525" spans="1:9">
      <c r="A525" s="48" t="s">
        <v>34</v>
      </c>
      <c r="B525" s="13">
        <v>305</v>
      </c>
      <c r="C525" s="13" t="s">
        <v>16</v>
      </c>
      <c r="D525" s="13"/>
      <c r="E525" s="15"/>
      <c r="F525" s="11"/>
      <c r="G525" s="16">
        <f>G526+G536+G533</f>
        <v>1901.5990000000002</v>
      </c>
      <c r="H525" s="16">
        <f>H526+H536+H533</f>
        <v>1901.5990000000002</v>
      </c>
      <c r="I525" s="6">
        <f t="shared" ref="I525:I532" si="55">H525/G525*100</f>
        <v>100</v>
      </c>
    </row>
    <row r="526" spans="1:9">
      <c r="A526" s="48" t="s">
        <v>6</v>
      </c>
      <c r="B526" s="13">
        <v>305</v>
      </c>
      <c r="C526" s="13" t="s">
        <v>16</v>
      </c>
      <c r="D526" s="13" t="s">
        <v>20</v>
      </c>
      <c r="E526" s="15"/>
      <c r="F526" s="11"/>
      <c r="G526" s="16">
        <f t="shared" ref="G526:H526" si="56">G527</f>
        <v>1901.5990000000002</v>
      </c>
      <c r="H526" s="16">
        <f t="shared" si="56"/>
        <v>1901.5990000000002</v>
      </c>
      <c r="I526" s="6">
        <f t="shared" si="55"/>
        <v>100</v>
      </c>
    </row>
    <row r="527" spans="1:9" ht="31.5">
      <c r="A527" s="48" t="s">
        <v>75</v>
      </c>
      <c r="B527" s="13">
        <v>305</v>
      </c>
      <c r="C527" s="13" t="s">
        <v>16</v>
      </c>
      <c r="D527" s="13" t="s">
        <v>20</v>
      </c>
      <c r="E527" s="14" t="s">
        <v>115</v>
      </c>
      <c r="F527" s="11"/>
      <c r="G527" s="16">
        <f>G530+G528</f>
        <v>1901.5990000000002</v>
      </c>
      <c r="H527" s="16">
        <f>H530+H528</f>
        <v>1901.5990000000002</v>
      </c>
      <c r="I527" s="6">
        <f t="shared" si="55"/>
        <v>100</v>
      </c>
    </row>
    <row r="528" spans="1:9">
      <c r="A528" s="48" t="s">
        <v>76</v>
      </c>
      <c r="B528" s="13">
        <v>305</v>
      </c>
      <c r="C528" s="13" t="s">
        <v>16</v>
      </c>
      <c r="D528" s="13" t="s">
        <v>20</v>
      </c>
      <c r="E528" s="14" t="s">
        <v>116</v>
      </c>
      <c r="F528" s="11"/>
      <c r="G528" s="16">
        <f>G529</f>
        <v>104.86199999999999</v>
      </c>
      <c r="H528" s="16">
        <f>H529</f>
        <v>104.86199999999999</v>
      </c>
      <c r="I528" s="6">
        <f t="shared" si="55"/>
        <v>100</v>
      </c>
    </row>
    <row r="529" spans="1:9" ht="31.5">
      <c r="A529" s="23" t="s">
        <v>114</v>
      </c>
      <c r="B529" s="13">
        <v>305</v>
      </c>
      <c r="C529" s="13" t="s">
        <v>16</v>
      </c>
      <c r="D529" s="13" t="s">
        <v>20</v>
      </c>
      <c r="E529" s="14" t="s">
        <v>116</v>
      </c>
      <c r="F529" s="11">
        <v>200</v>
      </c>
      <c r="G529" s="16">
        <v>104.86199999999999</v>
      </c>
      <c r="H529" s="16">
        <v>104.86199999999999</v>
      </c>
      <c r="I529" s="6">
        <f t="shared" si="55"/>
        <v>100</v>
      </c>
    </row>
    <row r="530" spans="1:9" ht="31.5">
      <c r="A530" s="48" t="s">
        <v>188</v>
      </c>
      <c r="B530" s="13">
        <v>305</v>
      </c>
      <c r="C530" s="13" t="s">
        <v>16</v>
      </c>
      <c r="D530" s="13" t="s">
        <v>20</v>
      </c>
      <c r="E530" s="14" t="s">
        <v>189</v>
      </c>
      <c r="F530" s="11"/>
      <c r="G530" s="16">
        <f>G531</f>
        <v>1796.7370000000001</v>
      </c>
      <c r="H530" s="16">
        <f>H531</f>
        <v>1796.7370000000001</v>
      </c>
      <c r="I530" s="6">
        <f t="shared" si="55"/>
        <v>100</v>
      </c>
    </row>
    <row r="531" spans="1:9" ht="63">
      <c r="A531" s="23" t="s">
        <v>73</v>
      </c>
      <c r="B531" s="13">
        <v>305</v>
      </c>
      <c r="C531" s="13" t="s">
        <v>16</v>
      </c>
      <c r="D531" s="13" t="s">
        <v>20</v>
      </c>
      <c r="E531" s="14" t="s">
        <v>189</v>
      </c>
      <c r="F531" s="11">
        <v>100</v>
      </c>
      <c r="G531" s="16">
        <v>1796.7370000000001</v>
      </c>
      <c r="H531" s="16">
        <v>1796.7370000000001</v>
      </c>
      <c r="I531" s="6">
        <f t="shared" si="55"/>
        <v>100</v>
      </c>
    </row>
    <row r="532" spans="1:9">
      <c r="A532" s="48" t="s">
        <v>53</v>
      </c>
      <c r="B532" s="12"/>
      <c r="C532" s="12"/>
      <c r="D532" s="12"/>
      <c r="E532" s="12"/>
      <c r="F532" s="12"/>
      <c r="G532" s="16">
        <f>G11+G53+G110+G256+G384+G524+G365</f>
        <v>835930.40100000019</v>
      </c>
      <c r="H532" s="16">
        <f>H11+H53+H110+H256+H384+H524+H365</f>
        <v>803378.29100000008</v>
      </c>
      <c r="I532" s="6">
        <f t="shared" si="55"/>
        <v>96.105882743221343</v>
      </c>
    </row>
  </sheetData>
  <mergeCells count="2">
    <mergeCell ref="A7:I7"/>
    <mergeCell ref="G5:I5"/>
  </mergeCells>
  <pageMargins left="0.78740157480314965" right="0.39370078740157483" top="0.78740157480314965" bottom="0.78740157480314965" header="0.31496062992125984" footer="0.31496062992125984"/>
  <pageSetup paperSize="9" scale="70" fitToHeight="1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2"/>
  <sheetViews>
    <sheetView zoomScale="90" zoomScaleNormal="90" workbookViewId="0">
      <selection activeCell="E14" sqref="E14"/>
    </sheetView>
  </sheetViews>
  <sheetFormatPr defaultColWidth="9.140625" defaultRowHeight="15.75"/>
  <cols>
    <col min="1" max="1" width="68.5703125" style="5" customWidth="1"/>
    <col min="2" max="2" width="3.140625" style="1" customWidth="1"/>
    <col min="3" max="3" width="3.85546875" style="1" customWidth="1"/>
    <col min="4" max="4" width="17.28515625" style="1" customWidth="1"/>
    <col min="5" max="5" width="6.28515625" style="76" customWidth="1"/>
    <col min="6" max="6" width="11.5703125" style="1" customWidth="1"/>
    <col min="7" max="7" width="10.5703125" style="1" customWidth="1"/>
    <col min="8" max="8" width="9.85546875" style="1" customWidth="1"/>
    <col min="9" max="16384" width="9.140625" style="1"/>
  </cols>
  <sheetData>
    <row r="1" spans="1:9">
      <c r="B1" s="8"/>
      <c r="C1" s="8"/>
      <c r="D1" s="8"/>
      <c r="E1" s="73"/>
      <c r="F1" s="10" t="s">
        <v>104</v>
      </c>
      <c r="G1" s="8"/>
      <c r="H1" s="8"/>
    </row>
    <row r="2" spans="1:9">
      <c r="B2" s="8"/>
      <c r="C2" s="8"/>
      <c r="D2" s="8"/>
      <c r="E2" s="73"/>
      <c r="F2" s="10" t="s">
        <v>0</v>
      </c>
      <c r="G2" s="8"/>
      <c r="H2" s="8"/>
    </row>
    <row r="3" spans="1:9">
      <c r="B3" s="8"/>
      <c r="C3" s="8"/>
      <c r="D3" s="8"/>
      <c r="E3" s="73"/>
      <c r="F3" s="10" t="s">
        <v>1</v>
      </c>
      <c r="G3" s="8"/>
      <c r="H3" s="8"/>
    </row>
    <row r="4" spans="1:9">
      <c r="B4" s="8"/>
      <c r="C4" s="8"/>
      <c r="D4" s="8"/>
      <c r="E4" s="73"/>
      <c r="F4" s="10" t="s">
        <v>2</v>
      </c>
      <c r="G4" s="8"/>
      <c r="H4" s="8"/>
    </row>
    <row r="5" spans="1:9">
      <c r="B5" s="8"/>
      <c r="C5" s="8"/>
      <c r="D5" s="8"/>
      <c r="E5" s="73"/>
      <c r="F5" s="85" t="s">
        <v>353</v>
      </c>
      <c r="G5" s="85"/>
      <c r="H5" s="85"/>
    </row>
    <row r="6" spans="1:9">
      <c r="A6" s="4"/>
      <c r="B6" s="2"/>
      <c r="C6" s="2"/>
      <c r="D6" s="2"/>
      <c r="E6" s="74"/>
      <c r="F6" s="2"/>
      <c r="G6" s="2"/>
      <c r="H6" s="2"/>
    </row>
    <row r="7" spans="1:9" ht="45" customHeight="1">
      <c r="A7" s="86" t="s">
        <v>350</v>
      </c>
      <c r="B7" s="86"/>
      <c r="C7" s="86"/>
      <c r="D7" s="86"/>
      <c r="E7" s="86"/>
      <c r="F7" s="86"/>
      <c r="G7" s="86"/>
      <c r="H7" s="86"/>
    </row>
    <row r="8" spans="1:9">
      <c r="A8" s="4"/>
      <c r="B8" s="2"/>
      <c r="C8" s="2"/>
      <c r="D8" s="2"/>
      <c r="E8" s="74"/>
      <c r="F8" s="2"/>
      <c r="G8" s="2"/>
      <c r="H8" s="25" t="s">
        <v>67</v>
      </c>
    </row>
    <row r="9" spans="1:9" ht="47.25">
      <c r="A9" s="3" t="s">
        <v>3</v>
      </c>
      <c r="B9" s="3" t="s">
        <v>4</v>
      </c>
      <c r="C9" s="3" t="s">
        <v>5</v>
      </c>
      <c r="D9" s="3" t="s">
        <v>26</v>
      </c>
      <c r="E9" s="75" t="s">
        <v>27</v>
      </c>
      <c r="F9" s="3" t="s">
        <v>61</v>
      </c>
      <c r="G9" s="3" t="s">
        <v>62</v>
      </c>
      <c r="H9" s="3" t="s">
        <v>66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75">
        <v>5</v>
      </c>
      <c r="F10" s="3">
        <v>6</v>
      </c>
      <c r="G10" s="3">
        <v>7</v>
      </c>
      <c r="H10" s="3">
        <v>8</v>
      </c>
    </row>
    <row r="11" spans="1:9" ht="31.5">
      <c r="A11" s="63" t="s">
        <v>34</v>
      </c>
      <c r="B11" s="13" t="s">
        <v>16</v>
      </c>
      <c r="C11" s="11"/>
      <c r="D11" s="11"/>
      <c r="E11" s="81"/>
      <c r="F11" s="16">
        <f>F12+F17+F29+F40+F45+F24+F37</f>
        <v>68990.521999999997</v>
      </c>
      <c r="G11" s="16">
        <f>G12+G17+G29+G40+G45+G24+G37</f>
        <v>67525.434000000008</v>
      </c>
      <c r="H11" s="40">
        <f>G11/F11*100</f>
        <v>97.876392354300506</v>
      </c>
    </row>
    <row r="12" spans="1:9" ht="31.5">
      <c r="A12" s="63" t="str">
        <f>[1]Лист2!A392</f>
        <v>Функционирование высшего должностного лица муниципального образования</v>
      </c>
      <c r="B12" s="13" t="str">
        <f>[1]Лист2!C392</f>
        <v>01</v>
      </c>
      <c r="C12" s="13" t="str">
        <f>[1]Лист2!D392</f>
        <v>02</v>
      </c>
      <c r="D12" s="13"/>
      <c r="E12" s="82"/>
      <c r="F12" s="26">
        <f>F15</f>
        <v>2576.1999999999998</v>
      </c>
      <c r="G12" s="26">
        <f>G15</f>
        <v>2407.1579999999999</v>
      </c>
      <c r="H12" s="40">
        <f t="shared" ref="H12:H75" si="0">G12/F12*100</f>
        <v>93.438320006210702</v>
      </c>
    </row>
    <row r="13" spans="1:9" ht="31.5">
      <c r="A13" s="63" t="str">
        <f>[1]Лист2!A393</f>
        <v>Руководство и управление в сфере установленных функций органов государственной власти субъектов Российской Федерации</v>
      </c>
      <c r="B13" s="13" t="str">
        <f>[1]Лист2!C393</f>
        <v>01</v>
      </c>
      <c r="C13" s="13" t="str">
        <f>[1]Лист2!D393</f>
        <v>02</v>
      </c>
      <c r="D13" s="15" t="str">
        <f>[1]Лист2!E393</f>
        <v>01 0 00 00000</v>
      </c>
      <c r="E13" s="82"/>
      <c r="F13" s="26">
        <f t="shared" ref="F13:G14" si="1">F14</f>
        <v>2576.1999999999998</v>
      </c>
      <c r="G13" s="26">
        <f t="shared" si="1"/>
        <v>2407.1579999999999</v>
      </c>
      <c r="H13" s="40">
        <f t="shared" si="0"/>
        <v>93.438320006210702</v>
      </c>
      <c r="I13" s="47"/>
    </row>
    <row r="14" spans="1:9" ht="31.5">
      <c r="A14" s="63" t="str">
        <f>[1]Лист2!A394</f>
        <v>Расходы на обеспечение деятельности органов местного самоуправления</v>
      </c>
      <c r="B14" s="13" t="str">
        <f>[1]Лист2!C394</f>
        <v>01</v>
      </c>
      <c r="C14" s="13" t="str">
        <f>[1]Лист2!D394</f>
        <v>02</v>
      </c>
      <c r="D14" s="15" t="str">
        <f>[1]Лист2!E394</f>
        <v>01 2 00 00000</v>
      </c>
      <c r="E14" s="82"/>
      <c r="F14" s="26">
        <f t="shared" si="1"/>
        <v>2576.1999999999998</v>
      </c>
      <c r="G14" s="26">
        <f t="shared" si="1"/>
        <v>2407.1579999999999</v>
      </c>
      <c r="H14" s="40">
        <f t="shared" si="0"/>
        <v>93.438320006210702</v>
      </c>
    </row>
    <row r="15" spans="1:9" ht="31.5">
      <c r="A15" s="63" t="str">
        <f>[1]Лист2!A395</f>
        <v>Глава муниципального образования</v>
      </c>
      <c r="B15" s="13" t="str">
        <f>[1]Лист2!C395</f>
        <v>01</v>
      </c>
      <c r="C15" s="13" t="str">
        <f>[1]Лист2!D395</f>
        <v>02</v>
      </c>
      <c r="D15" s="15" t="str">
        <f>[1]Лист2!E395</f>
        <v>01 2 00 10120</v>
      </c>
      <c r="E15" s="82"/>
      <c r="F15" s="26">
        <f>F16</f>
        <v>2576.1999999999998</v>
      </c>
      <c r="G15" s="26">
        <f>G16</f>
        <v>2407.1579999999999</v>
      </c>
      <c r="H15" s="40">
        <f t="shared" si="0"/>
        <v>93.438320006210702</v>
      </c>
    </row>
    <row r="16" spans="1:9" ht="63">
      <c r="A16" s="63" t="str">
        <f>[1]Лист2!A396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13" t="str">
        <f>[1]Лист2!C396</f>
        <v>01</v>
      </c>
      <c r="C16" s="13" t="str">
        <f>[1]Лист2!D396</f>
        <v>02</v>
      </c>
      <c r="D16" s="15" t="str">
        <f>[1]Лист2!E396</f>
        <v>01 2 00 10120</v>
      </c>
      <c r="E16" s="82">
        <f>[1]Лист2!F396</f>
        <v>100</v>
      </c>
      <c r="F16" s="26">
        <f>Лист2!G390</f>
        <v>2576.1999999999998</v>
      </c>
      <c r="G16" s="26">
        <f>Лист2!H390</f>
        <v>2407.1579999999999</v>
      </c>
      <c r="H16" s="40">
        <f t="shared" si="0"/>
        <v>93.438320006210702</v>
      </c>
    </row>
    <row r="17" spans="1:8" ht="47.25">
      <c r="A17" s="64" t="s">
        <v>285</v>
      </c>
      <c r="B17" s="13" t="s">
        <v>16</v>
      </c>
      <c r="C17" s="13" t="s">
        <v>19</v>
      </c>
      <c r="D17" s="11"/>
      <c r="E17" s="81"/>
      <c r="F17" s="16">
        <f t="shared" ref="F17:G19" si="2">F18</f>
        <v>31431.197000000004</v>
      </c>
      <c r="G17" s="16">
        <f t="shared" si="2"/>
        <v>31087.374000000003</v>
      </c>
      <c r="H17" s="40">
        <f t="shared" si="0"/>
        <v>98.90610911191196</v>
      </c>
    </row>
    <row r="18" spans="1:8" ht="31.5">
      <c r="A18" s="64" t="str">
        <f>[1]Лист2!A398</f>
        <v>Руководство и управление в сфере установленных функций органов государственной власти субъектов Российской Федерации</v>
      </c>
      <c r="B18" s="13" t="str">
        <f>[1]Лист2!C398</f>
        <v>01</v>
      </c>
      <c r="C18" s="13" t="str">
        <f>[1]Лист2!D398</f>
        <v>04</v>
      </c>
      <c r="D18" s="13" t="str">
        <f>[1]Лист2!E398</f>
        <v>01 0 00 00000</v>
      </c>
      <c r="E18" s="81"/>
      <c r="F18" s="16">
        <f t="shared" si="2"/>
        <v>31431.197000000004</v>
      </c>
      <c r="G18" s="16">
        <f t="shared" si="2"/>
        <v>31087.374000000003</v>
      </c>
      <c r="H18" s="40">
        <f t="shared" si="0"/>
        <v>98.90610911191196</v>
      </c>
    </row>
    <row r="19" spans="1:8" ht="31.5">
      <c r="A19" s="65" t="s">
        <v>75</v>
      </c>
      <c r="B19" s="13" t="s">
        <v>16</v>
      </c>
      <c r="C19" s="13" t="s">
        <v>19</v>
      </c>
      <c r="D19" s="14" t="s">
        <v>115</v>
      </c>
      <c r="E19" s="81"/>
      <c r="F19" s="16">
        <f t="shared" si="2"/>
        <v>31431.197000000004</v>
      </c>
      <c r="G19" s="16">
        <f t="shared" si="2"/>
        <v>31087.374000000003</v>
      </c>
      <c r="H19" s="40">
        <f t="shared" si="0"/>
        <v>98.90610911191196</v>
      </c>
    </row>
    <row r="20" spans="1:8" ht="31.5">
      <c r="A20" s="65" t="s">
        <v>76</v>
      </c>
      <c r="B20" s="13" t="s">
        <v>16</v>
      </c>
      <c r="C20" s="13" t="s">
        <v>19</v>
      </c>
      <c r="D20" s="14" t="s">
        <v>116</v>
      </c>
      <c r="E20" s="81"/>
      <c r="F20" s="16">
        <f>F21+F22+F23</f>
        <v>31431.197000000004</v>
      </c>
      <c r="G20" s="16">
        <f>G21+G22+G23</f>
        <v>31087.374000000003</v>
      </c>
      <c r="H20" s="40">
        <f t="shared" si="0"/>
        <v>98.90610911191196</v>
      </c>
    </row>
    <row r="21" spans="1:8" ht="63">
      <c r="A21" s="66" t="s">
        <v>73</v>
      </c>
      <c r="B21" s="13" t="s">
        <v>16</v>
      </c>
      <c r="C21" s="13" t="s">
        <v>19</v>
      </c>
      <c r="D21" s="14" t="s">
        <v>116</v>
      </c>
      <c r="E21" s="81">
        <v>100</v>
      </c>
      <c r="F21" s="16">
        <f>Лист2!G395</f>
        <v>28745.99</v>
      </c>
      <c r="G21" s="16">
        <f>Лист2!H395</f>
        <v>28742.241000000002</v>
      </c>
      <c r="H21" s="40">
        <f t="shared" si="0"/>
        <v>99.986958180949756</v>
      </c>
    </row>
    <row r="22" spans="1:8" ht="31.5">
      <c r="A22" s="66" t="s">
        <v>114</v>
      </c>
      <c r="B22" s="13" t="s">
        <v>16</v>
      </c>
      <c r="C22" s="13" t="s">
        <v>19</v>
      </c>
      <c r="D22" s="14" t="s">
        <v>116</v>
      </c>
      <c r="E22" s="81">
        <v>200</v>
      </c>
      <c r="F22" s="16">
        <f>Лист2!G396+Лист2!G371</f>
        <v>2595.2529999999997</v>
      </c>
      <c r="G22" s="16">
        <f>Лист2!H396+Лист2!H371</f>
        <v>2255.1790000000001</v>
      </c>
      <c r="H22" s="40">
        <f t="shared" si="0"/>
        <v>86.896306448735444</v>
      </c>
    </row>
    <row r="23" spans="1:8" ht="31.5">
      <c r="A23" s="67" t="s">
        <v>74</v>
      </c>
      <c r="B23" s="13" t="s">
        <v>16</v>
      </c>
      <c r="C23" s="13" t="s">
        <v>19</v>
      </c>
      <c r="D23" s="14" t="s">
        <v>116</v>
      </c>
      <c r="E23" s="81">
        <v>850</v>
      </c>
      <c r="F23" s="16">
        <f>Лист2!G397+Лист2!G372</f>
        <v>89.954000000000008</v>
      </c>
      <c r="G23" s="16">
        <f>Лист2!H397+Лист2!H372</f>
        <v>89.954000000000008</v>
      </c>
      <c r="H23" s="40">
        <f t="shared" si="0"/>
        <v>100</v>
      </c>
    </row>
    <row r="24" spans="1:8" ht="31.5">
      <c r="A24" s="67" t="str">
        <f>[1]Лист2!A404</f>
        <v>Судебная система</v>
      </c>
      <c r="B24" s="13" t="str">
        <f>[1]Лист2!C404</f>
        <v>01</v>
      </c>
      <c r="C24" s="13" t="str">
        <f>[1]Лист2!D404</f>
        <v>05</v>
      </c>
      <c r="D24" s="13"/>
      <c r="E24" s="82"/>
      <c r="F24" s="26">
        <f t="shared" ref="F24:G27" si="3">F25</f>
        <v>3</v>
      </c>
      <c r="G24" s="26">
        <f t="shared" si="3"/>
        <v>0</v>
      </c>
      <c r="H24" s="40">
        <f t="shared" si="0"/>
        <v>0</v>
      </c>
    </row>
    <row r="25" spans="1:8" ht="31.5">
      <c r="A25" s="67" t="str">
        <f>[1]Лист2!A405</f>
        <v>Руководство и управление в сфере установленных функций органов государственной власти субъектов Российской Федерации</v>
      </c>
      <c r="B25" s="13" t="str">
        <f>[1]Лист2!C405</f>
        <v>01</v>
      </c>
      <c r="C25" s="13" t="str">
        <f>[1]Лист2!D405</f>
        <v>05</v>
      </c>
      <c r="D25" s="13" t="str">
        <f>[1]Лист2!E405</f>
        <v>01 0 00 00000</v>
      </c>
      <c r="E25" s="82"/>
      <c r="F25" s="26">
        <f t="shared" si="3"/>
        <v>3</v>
      </c>
      <c r="G25" s="26">
        <f t="shared" si="3"/>
        <v>0</v>
      </c>
      <c r="H25" s="40">
        <f t="shared" si="0"/>
        <v>0</v>
      </c>
    </row>
    <row r="26" spans="1:8" ht="31.5">
      <c r="A26" s="67" t="str">
        <f>[1]Лист2!A406</f>
        <v>Руководство и управление в сфере установленных функций</v>
      </c>
      <c r="B26" s="13" t="str">
        <f>[1]Лист2!C406</f>
        <v>01</v>
      </c>
      <c r="C26" s="13" t="str">
        <f>[1]Лист2!D406</f>
        <v>05</v>
      </c>
      <c r="D26" s="13" t="str">
        <f>[1]Лист2!E406</f>
        <v>01 4 00 00000</v>
      </c>
      <c r="E26" s="82"/>
      <c r="F26" s="26">
        <f t="shared" si="3"/>
        <v>3</v>
      </c>
      <c r="G26" s="26">
        <f t="shared" si="3"/>
        <v>0</v>
      </c>
      <c r="H26" s="40">
        <f t="shared" si="0"/>
        <v>0</v>
      </c>
    </row>
    <row r="27" spans="1:8" ht="47.25">
      <c r="A27" s="67" t="str">
        <f>[1]Лист2!A407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13" t="str">
        <f>[1]Лист2!C407</f>
        <v>01</v>
      </c>
      <c r="C27" s="13" t="str">
        <f>[1]Лист2!D407</f>
        <v>05</v>
      </c>
      <c r="D27" s="13" t="str">
        <f>[1]Лист2!E407</f>
        <v>01 4 00 51200</v>
      </c>
      <c r="E27" s="82"/>
      <c r="F27" s="26">
        <f t="shared" si="3"/>
        <v>3</v>
      </c>
      <c r="G27" s="26">
        <f t="shared" si="3"/>
        <v>0</v>
      </c>
      <c r="H27" s="40">
        <f t="shared" si="0"/>
        <v>0</v>
      </c>
    </row>
    <row r="28" spans="1:8" ht="31.5">
      <c r="A28" s="67" t="str">
        <f>[1]Лист2!A408</f>
        <v>Закупка товаров, работ и услуг для обеспечения государственных (муниципальных) нужд</v>
      </c>
      <c r="B28" s="13" t="str">
        <f>[1]Лист2!C408</f>
        <v>01</v>
      </c>
      <c r="C28" s="13" t="str">
        <f>[1]Лист2!D408</f>
        <v>05</v>
      </c>
      <c r="D28" s="13" t="str">
        <f>[1]Лист2!E408</f>
        <v>01 4 00 51200</v>
      </c>
      <c r="E28" s="82">
        <f>[1]Лист2!F408</f>
        <v>200</v>
      </c>
      <c r="F28" s="26">
        <f>[1]Лист2!G408</f>
        <v>3</v>
      </c>
      <c r="G28" s="26">
        <v>0</v>
      </c>
      <c r="H28" s="40">
        <f t="shared" si="0"/>
        <v>0</v>
      </c>
    </row>
    <row r="29" spans="1:8" ht="31.5">
      <c r="A29" s="64" t="s">
        <v>100</v>
      </c>
      <c r="B29" s="13" t="s">
        <v>16</v>
      </c>
      <c r="C29" s="13" t="s">
        <v>20</v>
      </c>
      <c r="D29" s="13"/>
      <c r="E29" s="81"/>
      <c r="F29" s="16">
        <f>F30</f>
        <v>10547.197</v>
      </c>
      <c r="G29" s="16">
        <f>G30</f>
        <v>10547.198</v>
      </c>
      <c r="H29" s="40">
        <f t="shared" si="0"/>
        <v>100.00000948119201</v>
      </c>
    </row>
    <row r="30" spans="1:8" ht="31.5">
      <c r="A30" s="64" t="str">
        <f>[1]Лист2!A264</f>
        <v>Руководство и управление в сфере установленных функций органов государственной власти субъектов Российской Федерации</v>
      </c>
      <c r="B30" s="13" t="str">
        <f>[1]Лист2!C264</f>
        <v>01</v>
      </c>
      <c r="C30" s="13" t="str">
        <f>[1]Лист2!D264</f>
        <v>06</v>
      </c>
      <c r="D30" s="13" t="str">
        <f>[1]Лист2!E264</f>
        <v>01 0 00 00000</v>
      </c>
      <c r="E30" s="81"/>
      <c r="F30" s="16">
        <f>F31</f>
        <v>10547.197</v>
      </c>
      <c r="G30" s="16">
        <f>G31</f>
        <v>10547.198</v>
      </c>
      <c r="H30" s="40">
        <f t="shared" si="0"/>
        <v>100.00000948119201</v>
      </c>
    </row>
    <row r="31" spans="1:8" ht="31.5">
      <c r="A31" s="65" t="s">
        <v>75</v>
      </c>
      <c r="B31" s="13" t="s">
        <v>16</v>
      </c>
      <c r="C31" s="13" t="s">
        <v>20</v>
      </c>
      <c r="D31" s="14" t="s">
        <v>115</v>
      </c>
      <c r="E31" s="81"/>
      <c r="F31" s="16">
        <f>F32+F35</f>
        <v>10547.197</v>
      </c>
      <c r="G31" s="16">
        <f>G32+G35</f>
        <v>10547.198</v>
      </c>
      <c r="H31" s="40">
        <f t="shared" si="0"/>
        <v>100.00000948119201</v>
      </c>
    </row>
    <row r="32" spans="1:8" ht="31.5">
      <c r="A32" s="65" t="s">
        <v>76</v>
      </c>
      <c r="B32" s="13" t="s">
        <v>16</v>
      </c>
      <c r="C32" s="13" t="s">
        <v>20</v>
      </c>
      <c r="D32" s="14" t="s">
        <v>116</v>
      </c>
      <c r="E32" s="81"/>
      <c r="F32" s="16">
        <f>F33+F34</f>
        <v>8750.4609999999993</v>
      </c>
      <c r="G32" s="16">
        <f>G33+G34</f>
        <v>8750.4609999999993</v>
      </c>
      <c r="H32" s="40">
        <f t="shared" si="0"/>
        <v>100</v>
      </c>
    </row>
    <row r="33" spans="1:8" ht="63">
      <c r="A33" s="66" t="s">
        <v>73</v>
      </c>
      <c r="B33" s="13" t="s">
        <v>16</v>
      </c>
      <c r="C33" s="13" t="s">
        <v>20</v>
      </c>
      <c r="D33" s="14" t="s">
        <v>116</v>
      </c>
      <c r="E33" s="81">
        <v>100</v>
      </c>
      <c r="F33" s="16">
        <f>Лист2!G262</f>
        <v>7892.43</v>
      </c>
      <c r="G33" s="16">
        <f>Лист2!H262</f>
        <v>7892.43</v>
      </c>
      <c r="H33" s="40">
        <f t="shared" si="0"/>
        <v>100</v>
      </c>
    </row>
    <row r="34" spans="1:8" ht="31.5">
      <c r="A34" s="66" t="s">
        <v>114</v>
      </c>
      <c r="B34" s="13" t="s">
        <v>16</v>
      </c>
      <c r="C34" s="13" t="s">
        <v>20</v>
      </c>
      <c r="D34" s="14" t="s">
        <v>116</v>
      </c>
      <c r="E34" s="81">
        <v>200</v>
      </c>
      <c r="F34" s="16">
        <f>Лист2!G263+Лист2!G529</f>
        <v>858.03099999999995</v>
      </c>
      <c r="G34" s="16">
        <f>Лист2!H263+Лист2!H529</f>
        <v>858.03099999999995</v>
      </c>
      <c r="H34" s="40">
        <f t="shared" si="0"/>
        <v>100</v>
      </c>
    </row>
    <row r="35" spans="1:8" ht="31.5">
      <c r="A35" s="67" t="str">
        <f>[1]Лист2!A536</f>
        <v>Руководитель контрольно-счетной палаты муниципального образования и его заместители</v>
      </c>
      <c r="B35" s="13" t="str">
        <f>[1]Лист2!C536</f>
        <v>01</v>
      </c>
      <c r="C35" s="13" t="str">
        <f>[1]Лист2!D536</f>
        <v>06</v>
      </c>
      <c r="D35" s="13" t="str">
        <f>[1]Лист2!E536</f>
        <v>01 2 00 10160</v>
      </c>
      <c r="E35" s="82"/>
      <c r="F35" s="26">
        <f>[1]Лист2!G536</f>
        <v>1796.7360000000001</v>
      </c>
      <c r="G35" s="26">
        <f>G36</f>
        <v>1796.7370000000001</v>
      </c>
      <c r="H35" s="40">
        <f t="shared" si="0"/>
        <v>100.00005565647932</v>
      </c>
    </row>
    <row r="36" spans="1:8" ht="63">
      <c r="A36" s="67" t="str">
        <f>[1]Лист2!A537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6" s="13" t="str">
        <f>[1]Лист2!C537</f>
        <v>01</v>
      </c>
      <c r="C36" s="13" t="str">
        <f>[1]Лист2!D537</f>
        <v>06</v>
      </c>
      <c r="D36" s="13" t="str">
        <f>[1]Лист2!E537</f>
        <v>01 2 00 10160</v>
      </c>
      <c r="E36" s="82">
        <f>[1]Лист2!F537</f>
        <v>100</v>
      </c>
      <c r="F36" s="26">
        <f>[1]Лист2!G537</f>
        <v>1796.7360000000001</v>
      </c>
      <c r="G36" s="26">
        <f>Лист2!H531</f>
        <v>1796.7370000000001</v>
      </c>
      <c r="H36" s="40">
        <f t="shared" si="0"/>
        <v>100.00005565647932</v>
      </c>
    </row>
    <row r="37" spans="1:8" ht="31.5">
      <c r="A37" s="67" t="str">
        <f>[1]Лист2!A409</f>
        <v>Обеспечение проведения выборов и референдумов</v>
      </c>
      <c r="B37" s="13" t="str">
        <f>[1]Лист2!C409</f>
        <v>01</v>
      </c>
      <c r="C37" s="13" t="str">
        <f>[1]Лист2!D409</f>
        <v>07</v>
      </c>
      <c r="D37" s="13"/>
      <c r="E37" s="82"/>
      <c r="F37" s="26">
        <f>F38</f>
        <v>516</v>
      </c>
      <c r="G37" s="26">
        <f>G38</f>
        <v>516</v>
      </c>
      <c r="H37" s="40">
        <f t="shared" si="0"/>
        <v>100</v>
      </c>
    </row>
    <row r="38" spans="1:8" ht="31.5">
      <c r="A38" s="67" t="str">
        <f>[1]Лист2!A410</f>
        <v>Проведение выборов в представительные органы муниципального образования</v>
      </c>
      <c r="B38" s="13" t="str">
        <f>[1]Лист2!C410</f>
        <v>01</v>
      </c>
      <c r="C38" s="13" t="str">
        <f>[1]Лист2!D410</f>
        <v>07</v>
      </c>
      <c r="D38" s="13" t="str">
        <f>[1]Лист2!E410</f>
        <v>01 3 00 10240</v>
      </c>
      <c r="E38" s="82"/>
      <c r="F38" s="26">
        <f>F39</f>
        <v>516</v>
      </c>
      <c r="G38" s="26">
        <f>G39</f>
        <v>516</v>
      </c>
      <c r="H38" s="40">
        <f t="shared" si="0"/>
        <v>100</v>
      </c>
    </row>
    <row r="39" spans="1:8" ht="31.5">
      <c r="A39" s="67" t="str">
        <f>[1]Лист2!A411</f>
        <v>Специальные расходы</v>
      </c>
      <c r="B39" s="13" t="str">
        <f>[1]Лист2!C411</f>
        <v>01</v>
      </c>
      <c r="C39" s="13" t="str">
        <f>[1]Лист2!D411</f>
        <v>07</v>
      </c>
      <c r="D39" s="13" t="str">
        <f>[1]Лист2!E411</f>
        <v>01 3 00 10240</v>
      </c>
      <c r="E39" s="82">
        <f>[1]Лист2!F411</f>
        <v>880</v>
      </c>
      <c r="F39" s="26">
        <f>[1]Лист2!G411</f>
        <v>516</v>
      </c>
      <c r="G39" s="26">
        <v>516</v>
      </c>
      <c r="H39" s="40">
        <f t="shared" si="0"/>
        <v>100</v>
      </c>
    </row>
    <row r="40" spans="1:8" ht="31.5">
      <c r="A40" s="63" t="str">
        <f>[1]Лист2!A270</f>
        <v>Резервные фонды</v>
      </c>
      <c r="B40" s="13" t="str">
        <f>[1]Лист2!C270</f>
        <v>01</v>
      </c>
      <c r="C40" s="13">
        <f>[1]Лист2!D270</f>
        <v>11</v>
      </c>
      <c r="D40" s="13"/>
      <c r="E40" s="82"/>
      <c r="F40" s="26">
        <f>F41</f>
        <v>460.52</v>
      </c>
      <c r="G40" s="26">
        <v>0</v>
      </c>
      <c r="H40" s="40">
        <f t="shared" si="0"/>
        <v>0</v>
      </c>
    </row>
    <row r="41" spans="1:8" ht="31.5">
      <c r="A41" s="63" t="str">
        <f>[1]Лист2!A271</f>
        <v>Иные расходы органов государственной власти субъектов Российской Федерации</v>
      </c>
      <c r="B41" s="13" t="str">
        <f>[1]Лист2!C271</f>
        <v>01</v>
      </c>
      <c r="C41" s="13">
        <f>[1]Лист2!D271</f>
        <v>11</v>
      </c>
      <c r="D41" s="13" t="str">
        <f>[1]Лист2!E271</f>
        <v>99 0 00 00000</v>
      </c>
      <c r="E41" s="82"/>
      <c r="F41" s="26">
        <f>F42</f>
        <v>460.52</v>
      </c>
      <c r="G41" s="26">
        <v>0</v>
      </c>
      <c r="H41" s="40">
        <f t="shared" si="0"/>
        <v>0</v>
      </c>
    </row>
    <row r="42" spans="1:8" ht="31.5">
      <c r="A42" s="63" t="str">
        <f>[1]Лист2!A272</f>
        <v>Резервные фонды</v>
      </c>
      <c r="B42" s="13" t="str">
        <f>[1]Лист2!C272</f>
        <v>01</v>
      </c>
      <c r="C42" s="13">
        <f>[1]Лист2!D272</f>
        <v>11</v>
      </c>
      <c r="D42" s="13" t="str">
        <f>[1]Лист2!E272</f>
        <v>99 1 00 00000</v>
      </c>
      <c r="E42" s="82"/>
      <c r="F42" s="26">
        <f>F43</f>
        <v>460.52</v>
      </c>
      <c r="G42" s="26">
        <v>0</v>
      </c>
      <c r="H42" s="40">
        <f t="shared" si="0"/>
        <v>0</v>
      </c>
    </row>
    <row r="43" spans="1:8" ht="31.5">
      <c r="A43" s="63" t="str">
        <f>[1]Лист2!A273</f>
        <v>Резервные фонды местных администраций</v>
      </c>
      <c r="B43" s="13" t="str">
        <f>[1]Лист2!C273</f>
        <v>01</v>
      </c>
      <c r="C43" s="13">
        <f>[1]Лист2!D273</f>
        <v>11</v>
      </c>
      <c r="D43" s="13" t="str">
        <f>[1]Лист2!E273</f>
        <v>99 1 00 14100</v>
      </c>
      <c r="E43" s="82"/>
      <c r="F43" s="26">
        <f>F44</f>
        <v>460.52</v>
      </c>
      <c r="G43" s="26">
        <v>0</v>
      </c>
      <c r="H43" s="40">
        <f t="shared" si="0"/>
        <v>0</v>
      </c>
    </row>
    <row r="44" spans="1:8" ht="31.5">
      <c r="A44" s="63" t="str">
        <f>[1]Лист2!A274</f>
        <v>Резервные средства</v>
      </c>
      <c r="B44" s="13" t="str">
        <f>[1]Лист2!C274</f>
        <v>01</v>
      </c>
      <c r="C44" s="13">
        <f>[1]Лист2!D274</f>
        <v>11</v>
      </c>
      <c r="D44" s="13" t="str">
        <f>[1]Лист2!E274</f>
        <v>99 1 00 14100</v>
      </c>
      <c r="E44" s="82">
        <f>[1]Лист2!F274</f>
        <v>870</v>
      </c>
      <c r="F44" s="26">
        <f>Лист2!G268</f>
        <v>460.52</v>
      </c>
      <c r="G44" s="26">
        <v>0</v>
      </c>
      <c r="H44" s="40">
        <f t="shared" si="0"/>
        <v>0</v>
      </c>
    </row>
    <row r="45" spans="1:8" ht="31.5">
      <c r="A45" s="67" t="s">
        <v>7</v>
      </c>
      <c r="B45" s="13" t="s">
        <v>16</v>
      </c>
      <c r="C45" s="13">
        <v>13</v>
      </c>
      <c r="D45" s="14"/>
      <c r="E45" s="81"/>
      <c r="F45" s="16">
        <f>F46+F50+F61</f>
        <v>23456.407999999999</v>
      </c>
      <c r="G45" s="16">
        <f>G46+G50+G61</f>
        <v>22967.703999999998</v>
      </c>
      <c r="H45" s="40">
        <f t="shared" si="0"/>
        <v>97.916543743611555</v>
      </c>
    </row>
    <row r="46" spans="1:8" ht="31.5">
      <c r="A46" s="67" t="str">
        <f>[1]Лист2!A413</f>
        <v>Руководство и управление в сфере установленных функций органов государственной власти субъектов Российской Федерации</v>
      </c>
      <c r="B46" s="13" t="str">
        <f>[1]Лист2!C413</f>
        <v>01</v>
      </c>
      <c r="C46" s="13" t="str">
        <f>[1]Лист2!D413</f>
        <v>13</v>
      </c>
      <c r="D46" s="13" t="str">
        <f>[1]Лист2!E413</f>
        <v>01 0 00 00000</v>
      </c>
      <c r="E46" s="82"/>
      <c r="F46" s="26">
        <f t="shared" ref="F46:G48" si="4">F47</f>
        <v>458</v>
      </c>
      <c r="G46" s="26">
        <f t="shared" si="4"/>
        <v>322.06299999999999</v>
      </c>
      <c r="H46" s="40">
        <f t="shared" si="0"/>
        <v>70.319432314410477</v>
      </c>
    </row>
    <row r="47" spans="1:8" ht="31.5">
      <c r="A47" s="67" t="str">
        <f>[1]Лист2!A414</f>
        <v>Руководство и управление в сфере установленных функций</v>
      </c>
      <c r="B47" s="13" t="str">
        <f>[1]Лист2!C414</f>
        <v>01</v>
      </c>
      <c r="C47" s="13" t="str">
        <f>[1]Лист2!D414</f>
        <v>13</v>
      </c>
      <c r="D47" s="13" t="str">
        <f>[1]Лист2!E414</f>
        <v>01 4 00 00000</v>
      </c>
      <c r="E47" s="82"/>
      <c r="F47" s="26">
        <f t="shared" si="4"/>
        <v>458</v>
      </c>
      <c r="G47" s="26">
        <f t="shared" si="4"/>
        <v>322.06299999999999</v>
      </c>
      <c r="H47" s="40">
        <f t="shared" si="0"/>
        <v>70.319432314410477</v>
      </c>
    </row>
    <row r="48" spans="1:8" ht="31.5">
      <c r="A48" s="65" t="s">
        <v>51</v>
      </c>
      <c r="B48" s="13" t="str">
        <f>[1]Лист2!C415</f>
        <v>01</v>
      </c>
      <c r="C48" s="13" t="str">
        <f>[1]Лист2!D415</f>
        <v>13</v>
      </c>
      <c r="D48" s="13" t="str">
        <f>[1]Лист2!E415</f>
        <v>01 4 00 70060</v>
      </c>
      <c r="E48" s="82"/>
      <c r="F48" s="26">
        <f t="shared" si="4"/>
        <v>458</v>
      </c>
      <c r="G48" s="26">
        <f t="shared" si="4"/>
        <v>322.06299999999999</v>
      </c>
      <c r="H48" s="40">
        <f t="shared" si="0"/>
        <v>70.319432314410477</v>
      </c>
    </row>
    <row r="49" spans="1:8" ht="63">
      <c r="A49" s="66" t="s">
        <v>73</v>
      </c>
      <c r="B49" s="13" t="str">
        <f>[1]Лист2!C416</f>
        <v>01</v>
      </c>
      <c r="C49" s="13" t="str">
        <f>[1]Лист2!D416</f>
        <v>13</v>
      </c>
      <c r="D49" s="13" t="str">
        <f>[1]Лист2!E416</f>
        <v>01 4 00 70060</v>
      </c>
      <c r="E49" s="82">
        <f>[1]Лист2!F416</f>
        <v>100</v>
      </c>
      <c r="F49" s="26">
        <f>Лист2!G410</f>
        <v>458</v>
      </c>
      <c r="G49" s="26">
        <f>Лист2!H410</f>
        <v>322.06299999999999</v>
      </c>
      <c r="H49" s="40">
        <f t="shared" si="0"/>
        <v>70.319432314410477</v>
      </c>
    </row>
    <row r="50" spans="1:8" ht="31.5">
      <c r="A50" s="66" t="str">
        <f>[1]Лист2!A418</f>
        <v>Расходы на обеспечение деятельности (оказание услуг) подведомственных учреждений</v>
      </c>
      <c r="B50" s="13" t="str">
        <f>[1]Лист2!C418</f>
        <v>01</v>
      </c>
      <c r="C50" s="13">
        <f>[1]Лист2!D418</f>
        <v>13</v>
      </c>
      <c r="D50" s="13" t="str">
        <f>[1]Лист2!E418</f>
        <v>02 0 00 00000</v>
      </c>
      <c r="E50" s="82"/>
      <c r="F50" s="26">
        <f>F51</f>
        <v>16483.694</v>
      </c>
      <c r="G50" s="26">
        <f>G51</f>
        <v>16233.862999999999</v>
      </c>
      <c r="H50" s="40">
        <f t="shared" si="0"/>
        <v>98.48437492227167</v>
      </c>
    </row>
    <row r="51" spans="1:8" ht="31.5">
      <c r="A51" s="66" t="str">
        <f>[1]Лист2!A419</f>
        <v>Расходы на обеспечение деятельности (оказание услуг) иных подведомственных учреждений</v>
      </c>
      <c r="B51" s="13" t="str">
        <f>[1]Лист2!C419</f>
        <v>01</v>
      </c>
      <c r="C51" s="13">
        <f>[1]Лист2!D419</f>
        <v>13</v>
      </c>
      <c r="D51" s="13" t="str">
        <f>[1]Лист2!E419</f>
        <v>02 5 00 00000</v>
      </c>
      <c r="E51" s="82"/>
      <c r="F51" s="26">
        <f>F52+F55+F59</f>
        <v>16483.694</v>
      </c>
      <c r="G51" s="26">
        <f>G52+G55+G59</f>
        <v>16233.862999999999</v>
      </c>
      <c r="H51" s="40">
        <f t="shared" si="0"/>
        <v>98.48437492227167</v>
      </c>
    </row>
    <row r="52" spans="1:8" ht="31.5">
      <c r="A52" s="66" t="str">
        <f>[1]Лист2!A420</f>
        <v>Учреждения по обеспечению хозяйственного обслуживания</v>
      </c>
      <c r="B52" s="13" t="str">
        <f>[1]Лист2!C420</f>
        <v>01</v>
      </c>
      <c r="C52" s="13" t="str">
        <f>[1]Лист2!D420</f>
        <v>13</v>
      </c>
      <c r="D52" s="13" t="str">
        <f>[1]Лист2!E420</f>
        <v>02 5 00 10810</v>
      </c>
      <c r="E52" s="82"/>
      <c r="F52" s="26">
        <f>F53+F54</f>
        <v>9462.0949999999993</v>
      </c>
      <c r="G52" s="26">
        <f>G53+G54</f>
        <v>9212.2639999999992</v>
      </c>
      <c r="H52" s="40">
        <f t="shared" si="0"/>
        <v>97.359665063603771</v>
      </c>
    </row>
    <row r="53" spans="1:8" ht="63">
      <c r="A53" s="66" t="str">
        <f>[1]Лист2!A421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3" s="13" t="str">
        <f>[1]Лист2!C421</f>
        <v>01</v>
      </c>
      <c r="C53" s="13" t="str">
        <f>[1]Лист2!D421</f>
        <v>13</v>
      </c>
      <c r="D53" s="13" t="str">
        <f>[1]Лист2!E421</f>
        <v>02 5 00 10810</v>
      </c>
      <c r="E53" s="82">
        <f>[1]Лист2!F421</f>
        <v>100</v>
      </c>
      <c r="F53" s="26">
        <f>Лист2!G414</f>
        <v>3922.422</v>
      </c>
      <c r="G53" s="26">
        <f>Лист2!H414</f>
        <v>3909.107</v>
      </c>
      <c r="H53" s="40">
        <f t="shared" si="0"/>
        <v>99.660541369592565</v>
      </c>
    </row>
    <row r="54" spans="1:8" ht="31.5">
      <c r="A54" s="66" t="str">
        <f>Лист2!A415</f>
        <v>Закупка товаров, работ и услуг для обеспечения государственных (муниципальных) нужд</v>
      </c>
      <c r="B54" s="13" t="str">
        <f>Лист2!C415</f>
        <v>01</v>
      </c>
      <c r="C54" s="13" t="str">
        <f>Лист2!D415</f>
        <v>13</v>
      </c>
      <c r="D54" s="13" t="str">
        <f>Лист2!E415</f>
        <v>02 5 00 10810</v>
      </c>
      <c r="E54" s="82">
        <f>Лист2!F415</f>
        <v>200</v>
      </c>
      <c r="F54" s="26">
        <f>Лист2!G415</f>
        <v>5539.6729999999998</v>
      </c>
      <c r="G54" s="26">
        <f>Лист2!H415</f>
        <v>5303.1570000000002</v>
      </c>
      <c r="H54" s="40">
        <f t="shared" si="0"/>
        <v>95.730506114711105</v>
      </c>
    </row>
    <row r="55" spans="1:8" ht="63">
      <c r="A55" s="67" t="str">
        <f>[1]Лист2!A278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5" s="13" t="s">
        <v>16</v>
      </c>
      <c r="C55" s="13">
        <v>13</v>
      </c>
      <c r="D55" s="14" t="s">
        <v>120</v>
      </c>
      <c r="E55" s="81"/>
      <c r="F55" s="16">
        <f>F56+F57+F58</f>
        <v>5071.5990000000002</v>
      </c>
      <c r="G55" s="16">
        <f>G56+G57+G58</f>
        <v>5071.5990000000002</v>
      </c>
      <c r="H55" s="40">
        <f t="shared" si="0"/>
        <v>100</v>
      </c>
    </row>
    <row r="56" spans="1:8" ht="63">
      <c r="A56" s="67" t="str">
        <f>[1]Лист2!A279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6" s="13" t="s">
        <v>16</v>
      </c>
      <c r="C56" s="13">
        <v>13</v>
      </c>
      <c r="D56" s="14" t="s">
        <v>120</v>
      </c>
      <c r="E56" s="81">
        <v>100</v>
      </c>
      <c r="F56" s="16">
        <f>Лист2!G273</f>
        <v>4997.6850000000004</v>
      </c>
      <c r="G56" s="16">
        <f>Лист2!H273</f>
        <v>4997.6850000000004</v>
      </c>
      <c r="H56" s="40">
        <f t="shared" si="0"/>
        <v>100</v>
      </c>
    </row>
    <row r="57" spans="1:8" ht="31.5">
      <c r="A57" s="67" t="str">
        <f>[1]Лист2!A280</f>
        <v>Закупка товаров, работ и услуг для обеспечения государственных (муниципальных) нужд</v>
      </c>
      <c r="B57" s="13" t="s">
        <v>16</v>
      </c>
      <c r="C57" s="13">
        <v>13</v>
      </c>
      <c r="D57" s="14" t="s">
        <v>120</v>
      </c>
      <c r="E57" s="81">
        <v>200</v>
      </c>
      <c r="F57" s="16">
        <f>Лист2!G274</f>
        <v>45.863999999999997</v>
      </c>
      <c r="G57" s="16">
        <f>Лист2!H274</f>
        <v>45.863999999999997</v>
      </c>
      <c r="H57" s="40">
        <f t="shared" si="0"/>
        <v>100</v>
      </c>
    </row>
    <row r="58" spans="1:8" ht="31.5">
      <c r="A58" s="67" t="str">
        <f>[1]Лист2!A281</f>
        <v>Социальное обеспечение и иные выплаты населению</v>
      </c>
      <c r="B58" s="13" t="s">
        <v>16</v>
      </c>
      <c r="C58" s="13">
        <v>13</v>
      </c>
      <c r="D58" s="14" t="s">
        <v>120</v>
      </c>
      <c r="E58" s="81">
        <v>300</v>
      </c>
      <c r="F58" s="16">
        <f>Лист2!G275</f>
        <v>28.05</v>
      </c>
      <c r="G58" s="16">
        <f>Лист2!H275</f>
        <v>28.05</v>
      </c>
      <c r="H58" s="40">
        <f t="shared" si="0"/>
        <v>100</v>
      </c>
    </row>
    <row r="59" spans="1:8" ht="47.25">
      <c r="A59" s="67" t="str">
        <f>[1]Лист2!A423</f>
        <v>Субсидия на софинансирование части расходов местных бюджетов по оплате труда работников муниципальных учреждений</v>
      </c>
      <c r="B59" s="13" t="str">
        <f>[1]Лист2!C423</f>
        <v>01</v>
      </c>
      <c r="C59" s="13">
        <f>[1]Лист2!D423</f>
        <v>13</v>
      </c>
      <c r="D59" s="13" t="str">
        <f>[1]Лист2!E423</f>
        <v>02 5 00 S0430</v>
      </c>
      <c r="E59" s="82"/>
      <c r="F59" s="26">
        <f>[1]Лист2!G423</f>
        <v>1950</v>
      </c>
      <c r="G59" s="26">
        <f>G60</f>
        <v>1950</v>
      </c>
      <c r="H59" s="40">
        <f t="shared" si="0"/>
        <v>100</v>
      </c>
    </row>
    <row r="60" spans="1:8" ht="63">
      <c r="A60" s="67" t="str">
        <f>[1]Лист2!A424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60" s="13" t="str">
        <f>[1]Лист2!C424</f>
        <v>01</v>
      </c>
      <c r="C60" s="13">
        <f>[1]Лист2!D424</f>
        <v>13</v>
      </c>
      <c r="D60" s="13" t="str">
        <f>[1]Лист2!E424</f>
        <v>02 5 00 S0430</v>
      </c>
      <c r="E60" s="82">
        <f>[1]Лист2!F424</f>
        <v>100</v>
      </c>
      <c r="F60" s="26">
        <f>[1]Лист2!G424</f>
        <v>1950</v>
      </c>
      <c r="G60" s="26">
        <v>1950</v>
      </c>
      <c r="H60" s="40">
        <f t="shared" si="0"/>
        <v>100</v>
      </c>
    </row>
    <row r="61" spans="1:8" ht="31.5">
      <c r="A61" s="67" t="str">
        <f>[1]Лист2!A380</f>
        <v>Иные расходы органов государственной власти субъектов Российской Федерации</v>
      </c>
      <c r="B61" s="13" t="str">
        <f>[1]Лист2!C380</f>
        <v>01</v>
      </c>
      <c r="C61" s="13">
        <f>[1]Лист2!D380</f>
        <v>13</v>
      </c>
      <c r="D61" s="13" t="str">
        <f>[1]Лист2!E380</f>
        <v>99 0 00 00000</v>
      </c>
      <c r="E61" s="82"/>
      <c r="F61" s="26">
        <f>F62+F65+F69</f>
        <v>6514.7139999999999</v>
      </c>
      <c r="G61" s="26">
        <f>G62+G65+G69</f>
        <v>6411.7780000000002</v>
      </c>
      <c r="H61" s="40">
        <f t="shared" si="0"/>
        <v>98.419945986884457</v>
      </c>
    </row>
    <row r="62" spans="1:8" ht="31.5">
      <c r="A62" s="67" t="str">
        <f>[1]Лист2!A425</f>
        <v>Резервные фонды</v>
      </c>
      <c r="B62" s="13" t="str">
        <f>[1]Лист2!C425</f>
        <v>01</v>
      </c>
      <c r="C62" s="13">
        <f>[1]Лист2!D425</f>
        <v>13</v>
      </c>
      <c r="D62" s="13" t="str">
        <f>[1]Лист2!E425</f>
        <v>99 1 00 00000</v>
      </c>
      <c r="E62" s="82"/>
      <c r="F62" s="26">
        <f>Лист2!G418</f>
        <v>1308.33</v>
      </c>
      <c r="G62" s="26">
        <f>Лист2!H418</f>
        <v>1308.33</v>
      </c>
      <c r="H62" s="40">
        <f t="shared" si="0"/>
        <v>100</v>
      </c>
    </row>
    <row r="63" spans="1:8" ht="31.5">
      <c r="A63" s="67" t="str">
        <f>[1]Лист2!A426</f>
        <v>Резервные фонды местных администраций</v>
      </c>
      <c r="B63" s="13" t="str">
        <f>[1]Лист2!C426</f>
        <v>01</v>
      </c>
      <c r="C63" s="13">
        <f>[1]Лист2!D426</f>
        <v>13</v>
      </c>
      <c r="D63" s="13" t="str">
        <f>[1]Лист2!E426</f>
        <v>99 1 00 14100</v>
      </c>
      <c r="E63" s="82"/>
      <c r="F63" s="26">
        <f>Лист2!G419</f>
        <v>1308.33</v>
      </c>
      <c r="G63" s="26">
        <f>Лист2!H419</f>
        <v>1308.33</v>
      </c>
      <c r="H63" s="40">
        <f t="shared" si="0"/>
        <v>100</v>
      </c>
    </row>
    <row r="64" spans="1:8" ht="31.5">
      <c r="A64" s="67" t="str">
        <f>[1]Лист2!A427</f>
        <v>Закупка товаров, работ и услуг для обеспечения государственных (муниципальных) нужд</v>
      </c>
      <c r="B64" s="13" t="str">
        <f>[1]Лист2!C427</f>
        <v>01</v>
      </c>
      <c r="C64" s="13">
        <f>[1]Лист2!D427</f>
        <v>13</v>
      </c>
      <c r="D64" s="13" t="str">
        <f>[1]Лист2!E427</f>
        <v>99 1 00 14100</v>
      </c>
      <c r="E64" s="82">
        <f>[1]Лист2!F427</f>
        <v>200</v>
      </c>
      <c r="F64" s="26">
        <f>Лист2!G420</f>
        <v>1308.33</v>
      </c>
      <c r="G64" s="26">
        <f>Лист2!H420</f>
        <v>1308.33</v>
      </c>
      <c r="H64" s="40">
        <f t="shared" si="0"/>
        <v>100</v>
      </c>
    </row>
    <row r="65" spans="1:8" ht="31.5">
      <c r="A65" s="67" t="str">
        <f>[1]Лист2!A381</f>
        <v>Расходы на выполнение других обязательств государства</v>
      </c>
      <c r="B65" s="13" t="str">
        <f>[1]Лист2!C381</f>
        <v>01</v>
      </c>
      <c r="C65" s="13">
        <f>[1]Лист2!D381</f>
        <v>13</v>
      </c>
      <c r="D65" s="13" t="str">
        <f>[1]Лист2!E381</f>
        <v>99 9 00 00000</v>
      </c>
      <c r="E65" s="82"/>
      <c r="F65" s="26">
        <f>Лист2!G421</f>
        <v>4206.384</v>
      </c>
      <c r="G65" s="26">
        <f>Лист2!H421</f>
        <v>4103.4480000000003</v>
      </c>
      <c r="H65" s="40">
        <f t="shared" si="0"/>
        <v>97.552862506133536</v>
      </c>
    </row>
    <row r="66" spans="1:8" ht="31.5">
      <c r="A66" s="67" t="str">
        <f>[1]Лист2!A429</f>
        <v>Прочие выплаты по обязательствам государства</v>
      </c>
      <c r="B66" s="13" t="str">
        <f>[1]Лист2!C429</f>
        <v>01</v>
      </c>
      <c r="C66" s="13" t="str">
        <f>[1]Лист2!D429</f>
        <v>13</v>
      </c>
      <c r="D66" s="13" t="str">
        <f>[1]Лист2!E429</f>
        <v>99 9 00 14710</v>
      </c>
      <c r="E66" s="82"/>
      <c r="F66" s="26">
        <f>Лист2!G422</f>
        <v>4206.384</v>
      </c>
      <c r="G66" s="26">
        <f>Лист2!H422</f>
        <v>4103.4480000000003</v>
      </c>
      <c r="H66" s="40">
        <f t="shared" si="0"/>
        <v>97.552862506133536</v>
      </c>
    </row>
    <row r="67" spans="1:8" ht="31.5">
      <c r="A67" s="67" t="str">
        <f>[1]Лист2!A430</f>
        <v>Закупка товаров, работ и услуг для обеспечения государственных (муниципальных) нужд</v>
      </c>
      <c r="B67" s="13" t="str">
        <f>[1]Лист2!C430</f>
        <v>01</v>
      </c>
      <c r="C67" s="13" t="str">
        <f>[1]Лист2!D430</f>
        <v>13</v>
      </c>
      <c r="D67" s="13" t="str">
        <f>[1]Лист2!E430</f>
        <v>99 9 00 14710</v>
      </c>
      <c r="E67" s="82">
        <f>[1]Лист2!F430</f>
        <v>200</v>
      </c>
      <c r="F67" s="26">
        <f>Лист2!G423</f>
        <v>4097.6679999999997</v>
      </c>
      <c r="G67" s="26">
        <f>Лист2!H423</f>
        <v>3994.732</v>
      </c>
      <c r="H67" s="40">
        <f t="shared" si="0"/>
        <v>97.487937041263478</v>
      </c>
    </row>
    <row r="68" spans="1:8" ht="31.5">
      <c r="A68" s="67" t="str">
        <f>Лист2!A424</f>
        <v>Иные бюджетные ассигнования</v>
      </c>
      <c r="B68" s="13" t="str">
        <f>[1]Лист2!C431</f>
        <v>01</v>
      </c>
      <c r="C68" s="13" t="str">
        <f>[1]Лист2!D431</f>
        <v>13</v>
      </c>
      <c r="D68" s="13" t="str">
        <f>[1]Лист2!E431</f>
        <v>99 9 00 14710</v>
      </c>
      <c r="E68" s="82">
        <v>800</v>
      </c>
      <c r="F68" s="26">
        <f>Лист2!G424</f>
        <v>108.71599999999999</v>
      </c>
      <c r="G68" s="26">
        <f>Лист2!H424</f>
        <v>108.71599999999999</v>
      </c>
      <c r="H68" s="40">
        <f t="shared" si="0"/>
        <v>100</v>
      </c>
    </row>
    <row r="69" spans="1:8" ht="31.5">
      <c r="A69" s="67" t="str">
        <f>[1]Лист2!A382</f>
        <v>Информационные услуги в части размещения печатных материалов в газете "Наши вести"</v>
      </c>
      <c r="B69" s="13" t="str">
        <f>[1]Лист2!C382</f>
        <v>01</v>
      </c>
      <c r="C69" s="13">
        <f>[1]Лист2!D382</f>
        <v>13</v>
      </c>
      <c r="D69" s="13" t="str">
        <f>[1]Лист2!E382</f>
        <v>99 9 00 98710</v>
      </c>
      <c r="E69" s="82"/>
      <c r="F69" s="26">
        <f>[1]Лист2!G382</f>
        <v>1000</v>
      </c>
      <c r="G69" s="26">
        <f>G70</f>
        <v>1000</v>
      </c>
      <c r="H69" s="40">
        <f t="shared" si="0"/>
        <v>100</v>
      </c>
    </row>
    <row r="70" spans="1:8" ht="31.5">
      <c r="A70" s="67" t="str">
        <f>[1]Лист2!A383</f>
        <v>Закупка товаров, работ и услуг для обеспечения государственных (муниципальных) нужд</v>
      </c>
      <c r="B70" s="13" t="str">
        <f>[1]Лист2!C383</f>
        <v>01</v>
      </c>
      <c r="C70" s="13">
        <f>[1]Лист2!D383</f>
        <v>13</v>
      </c>
      <c r="D70" s="13" t="str">
        <f>[1]Лист2!E383</f>
        <v>99 9 00 98710</v>
      </c>
      <c r="E70" s="82">
        <f>[1]Лист2!F383</f>
        <v>200</v>
      </c>
      <c r="F70" s="26">
        <f>[1]Лист2!G383</f>
        <v>1000</v>
      </c>
      <c r="G70" s="26">
        <v>1000</v>
      </c>
      <c r="H70" s="40">
        <f t="shared" si="0"/>
        <v>100</v>
      </c>
    </row>
    <row r="71" spans="1:8" ht="31.5">
      <c r="A71" s="63" t="str">
        <f>[1]Лист1!A19</f>
        <v>Национальная оборона</v>
      </c>
      <c r="B71" s="11" t="str">
        <f>[1]Лист1!B19</f>
        <v>02</v>
      </c>
      <c r="C71" s="13"/>
      <c r="D71" s="13"/>
      <c r="E71" s="82"/>
      <c r="F71" s="26">
        <f>F72</f>
        <v>1460.2</v>
      </c>
      <c r="G71" s="26">
        <f>G72</f>
        <v>1460.2</v>
      </c>
      <c r="H71" s="40">
        <f t="shared" si="0"/>
        <v>100</v>
      </c>
    </row>
    <row r="72" spans="1:8" ht="31.5">
      <c r="A72" s="63" t="s">
        <v>42</v>
      </c>
      <c r="B72" s="13" t="s">
        <v>17</v>
      </c>
      <c r="C72" s="13" t="s">
        <v>18</v>
      </c>
      <c r="D72" s="13"/>
      <c r="E72" s="82"/>
      <c r="F72" s="16">
        <f>F73</f>
        <v>1460.2</v>
      </c>
      <c r="G72" s="16">
        <f>G73</f>
        <v>1460.2</v>
      </c>
      <c r="H72" s="40">
        <f t="shared" si="0"/>
        <v>100</v>
      </c>
    </row>
    <row r="73" spans="1:8" ht="31.5">
      <c r="A73" s="63" t="str">
        <f>[1]Лист2!A284</f>
        <v>Руководство и управление в сфере установленных функций органов государственной власти субъектов Российской Федерации</v>
      </c>
      <c r="B73" s="13" t="str">
        <f>[1]Лист2!C284</f>
        <v>02</v>
      </c>
      <c r="C73" s="13" t="str">
        <f>[1]Лист2!D284</f>
        <v>03</v>
      </c>
      <c r="D73" s="13" t="str">
        <f>[1]Лист2!E284</f>
        <v>01 0 00 00000</v>
      </c>
      <c r="E73" s="82"/>
      <c r="F73" s="26">
        <f>[1]Лист2!G284</f>
        <v>1460.2</v>
      </c>
      <c r="G73" s="26">
        <f>G74</f>
        <v>1460.2</v>
      </c>
      <c r="H73" s="40">
        <f t="shared" si="0"/>
        <v>100</v>
      </c>
    </row>
    <row r="74" spans="1:8" ht="31.5">
      <c r="A74" s="63" t="str">
        <f>[1]Лист2!A285</f>
        <v>Руководство и управление в сфере установленных функций</v>
      </c>
      <c r="B74" s="13" t="str">
        <f>[1]Лист2!C285</f>
        <v>02</v>
      </c>
      <c r="C74" s="13" t="str">
        <f>[1]Лист2!D285</f>
        <v>03</v>
      </c>
      <c r="D74" s="13" t="str">
        <f>[1]Лист2!E285</f>
        <v>01 4 00 00000</v>
      </c>
      <c r="E74" s="82"/>
      <c r="F74" s="26">
        <f>[1]Лист2!G285</f>
        <v>1460.2</v>
      </c>
      <c r="G74" s="26">
        <f>G75</f>
        <v>1460.2</v>
      </c>
      <c r="H74" s="40">
        <f t="shared" si="0"/>
        <v>100</v>
      </c>
    </row>
    <row r="75" spans="1:8" ht="31.5">
      <c r="A75" s="63" t="str">
        <f>[1]Лист2!A286</f>
        <v>Осуществление первичного воинского учета на территориях, где отсутствуют военные комиссариаты</v>
      </c>
      <c r="B75" s="13" t="str">
        <f>[1]Лист2!C286</f>
        <v>02</v>
      </c>
      <c r="C75" s="13" t="str">
        <f>[1]Лист2!D286</f>
        <v>03</v>
      </c>
      <c r="D75" s="13" t="str">
        <f>[1]Лист2!E286</f>
        <v>01 4 00 51180</v>
      </c>
      <c r="E75" s="82"/>
      <c r="F75" s="26">
        <f>[1]Лист2!G286</f>
        <v>1460.2</v>
      </c>
      <c r="G75" s="26">
        <f>G76</f>
        <v>1460.2</v>
      </c>
      <c r="H75" s="40">
        <f t="shared" si="0"/>
        <v>100</v>
      </c>
    </row>
    <row r="76" spans="1:8" ht="31.5">
      <c r="A76" s="63" t="str">
        <f>[1]Лист2!A287</f>
        <v>Субвенции</v>
      </c>
      <c r="B76" s="13" t="str">
        <f>[1]Лист2!C287</f>
        <v>02</v>
      </c>
      <c r="C76" s="13" t="str">
        <f>[1]Лист2!D287</f>
        <v>03</v>
      </c>
      <c r="D76" s="13" t="str">
        <f>[1]Лист2!E287</f>
        <v>01 4 00 51180</v>
      </c>
      <c r="E76" s="82">
        <f>[1]Лист2!F287</f>
        <v>530</v>
      </c>
      <c r="F76" s="26">
        <f>[1]Лист2!G287</f>
        <v>1460.2</v>
      </c>
      <c r="G76" s="26">
        <v>1460.2</v>
      </c>
      <c r="H76" s="40">
        <f t="shared" ref="H76:H139" si="5">G76/F76*100</f>
        <v>100</v>
      </c>
    </row>
    <row r="77" spans="1:8" ht="31.5">
      <c r="A77" s="63" t="s">
        <v>35</v>
      </c>
      <c r="B77" s="13" t="s">
        <v>18</v>
      </c>
      <c r="C77" s="11"/>
      <c r="D77" s="11"/>
      <c r="E77" s="81"/>
      <c r="F77" s="16">
        <f>F78+F94</f>
        <v>7970.17</v>
      </c>
      <c r="G77" s="16">
        <f>G78+G94</f>
        <v>6606.4480000000003</v>
      </c>
      <c r="H77" s="40">
        <f t="shared" si="5"/>
        <v>82.889674875190863</v>
      </c>
    </row>
    <row r="78" spans="1:8" ht="31.5">
      <c r="A78" s="63" t="str">
        <f>[1]Лист2!A433</f>
        <v>Защита населения и территории от чрезвычайных ситуаций природного и техногенного характера, пожарная безопасность</v>
      </c>
      <c r="B78" s="13" t="str">
        <f>[1]Лист2!C433</f>
        <v>03</v>
      </c>
      <c r="C78" s="13" t="str">
        <f>[1]Лист2!D433</f>
        <v>10</v>
      </c>
      <c r="D78" s="13"/>
      <c r="E78" s="82"/>
      <c r="F78" s="26">
        <f>F79+F85+F90</f>
        <v>7660.17</v>
      </c>
      <c r="G78" s="26">
        <f>G79+G85+G90</f>
        <v>6500.1980000000003</v>
      </c>
      <c r="H78" s="40">
        <f t="shared" si="5"/>
        <v>84.857098471704944</v>
      </c>
    </row>
    <row r="79" spans="1:8" ht="31.5">
      <c r="A79" s="63" t="str">
        <f>[1]Лист2!A434</f>
        <v>Расходы на обеспечение деятельности (оказание услуг) подведомственных учреждений</v>
      </c>
      <c r="B79" s="13" t="str">
        <f>[1]Лист2!C434</f>
        <v>03</v>
      </c>
      <c r="C79" s="13" t="str">
        <f>[1]Лист2!D434</f>
        <v>10</v>
      </c>
      <c r="D79" s="13" t="str">
        <f>[1]Лист2!E434</f>
        <v>02 0 00 00000</v>
      </c>
      <c r="E79" s="82"/>
      <c r="F79" s="26">
        <f>Лист2!G427</f>
        <v>4056.6</v>
      </c>
      <c r="G79" s="26">
        <f>Лист2!H427</f>
        <v>4056.5880000000002</v>
      </c>
      <c r="H79" s="40">
        <f t="shared" si="5"/>
        <v>99.99970418577135</v>
      </c>
    </row>
    <row r="80" spans="1:8" ht="31.5">
      <c r="A80" s="63" t="str">
        <f>[1]Лист2!A435</f>
        <v>Расходы на обеспечение деятельности (оказание услуг) иных подведомственных учреждений</v>
      </c>
      <c r="B80" s="13" t="str">
        <f>[1]Лист2!C435</f>
        <v>03</v>
      </c>
      <c r="C80" s="13" t="str">
        <f>[1]Лист2!D435</f>
        <v>10</v>
      </c>
      <c r="D80" s="13" t="str">
        <f>[1]Лист2!E435</f>
        <v>02 5 00 00000</v>
      </c>
      <c r="E80" s="82"/>
      <c r="F80" s="26">
        <f>Лист2!G428</f>
        <v>4056.6</v>
      </c>
      <c r="G80" s="26">
        <f>Лист2!H428</f>
        <v>4056.5880000000002</v>
      </c>
      <c r="H80" s="40">
        <f t="shared" si="5"/>
        <v>99.99970418577135</v>
      </c>
    </row>
    <row r="81" spans="1:8" ht="31.5">
      <c r="A81" s="63" t="str">
        <f>[1]Лист2!A436</f>
        <v>Учреждения по обеспечению национальной безопасности и правоохранительной деятельности</v>
      </c>
      <c r="B81" s="13" t="str">
        <f>[1]Лист2!C436</f>
        <v>03</v>
      </c>
      <c r="C81" s="13" t="str">
        <f>[1]Лист2!D436</f>
        <v>10</v>
      </c>
      <c r="D81" s="13" t="str">
        <f>[1]Лист2!E436</f>
        <v>02 5 00 10860</v>
      </c>
      <c r="E81" s="82"/>
      <c r="F81" s="26">
        <f>Лист2!G429</f>
        <v>2106.6</v>
      </c>
      <c r="G81" s="26">
        <f>Лист2!H429</f>
        <v>2106.5880000000002</v>
      </c>
      <c r="H81" s="40">
        <f t="shared" si="5"/>
        <v>99.999430361720314</v>
      </c>
    </row>
    <row r="82" spans="1:8" ht="63">
      <c r="A82" s="63" t="str">
        <f>[1]Лист2!A437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2" s="13" t="str">
        <f>[1]Лист2!C437</f>
        <v>03</v>
      </c>
      <c r="C82" s="13" t="str">
        <f>[1]Лист2!D437</f>
        <v>10</v>
      </c>
      <c r="D82" s="13" t="str">
        <f>[1]Лист2!E437</f>
        <v>02 5 00 10860</v>
      </c>
      <c r="E82" s="82">
        <f>[1]Лист2!F437</f>
        <v>100</v>
      </c>
      <c r="F82" s="26">
        <f>Лист2!G430</f>
        <v>2106.6</v>
      </c>
      <c r="G82" s="26">
        <f>Лист2!H430</f>
        <v>2106.5880000000002</v>
      </c>
      <c r="H82" s="40">
        <f t="shared" si="5"/>
        <v>99.999430361720314</v>
      </c>
    </row>
    <row r="83" spans="1:8" ht="47.25">
      <c r="A83" s="63" t="str">
        <f>[1]Лист2!A438</f>
        <v>Субсидия на софинансирование части расходов местных бюджетов по оплате труда работников муниципальных учреждений</v>
      </c>
      <c r="B83" s="13" t="str">
        <f>[1]Лист2!C438</f>
        <v>03</v>
      </c>
      <c r="C83" s="13" t="str">
        <f>[1]Лист2!D438</f>
        <v>10</v>
      </c>
      <c r="D83" s="13" t="str">
        <f>[1]Лист2!E438</f>
        <v>02 5 00 S0430</v>
      </c>
      <c r="E83" s="82"/>
      <c r="F83" s="26">
        <f>Лист2!G431</f>
        <v>1950</v>
      </c>
      <c r="G83" s="26">
        <f>Лист2!H431</f>
        <v>1950</v>
      </c>
      <c r="H83" s="40">
        <f t="shared" si="5"/>
        <v>100</v>
      </c>
    </row>
    <row r="84" spans="1:8" ht="63">
      <c r="A84" s="63" t="str">
        <f>[1]Лист2!A439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4" s="13" t="str">
        <f>[1]Лист2!C439</f>
        <v>03</v>
      </c>
      <c r="C84" s="13" t="str">
        <f>[1]Лист2!D439</f>
        <v>10</v>
      </c>
      <c r="D84" s="13" t="str">
        <f>[1]Лист2!E439</f>
        <v>02 5 00 S0430</v>
      </c>
      <c r="E84" s="82">
        <f>[1]Лист2!F439</f>
        <v>100</v>
      </c>
      <c r="F84" s="26">
        <f>Лист2!G432</f>
        <v>1950</v>
      </c>
      <c r="G84" s="26">
        <f>Лист2!H432</f>
        <v>1950</v>
      </c>
      <c r="H84" s="40">
        <f t="shared" si="5"/>
        <v>100</v>
      </c>
    </row>
    <row r="85" spans="1:8" ht="31.5">
      <c r="A85" s="63" t="str">
        <f>[1]Лист2!A440</f>
        <v>Предупреждение и ликвидация чрезвычайных ситуаций и последствий стихийных бедствий</v>
      </c>
      <c r="B85" s="13" t="str">
        <f>[1]Лист2!C440</f>
        <v>03</v>
      </c>
      <c r="C85" s="13" t="str">
        <f>[1]Лист2!D440</f>
        <v>10</v>
      </c>
      <c r="D85" s="13" t="str">
        <f>[1]Лист2!E440</f>
        <v>94 0 00 00000</v>
      </c>
      <c r="E85" s="82"/>
      <c r="F85" s="26">
        <f>Лист2!G433</f>
        <v>2474</v>
      </c>
      <c r="G85" s="26">
        <f>Лист2!H433</f>
        <v>1314.04</v>
      </c>
      <c r="H85" s="40">
        <f t="shared" si="5"/>
        <v>53.113985448666121</v>
      </c>
    </row>
    <row r="86" spans="1:8" ht="47.25">
      <c r="A86" s="63" t="str">
        <f>[1]Лист2!A441</f>
        <v>Финансирование иных мероприятий по предупреждению и ликвидации чрезвычайных ситуаций и последствий стихийных бедствий</v>
      </c>
      <c r="B86" s="13" t="str">
        <f>[1]Лист2!C441</f>
        <v>03</v>
      </c>
      <c r="C86" s="13" t="str">
        <f>[1]Лист2!D441</f>
        <v>10</v>
      </c>
      <c r="D86" s="13" t="str">
        <f>[1]Лист2!E441</f>
        <v>94 2 00 00000</v>
      </c>
      <c r="E86" s="82"/>
      <c r="F86" s="26">
        <f>Лист2!G434</f>
        <v>2474</v>
      </c>
      <c r="G86" s="26">
        <f>Лист2!H434</f>
        <v>1314.04</v>
      </c>
      <c r="H86" s="40">
        <f t="shared" si="5"/>
        <v>53.113985448666121</v>
      </c>
    </row>
    <row r="87" spans="1:8" ht="47.25">
      <c r="A87" s="63" t="str">
        <f>[1]Лист2!A442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7" s="13" t="str">
        <f>[1]Лист2!C442</f>
        <v>03</v>
      </c>
      <c r="C87" s="13" t="str">
        <f>[1]Лист2!D442</f>
        <v>10</v>
      </c>
      <c r="D87" s="13" t="str">
        <f>[1]Лист2!E442</f>
        <v>94 2 00 12010</v>
      </c>
      <c r="E87" s="82"/>
      <c r="F87" s="26">
        <f>Лист2!G435</f>
        <v>2474</v>
      </c>
      <c r="G87" s="26">
        <f>Лист2!H435</f>
        <v>1314.04</v>
      </c>
      <c r="H87" s="40">
        <f t="shared" si="5"/>
        <v>53.113985448666121</v>
      </c>
    </row>
    <row r="88" spans="1:8" ht="63">
      <c r="A88" s="63" t="str">
        <f>[1]Лист2!A443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8" s="13" t="str">
        <f>[1]Лист2!C443</f>
        <v>03</v>
      </c>
      <c r="C88" s="13" t="str">
        <f>[1]Лист2!D443</f>
        <v>10</v>
      </c>
      <c r="D88" s="13" t="str">
        <f>[1]Лист2!E443</f>
        <v>94 2 00 12010</v>
      </c>
      <c r="E88" s="82">
        <f>[1]Лист2!F443</f>
        <v>100</v>
      </c>
      <c r="F88" s="26">
        <f>Лист2!G436</f>
        <v>20</v>
      </c>
      <c r="G88" s="26">
        <f>Лист2!H436</f>
        <v>15.75</v>
      </c>
      <c r="H88" s="40">
        <f t="shared" si="5"/>
        <v>78.75</v>
      </c>
    </row>
    <row r="89" spans="1:8" ht="31.5">
      <c r="A89" s="63" t="str">
        <f>[1]Лист2!A444</f>
        <v>Закупка товаров, работ и услуг для обеспечения государственных (муниципальных) нужд</v>
      </c>
      <c r="B89" s="13" t="str">
        <f>[1]Лист2!C444</f>
        <v>03</v>
      </c>
      <c r="C89" s="13" t="str">
        <f>[1]Лист2!D444</f>
        <v>10</v>
      </c>
      <c r="D89" s="13" t="str">
        <f>[1]Лист2!E444</f>
        <v>94 2 00 12010</v>
      </c>
      <c r="E89" s="82">
        <f>[1]Лист2!F444</f>
        <v>200</v>
      </c>
      <c r="F89" s="26">
        <f>Лист2!G437</f>
        <v>2454</v>
      </c>
      <c r="G89" s="26">
        <f>Лист2!H437</f>
        <v>1298.29</v>
      </c>
      <c r="H89" s="40">
        <f t="shared" si="5"/>
        <v>52.905052974735121</v>
      </c>
    </row>
    <row r="90" spans="1:8" ht="31.5">
      <c r="A90" s="63" t="str">
        <f>[1]Лист2!A290</f>
        <v xml:space="preserve">Межбюджетные трансферты общего характера бюджетам субъектов Российской Федерации и муниципальных образований </v>
      </c>
      <c r="B90" s="13" t="str">
        <f>[1]Лист2!C290</f>
        <v>03</v>
      </c>
      <c r="C90" s="13">
        <f>[1]Лист2!D290</f>
        <v>10</v>
      </c>
      <c r="D90" s="13" t="str">
        <f>[1]Лист2!E290</f>
        <v>98 0 00 00000</v>
      </c>
      <c r="E90" s="82"/>
      <c r="F90" s="26">
        <f>[1]Лист2!G290</f>
        <v>1129.57</v>
      </c>
      <c r="G90" s="26">
        <f>G91</f>
        <v>1129.57</v>
      </c>
      <c r="H90" s="40">
        <f t="shared" si="5"/>
        <v>100</v>
      </c>
    </row>
    <row r="91" spans="1:8" ht="31.5">
      <c r="A91" s="63" t="str">
        <f>[1]Лист2!A291</f>
        <v>Прочие межбюджетные трансферты общего характера</v>
      </c>
      <c r="B91" s="13" t="str">
        <f>[1]Лист2!C291</f>
        <v>03</v>
      </c>
      <c r="C91" s="13">
        <f>[1]Лист2!D291</f>
        <v>10</v>
      </c>
      <c r="D91" s="13" t="str">
        <f>[1]Лист2!E291</f>
        <v>98 5 00 00000</v>
      </c>
      <c r="E91" s="82"/>
      <c r="F91" s="26">
        <f>[1]Лист2!G291</f>
        <v>1129.57</v>
      </c>
      <c r="G91" s="26">
        <f>G92</f>
        <v>1129.57</v>
      </c>
      <c r="H91" s="40">
        <f t="shared" si="5"/>
        <v>100</v>
      </c>
    </row>
    <row r="92" spans="1:8" ht="78.75">
      <c r="A92" s="63" t="str">
        <f>[1]Лист2!A292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2" s="13" t="str">
        <f>[1]Лист2!C292</f>
        <v>03</v>
      </c>
      <c r="C92" s="13">
        <f>[1]Лист2!D292</f>
        <v>10</v>
      </c>
      <c r="D92" s="13" t="str">
        <f>[1]Лист2!E292</f>
        <v>98 5 00 60510</v>
      </c>
      <c r="E92" s="82"/>
      <c r="F92" s="26">
        <f>[1]Лист2!G292</f>
        <v>1129.57</v>
      </c>
      <c r="G92" s="26">
        <f>G93</f>
        <v>1129.57</v>
      </c>
      <c r="H92" s="40">
        <f t="shared" si="5"/>
        <v>100</v>
      </c>
    </row>
    <row r="93" spans="1:8" ht="31.5">
      <c r="A93" s="63" t="str">
        <f>[1]Лист2!A293</f>
        <v>Иные межбюджетные трансферты</v>
      </c>
      <c r="B93" s="13" t="str">
        <f>[1]Лист2!C293</f>
        <v>03</v>
      </c>
      <c r="C93" s="13">
        <f>[1]Лист2!D293</f>
        <v>10</v>
      </c>
      <c r="D93" s="13" t="str">
        <f>[1]Лист2!E293</f>
        <v>98 5 00 60510</v>
      </c>
      <c r="E93" s="82">
        <f>[1]Лист2!F293</f>
        <v>540</v>
      </c>
      <c r="F93" s="26">
        <f>Лист2!G287</f>
        <v>1129.57</v>
      </c>
      <c r="G93" s="26">
        <f>Лист2!H287</f>
        <v>1129.57</v>
      </c>
      <c r="H93" s="40">
        <f t="shared" si="5"/>
        <v>100</v>
      </c>
    </row>
    <row r="94" spans="1:8" ht="31.5">
      <c r="A94" s="63" t="str">
        <f>[1]Лист2!A445</f>
        <v>Другие вопросы в области национальной безопасности и правоохранительной деятельности</v>
      </c>
      <c r="B94" s="13" t="str">
        <f>[1]Лист2!C445</f>
        <v>03</v>
      </c>
      <c r="C94" s="13">
        <f>[1]Лист2!D445</f>
        <v>14</v>
      </c>
      <c r="D94" s="13"/>
      <c r="E94" s="82"/>
      <c r="F94" s="26">
        <f>Лист2!G438</f>
        <v>310</v>
      </c>
      <c r="G94" s="26">
        <f>Лист2!H438</f>
        <v>106.25</v>
      </c>
      <c r="H94" s="40">
        <f t="shared" si="5"/>
        <v>34.274193548387096</v>
      </c>
    </row>
    <row r="95" spans="1:8" ht="31.5">
      <c r="A95" s="63" t="str">
        <f>[1]Лист2!A446</f>
        <v>Государственная программа Алтайского края "Обеспечение прав граждан и их безопасности"</v>
      </c>
      <c r="B95" s="13" t="str">
        <f>[1]Лист2!C446</f>
        <v>03</v>
      </c>
      <c r="C95" s="13">
        <f>[1]Лист2!D446</f>
        <v>14</v>
      </c>
      <c r="D95" s="13" t="str">
        <f>[1]Лист2!E446</f>
        <v>10 0 00 00000</v>
      </c>
      <c r="E95" s="82"/>
      <c r="F95" s="26">
        <f>Лист2!G439</f>
        <v>110</v>
      </c>
      <c r="G95" s="26">
        <f>Лист2!H439</f>
        <v>24.3</v>
      </c>
      <c r="H95" s="40">
        <f t="shared" si="5"/>
        <v>22.09090909090909</v>
      </c>
    </row>
    <row r="96" spans="1:8" ht="31.5">
      <c r="A96" s="63" t="str">
        <f>[1]Лист2!A447</f>
        <v>МП "Профилактика преступлений и иных правонарушений в Волчихинском районе Алтайского края на 2025-2028 годы"</v>
      </c>
      <c r="B96" s="13" t="str">
        <f>[1]Лист2!C447</f>
        <v>03</v>
      </c>
      <c r="C96" s="13">
        <f>[1]Лист2!D447</f>
        <v>14</v>
      </c>
      <c r="D96" s="13" t="str">
        <f>[1]Лист2!E447</f>
        <v>10 0 00 60990</v>
      </c>
      <c r="E96" s="82"/>
      <c r="F96" s="26">
        <f>Лист2!G440</f>
        <v>100</v>
      </c>
      <c r="G96" s="26">
        <f>Лист2!H440</f>
        <v>20</v>
      </c>
      <c r="H96" s="40">
        <f t="shared" si="5"/>
        <v>20</v>
      </c>
    </row>
    <row r="97" spans="1:8" ht="31.5">
      <c r="A97" s="63" t="str">
        <f>[1]Лист2!A448</f>
        <v>Закупка товаров, работ и услуг для обеспечения государственных (муниципальных) нужд</v>
      </c>
      <c r="B97" s="13" t="str">
        <f>[1]Лист2!C448</f>
        <v>03</v>
      </c>
      <c r="C97" s="13">
        <f>[1]Лист2!D448</f>
        <v>14</v>
      </c>
      <c r="D97" s="13" t="str">
        <f>[1]Лист2!E448</f>
        <v>10 0 00 60990</v>
      </c>
      <c r="E97" s="82">
        <f>[1]Лист2!F448</f>
        <v>200</v>
      </c>
      <c r="F97" s="26">
        <f>Лист2!G441</f>
        <v>20</v>
      </c>
      <c r="G97" s="26">
        <f>Лист2!H441</f>
        <v>20</v>
      </c>
      <c r="H97" s="40">
        <f t="shared" si="5"/>
        <v>100</v>
      </c>
    </row>
    <row r="98" spans="1:8" ht="31.5">
      <c r="A98" s="63" t="str">
        <f>[1]Лист2!A449</f>
        <v>Долгосрочная целевая программа "Повышение безопасности дорожного движения в Волчихинском района на 2022-2026 годы"</v>
      </c>
      <c r="B98" s="13" t="str">
        <f>[1]Лист2!C449</f>
        <v>03</v>
      </c>
      <c r="C98" s="13">
        <f>[1]Лист2!D449</f>
        <v>14</v>
      </c>
      <c r="D98" s="13" t="str">
        <f>[1]Лист2!E449</f>
        <v>10 0 00 60991</v>
      </c>
      <c r="E98" s="82"/>
      <c r="F98" s="26">
        <f>Лист2!G442</f>
        <v>80</v>
      </c>
      <c r="G98" s="26">
        <f>Лист2!H442</f>
        <v>0</v>
      </c>
      <c r="H98" s="40">
        <f t="shared" si="5"/>
        <v>0</v>
      </c>
    </row>
    <row r="99" spans="1:8" ht="31.5">
      <c r="A99" s="63" t="str">
        <f>[1]Лист2!A450</f>
        <v>Закупка товаров, работ и услуг для обеспечения государственных (муниципальных) нужд</v>
      </c>
      <c r="B99" s="13" t="str">
        <f>[1]Лист2!C450</f>
        <v>03</v>
      </c>
      <c r="C99" s="13">
        <f>[1]Лист2!D450</f>
        <v>14</v>
      </c>
      <c r="D99" s="13" t="str">
        <f>[1]Лист2!E450</f>
        <v>10 0 00 60991</v>
      </c>
      <c r="E99" s="82">
        <f>[1]Лист2!F450</f>
        <v>200</v>
      </c>
      <c r="F99" s="26">
        <f>Лист2!G443</f>
        <v>10</v>
      </c>
      <c r="G99" s="26">
        <f>Лист2!H443</f>
        <v>4.3</v>
      </c>
      <c r="H99" s="40">
        <f t="shared" si="5"/>
        <v>43</v>
      </c>
    </row>
    <row r="100" spans="1:8" ht="31.5">
      <c r="A100" s="63" t="str">
        <f>[1]Лист2!A451</f>
        <v>Государственная программа Алтайского края "Противодействие экстремизму и идеологии терроризма в Алтайском крае"</v>
      </c>
      <c r="B100" s="13" t="str">
        <f>[1]Лист2!C451</f>
        <v>03</v>
      </c>
      <c r="C100" s="13">
        <f>[1]Лист2!D451</f>
        <v>14</v>
      </c>
      <c r="D100" s="13" t="str">
        <f>[1]Лист2!E451</f>
        <v>40 0 00 00000</v>
      </c>
      <c r="E100" s="82"/>
      <c r="F100" s="26">
        <f>Лист2!G444</f>
        <v>10</v>
      </c>
      <c r="G100" s="26">
        <f>Лист2!H444</f>
        <v>4.3</v>
      </c>
      <c r="H100" s="40">
        <f t="shared" si="5"/>
        <v>43</v>
      </c>
    </row>
    <row r="101" spans="1:8" ht="47.25">
      <c r="A101" s="63" t="str">
        <f>[1]Лист2!A452</f>
        <v>МП "Профилактика терроризма и экстремизма на территории муниципального образования Волчихинский район на 2025-2027 годы"</v>
      </c>
      <c r="B101" s="13" t="str">
        <f>[1]Лист2!C452</f>
        <v>03</v>
      </c>
      <c r="C101" s="13">
        <f>[1]Лист2!D452</f>
        <v>14</v>
      </c>
      <c r="D101" s="13" t="str">
        <f>[1]Лист2!E452</f>
        <v>40 0 00 60990</v>
      </c>
      <c r="E101" s="82"/>
      <c r="F101" s="26">
        <f>Лист2!G445</f>
        <v>100</v>
      </c>
      <c r="G101" s="26">
        <f>Лист2!H445</f>
        <v>35.799999999999997</v>
      </c>
      <c r="H101" s="40">
        <f t="shared" si="5"/>
        <v>35.799999999999997</v>
      </c>
    </row>
    <row r="102" spans="1:8" ht="31.5">
      <c r="A102" s="63" t="str">
        <f>[1]Лист2!A453</f>
        <v>Закупка товаров, работ и услуг для обеспечения государственных (муниципальных) нужд</v>
      </c>
      <c r="B102" s="13" t="str">
        <f>[1]Лист2!C453</f>
        <v>03</v>
      </c>
      <c r="C102" s="13">
        <f>[1]Лист2!D453</f>
        <v>14</v>
      </c>
      <c r="D102" s="13" t="str">
        <f>[1]Лист2!E453</f>
        <v>40 0 00 60990</v>
      </c>
      <c r="E102" s="82">
        <f>[1]Лист2!F453</f>
        <v>200</v>
      </c>
      <c r="F102" s="26">
        <f>Лист2!G446</f>
        <v>100</v>
      </c>
      <c r="G102" s="26">
        <f>Лист2!H446</f>
        <v>35.799999999999997</v>
      </c>
      <c r="H102" s="40">
        <f t="shared" si="5"/>
        <v>35.799999999999997</v>
      </c>
    </row>
    <row r="103" spans="1:8" ht="47.25">
      <c r="A103" s="63" t="str">
        <f>[1]Лист2!A454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103" s="13" t="str">
        <f>[1]Лист2!C454</f>
        <v>03</v>
      </c>
      <c r="C103" s="13">
        <f>[1]Лист2!D454</f>
        <v>14</v>
      </c>
      <c r="D103" s="13" t="str">
        <f>[1]Лист2!E454</f>
        <v>67 0 00 00000</v>
      </c>
      <c r="E103" s="82"/>
      <c r="F103" s="26">
        <f>Лист2!G447</f>
        <v>100</v>
      </c>
      <c r="G103" s="26">
        <f>Лист2!H447</f>
        <v>35.799999999999997</v>
      </c>
      <c r="H103" s="40">
        <f t="shared" si="5"/>
        <v>35.799999999999997</v>
      </c>
    </row>
    <row r="104" spans="1:8" ht="63">
      <c r="A104" s="63" t="str">
        <f>[1]Лист2!A455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2025-2027 годы</v>
      </c>
      <c r="B104" s="13" t="str">
        <f>[1]Лист2!C455</f>
        <v>03</v>
      </c>
      <c r="C104" s="13">
        <f>[1]Лист2!D455</f>
        <v>14</v>
      </c>
      <c r="D104" s="13" t="str">
        <f>[1]Лист2!E455</f>
        <v>67 0 00 60990</v>
      </c>
      <c r="E104" s="82"/>
      <c r="F104" s="26">
        <f>Лист2!G448</f>
        <v>100</v>
      </c>
      <c r="G104" s="26">
        <f>Лист2!H448</f>
        <v>46.15</v>
      </c>
      <c r="H104" s="40">
        <f t="shared" si="5"/>
        <v>46.15</v>
      </c>
    </row>
    <row r="105" spans="1:8" ht="31.5">
      <c r="A105" s="63" t="str">
        <f>[1]Лист2!A456</f>
        <v>Закупка товаров, работ и услуг для обеспечения государственных (муниципальных) нужд</v>
      </c>
      <c r="B105" s="13" t="str">
        <f>[1]Лист2!C456</f>
        <v>03</v>
      </c>
      <c r="C105" s="13">
        <f>[1]Лист2!D456</f>
        <v>14</v>
      </c>
      <c r="D105" s="13" t="str">
        <f>[1]Лист2!E456</f>
        <v>67 0 00 60990</v>
      </c>
      <c r="E105" s="82">
        <f>[1]Лист2!F456</f>
        <v>200</v>
      </c>
      <c r="F105" s="26">
        <f>Лист2!G449</f>
        <v>100</v>
      </c>
      <c r="G105" s="26">
        <f>Лист2!H449</f>
        <v>46.15</v>
      </c>
      <c r="H105" s="40">
        <f t="shared" si="5"/>
        <v>46.15</v>
      </c>
    </row>
    <row r="106" spans="1:8" ht="31.5">
      <c r="A106" s="63" t="s">
        <v>36</v>
      </c>
      <c r="B106" s="13" t="s">
        <v>19</v>
      </c>
      <c r="C106" s="13"/>
      <c r="D106" s="11"/>
      <c r="E106" s="82"/>
      <c r="F106" s="16">
        <f>F117+F107+F134+F112</f>
        <v>21392.010999999999</v>
      </c>
      <c r="G106" s="16">
        <f>G117+G107+G134+G112</f>
        <v>20686.279000000002</v>
      </c>
      <c r="H106" s="40">
        <f t="shared" si="5"/>
        <v>96.700955323929122</v>
      </c>
    </row>
    <row r="107" spans="1:8" ht="31.5">
      <c r="A107" s="63" t="str">
        <f>[1]Лист2!A458</f>
        <v>Сельское хозяйство и рыболовство</v>
      </c>
      <c r="B107" s="13" t="str">
        <f>[1]Лист2!C458</f>
        <v>04</v>
      </c>
      <c r="C107" s="13" t="str">
        <f>[1]Лист2!D458</f>
        <v>05</v>
      </c>
      <c r="D107" s="13"/>
      <c r="E107" s="82"/>
      <c r="F107" s="26">
        <f>Лист2!G452</f>
        <v>375</v>
      </c>
      <c r="G107" s="26">
        <f>Лист2!H452</f>
        <v>216.827</v>
      </c>
      <c r="H107" s="40">
        <f t="shared" si="5"/>
        <v>57.820533333333337</v>
      </c>
    </row>
    <row r="108" spans="1:8" ht="31.5">
      <c r="A108" s="63" t="str">
        <f>[1]Лист2!A459</f>
        <v>Иные вопросы в области национальной экономики</v>
      </c>
      <c r="B108" s="13" t="str">
        <f>[1]Лист2!C459</f>
        <v>04</v>
      </c>
      <c r="C108" s="13" t="str">
        <f>[1]Лист2!D459</f>
        <v>05</v>
      </c>
      <c r="D108" s="13" t="str">
        <f>[1]Лист2!E459</f>
        <v>91 0 00 00000</v>
      </c>
      <c r="E108" s="82"/>
      <c r="F108" s="26">
        <f>Лист2!G453</f>
        <v>375</v>
      </c>
      <c r="G108" s="26">
        <f>Лист2!H453</f>
        <v>216.827</v>
      </c>
      <c r="H108" s="40">
        <f t="shared" si="5"/>
        <v>57.820533333333337</v>
      </c>
    </row>
    <row r="109" spans="1:8" ht="31.5">
      <c r="A109" s="63" t="str">
        <f>[1]Лист2!A460</f>
        <v>Мероприятия в области сельского хозяйства</v>
      </c>
      <c r="B109" s="13" t="str">
        <f>[1]Лист2!C460</f>
        <v>04</v>
      </c>
      <c r="C109" s="13" t="str">
        <f>[1]Лист2!D460</f>
        <v>05</v>
      </c>
      <c r="D109" s="13" t="str">
        <f>[1]Лист2!E460</f>
        <v>91 4 00 00000</v>
      </c>
      <c r="E109" s="82"/>
      <c r="F109" s="26">
        <f>Лист2!G454</f>
        <v>375</v>
      </c>
      <c r="G109" s="26">
        <f>Лист2!H454</f>
        <v>216.827</v>
      </c>
      <c r="H109" s="40">
        <f t="shared" si="5"/>
        <v>57.820533333333337</v>
      </c>
    </row>
    <row r="110" spans="1:8" ht="31.5">
      <c r="A110" s="63" t="str">
        <f>[1]Лист2!A461</f>
        <v>Субвенция на исполнение государственных полномочий по обращению с животными без владельцев</v>
      </c>
      <c r="B110" s="13" t="str">
        <f>[1]Лист2!C461</f>
        <v>04</v>
      </c>
      <c r="C110" s="13" t="str">
        <f>[1]Лист2!D461</f>
        <v>05</v>
      </c>
      <c r="D110" s="13" t="str">
        <f>[1]Лист2!E461</f>
        <v>91 4 00 70400</v>
      </c>
      <c r="E110" s="82"/>
      <c r="F110" s="26">
        <f>Лист2!G455</f>
        <v>375</v>
      </c>
      <c r="G110" s="26">
        <f>Лист2!H455</f>
        <v>216.827</v>
      </c>
      <c r="H110" s="40">
        <f t="shared" si="5"/>
        <v>57.820533333333337</v>
      </c>
    </row>
    <row r="111" spans="1:8" ht="31.5">
      <c r="A111" s="63" t="str">
        <f>[1]Лист2!A462</f>
        <v>Закупка товаров, работ и услуг для обеспечения государственных (муниципальных) нужд</v>
      </c>
      <c r="B111" s="13" t="str">
        <f>[1]Лист2!C462</f>
        <v>04</v>
      </c>
      <c r="C111" s="13" t="str">
        <f>[1]Лист2!D462</f>
        <v>05</v>
      </c>
      <c r="D111" s="13" t="str">
        <f>[1]Лист2!E462</f>
        <v>91 4 00 70400</v>
      </c>
      <c r="E111" s="82">
        <f>[1]Лист2!F462</f>
        <v>200</v>
      </c>
      <c r="F111" s="26">
        <f>Лист2!G456</f>
        <v>375</v>
      </c>
      <c r="G111" s="26">
        <f>Лист2!H456</f>
        <v>216.827</v>
      </c>
      <c r="H111" s="40">
        <f t="shared" si="5"/>
        <v>57.820533333333337</v>
      </c>
    </row>
    <row r="112" spans="1:8" ht="31.5">
      <c r="A112" s="63" t="str">
        <f>[1]Лист2!A463</f>
        <v>Транспорт</v>
      </c>
      <c r="B112" s="13" t="str">
        <f>[1]Лист2!C463</f>
        <v>04</v>
      </c>
      <c r="C112" s="13" t="str">
        <f>[1]Лист2!D463</f>
        <v>08</v>
      </c>
      <c r="D112" s="13"/>
      <c r="E112" s="82"/>
      <c r="F112" s="26">
        <f>Лист2!G457</f>
        <v>3200</v>
      </c>
      <c r="G112" s="26">
        <f>Лист2!H457</f>
        <v>3050.3040000000001</v>
      </c>
      <c r="H112" s="40">
        <f t="shared" si="5"/>
        <v>95.322000000000003</v>
      </c>
    </row>
    <row r="113" spans="1:8" ht="31.5">
      <c r="A113" s="63" t="str">
        <f>[1]Лист2!A464</f>
        <v>Иные вопросы в области национальной экономики</v>
      </c>
      <c r="B113" s="13" t="str">
        <f>[1]Лист2!C464</f>
        <v>04</v>
      </c>
      <c r="C113" s="13" t="str">
        <f>[1]Лист2!D464</f>
        <v>08</v>
      </c>
      <c r="D113" s="13" t="str">
        <f>[1]Лист2!E464</f>
        <v>91 0 00 00000</v>
      </c>
      <c r="E113" s="82"/>
      <c r="F113" s="26">
        <f>Лист2!G458</f>
        <v>3200</v>
      </c>
      <c r="G113" s="26">
        <f>Лист2!H458</f>
        <v>3050.3040000000001</v>
      </c>
      <c r="H113" s="40">
        <f t="shared" si="5"/>
        <v>95.322000000000003</v>
      </c>
    </row>
    <row r="114" spans="1:8" ht="31.5">
      <c r="A114" s="63" t="str">
        <f>[1]Лист2!A465</f>
        <v>Мероприятия в сфере транспорта и дорожного хозяйства</v>
      </c>
      <c r="B114" s="13" t="str">
        <f>[1]Лист2!C465</f>
        <v>04</v>
      </c>
      <c r="C114" s="13" t="str">
        <f>[1]Лист2!D465</f>
        <v>08</v>
      </c>
      <c r="D114" s="13" t="str">
        <f>[1]Лист2!E465</f>
        <v>91 2 00 00000</v>
      </c>
      <c r="E114" s="82"/>
      <c r="F114" s="26">
        <f>Лист2!G459</f>
        <v>3200</v>
      </c>
      <c r="G114" s="26">
        <f>Лист2!H459</f>
        <v>3050.3040000000001</v>
      </c>
      <c r="H114" s="40">
        <f t="shared" si="5"/>
        <v>95.322000000000003</v>
      </c>
    </row>
    <row r="115" spans="1:8" ht="31.5">
      <c r="A115" s="63" t="str">
        <f>[1]Лист2!A466</f>
        <v>Расходы на осуществление маршрутов регулярных перевозок на территории Волчихинского района</v>
      </c>
      <c r="B115" s="13" t="str">
        <f>[1]Лист2!C466</f>
        <v>04</v>
      </c>
      <c r="C115" s="13" t="str">
        <f>[1]Лист2!D466</f>
        <v>08</v>
      </c>
      <c r="D115" s="13" t="str">
        <f>[1]Лист2!E466</f>
        <v>91 2 00 60990</v>
      </c>
      <c r="E115" s="82"/>
      <c r="F115" s="26">
        <f>Лист2!G460</f>
        <v>3200</v>
      </c>
      <c r="G115" s="26">
        <f>Лист2!H460</f>
        <v>3050.3040000000001</v>
      </c>
      <c r="H115" s="40">
        <f t="shared" si="5"/>
        <v>95.322000000000003</v>
      </c>
    </row>
    <row r="116" spans="1:8" ht="47.25">
      <c r="A116" s="63" t="str">
        <f>[1]Лист2!A467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6" s="13" t="str">
        <f>[1]Лист2!C467</f>
        <v>04</v>
      </c>
      <c r="C116" s="13" t="str">
        <f>[1]Лист2!D467</f>
        <v>08</v>
      </c>
      <c r="D116" s="13" t="str">
        <f>[1]Лист2!E467</f>
        <v>91 2 00 60990</v>
      </c>
      <c r="E116" s="82">
        <f>[1]Лист2!F467</f>
        <v>810</v>
      </c>
      <c r="F116" s="26">
        <f>Лист2!G461</f>
        <v>3200</v>
      </c>
      <c r="G116" s="26">
        <f>Лист2!H461</f>
        <v>3050.3040000000001</v>
      </c>
      <c r="H116" s="40">
        <f t="shared" si="5"/>
        <v>95.322000000000003</v>
      </c>
    </row>
    <row r="117" spans="1:8" ht="31.5">
      <c r="A117" s="63" t="str">
        <f>[1]Лист2!A468</f>
        <v>Дорожное хозяйство (дорожные фонды)</v>
      </c>
      <c r="B117" s="13" t="str">
        <f>[1]Лист2!C468</f>
        <v>04</v>
      </c>
      <c r="C117" s="13" t="str">
        <f>[1]Лист2!D468</f>
        <v>09</v>
      </c>
      <c r="D117" s="13"/>
      <c r="E117" s="82"/>
      <c r="F117" s="26">
        <f>F118+F128</f>
        <v>17417.010999999999</v>
      </c>
      <c r="G117" s="26">
        <f>G118+G128</f>
        <v>17281.148000000001</v>
      </c>
      <c r="H117" s="40">
        <f t="shared" si="5"/>
        <v>99.219940780883718</v>
      </c>
    </row>
    <row r="118" spans="1:8" ht="31.5">
      <c r="A118" s="63" t="str">
        <f>[1]Лист2!A469</f>
        <v>Иные вопросы в области национальной экономики</v>
      </c>
      <c r="B118" s="13" t="str">
        <f>[1]Лист2!C469</f>
        <v>04</v>
      </c>
      <c r="C118" s="13" t="str">
        <f>[1]Лист2!D469</f>
        <v>09</v>
      </c>
      <c r="D118" s="13" t="str">
        <f>[1]Лист2!E469</f>
        <v>91 0 00 00000</v>
      </c>
      <c r="E118" s="82"/>
      <c r="F118" s="26">
        <f>F119</f>
        <v>12267.548000000001</v>
      </c>
      <c r="G118" s="26">
        <f>G119</f>
        <v>12234.348</v>
      </c>
      <c r="H118" s="40">
        <f t="shared" si="5"/>
        <v>99.72936727046023</v>
      </c>
    </row>
    <row r="119" spans="1:8" ht="31.5">
      <c r="A119" s="63" t="str">
        <f>[1]Лист2!A470</f>
        <v>Мероприятия в сфере транспорта и дорожного хозяйства</v>
      </c>
      <c r="B119" s="13" t="str">
        <f>[1]Лист2!C470</f>
        <v>04</v>
      </c>
      <c r="C119" s="13" t="str">
        <f>[1]Лист2!D470</f>
        <v>09</v>
      </c>
      <c r="D119" s="13" t="str">
        <f>[1]Лист2!E470</f>
        <v>91 2 00 00000</v>
      </c>
      <c r="E119" s="82"/>
      <c r="F119" s="26">
        <f>F120+F124+F126+F122</f>
        <v>12267.548000000001</v>
      </c>
      <c r="G119" s="26">
        <f>G120+G124+G126+G122</f>
        <v>12234.348</v>
      </c>
      <c r="H119" s="40">
        <f t="shared" si="5"/>
        <v>99.72936727046023</v>
      </c>
    </row>
    <row r="120" spans="1:8" ht="47.25">
      <c r="A120" s="63" t="str">
        <f>[1]Лист2!A471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20" s="13" t="str">
        <f>[1]Лист2!C471</f>
        <v>04</v>
      </c>
      <c r="C120" s="13" t="str">
        <f>[1]Лист2!D471</f>
        <v>09</v>
      </c>
      <c r="D120" s="13" t="str">
        <f>[1]Лист2!E471</f>
        <v>91 2 00 SД110</v>
      </c>
      <c r="E120" s="82"/>
      <c r="F120" s="26">
        <f>Лист2!G465</f>
        <v>3469</v>
      </c>
      <c r="G120" s="26">
        <f>Лист2!H465</f>
        <v>3469</v>
      </c>
      <c r="H120" s="40">
        <f t="shared" si="5"/>
        <v>100</v>
      </c>
    </row>
    <row r="121" spans="1:8" ht="31.5">
      <c r="A121" s="63" t="str">
        <f>[1]Лист2!A472</f>
        <v>Закупка товаров, работ и услуг для обеспечения государственных (муниципальных) нужд</v>
      </c>
      <c r="B121" s="13" t="str">
        <f>[1]Лист2!C472</f>
        <v>04</v>
      </c>
      <c r="C121" s="13" t="str">
        <f>[1]Лист2!D472</f>
        <v>09</v>
      </c>
      <c r="D121" s="13" t="str">
        <f>[1]Лист2!E472</f>
        <v>91 2 00 SД110</v>
      </c>
      <c r="E121" s="82">
        <f>[1]Лист2!F472</f>
        <v>200</v>
      </c>
      <c r="F121" s="26">
        <f>Лист2!G466</f>
        <v>3469</v>
      </c>
      <c r="G121" s="26">
        <f>Лист2!H466</f>
        <v>3469</v>
      </c>
      <c r="H121" s="40">
        <f t="shared" si="5"/>
        <v>100</v>
      </c>
    </row>
    <row r="122" spans="1:8" ht="47.25">
      <c r="A122" s="63" t="str">
        <f>[1]Лист2!A473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22" s="13" t="str">
        <f>[1]Лист2!C473</f>
        <v>04</v>
      </c>
      <c r="C122" s="13" t="str">
        <f>[1]Лист2!D473</f>
        <v>09</v>
      </c>
      <c r="D122" s="13" t="str">
        <f>[1]Лист2!E473</f>
        <v>91 2 00 SД110</v>
      </c>
      <c r="E122" s="82"/>
      <c r="F122" s="26">
        <f>Лист2!G467</f>
        <v>796.87</v>
      </c>
      <c r="G122" s="26">
        <f>Лист2!H467</f>
        <v>796.87</v>
      </c>
      <c r="H122" s="40">
        <f t="shared" si="5"/>
        <v>100</v>
      </c>
    </row>
    <row r="123" spans="1:8" ht="31.5">
      <c r="A123" s="63" t="str">
        <f>[1]Лист2!A474</f>
        <v>Закупка товаров, работ и услуг для обеспечения государственных (муниципальных) нужд</v>
      </c>
      <c r="B123" s="13" t="str">
        <f>[1]Лист2!C474</f>
        <v>04</v>
      </c>
      <c r="C123" s="13" t="str">
        <f>[1]Лист2!D474</f>
        <v>09</v>
      </c>
      <c r="D123" s="13" t="str">
        <f>[1]Лист2!E474</f>
        <v>91 2 00 SД110</v>
      </c>
      <c r="E123" s="82">
        <f>[1]Лист2!F474</f>
        <v>200</v>
      </c>
      <c r="F123" s="26">
        <f>Лист2!G468</f>
        <v>796.87</v>
      </c>
      <c r="G123" s="26">
        <f>Лист2!H468</f>
        <v>796.87</v>
      </c>
      <c r="H123" s="40">
        <f t="shared" si="5"/>
        <v>100</v>
      </c>
    </row>
    <row r="124" spans="1:8" ht="47.25">
      <c r="A124" s="63" t="str">
        <f>[1]Лист2!A475</f>
        <v>Содержание, ремонт, реконструкция и строительство автомобильных дорог, являющихся муниципальной собственностью</v>
      </c>
      <c r="B124" s="13" t="str">
        <f>[1]Лист2!C475</f>
        <v>04</v>
      </c>
      <c r="C124" s="13" t="str">
        <f>[1]Лист2!D475</f>
        <v>09</v>
      </c>
      <c r="D124" s="13" t="str">
        <f>[1]Лист2!E475</f>
        <v>91 2 00 9Д270</v>
      </c>
      <c r="E124" s="82"/>
      <c r="F124" s="26">
        <f>Лист2!G469</f>
        <v>4366.5</v>
      </c>
      <c r="G124" s="26">
        <f>Лист2!H469</f>
        <v>4334</v>
      </c>
      <c r="H124" s="40">
        <f t="shared" si="5"/>
        <v>99.25569678231993</v>
      </c>
    </row>
    <row r="125" spans="1:8" ht="31.5">
      <c r="A125" s="63" t="str">
        <f>[1]Лист2!A476</f>
        <v>Закупка товаров, работ и услуг для обеспечения государственных (муниципальных) нужд</v>
      </c>
      <c r="B125" s="13" t="str">
        <f>[1]Лист2!C476</f>
        <v>04</v>
      </c>
      <c r="C125" s="13" t="str">
        <f>[1]Лист2!D476</f>
        <v>09</v>
      </c>
      <c r="D125" s="13" t="str">
        <f>[1]Лист2!E476</f>
        <v>91 2 00 9Д270</v>
      </c>
      <c r="E125" s="82">
        <f>[1]Лист2!F476</f>
        <v>200</v>
      </c>
      <c r="F125" s="26">
        <f>Лист2!G470</f>
        <v>4366.5</v>
      </c>
      <c r="G125" s="26">
        <f>Лист2!H470</f>
        <v>4334</v>
      </c>
      <c r="H125" s="40">
        <f t="shared" si="5"/>
        <v>99.25569678231993</v>
      </c>
    </row>
    <row r="126" spans="1:8" ht="31.5">
      <c r="A126" s="63" t="str">
        <f>[1]Лист2!A477</f>
        <v>Поддержка дорожного хозяйства</v>
      </c>
      <c r="B126" s="13" t="str">
        <f>[1]Лист2!C477</f>
        <v>04</v>
      </c>
      <c r="C126" s="13" t="str">
        <f>[1]Лист2!D477</f>
        <v>09</v>
      </c>
      <c r="D126" s="13" t="str">
        <f>[1]Лист2!E477</f>
        <v>91 2 00 9Д280</v>
      </c>
      <c r="E126" s="82"/>
      <c r="F126" s="26">
        <f>Лист2!G471</f>
        <v>3635.1779999999999</v>
      </c>
      <c r="G126" s="26">
        <f>Лист2!H471</f>
        <v>3634.4780000000001</v>
      </c>
      <c r="H126" s="40">
        <f t="shared" si="5"/>
        <v>99.980743721490398</v>
      </c>
    </row>
    <row r="127" spans="1:8" ht="31.5">
      <c r="A127" s="63" t="str">
        <f>[1]Лист2!A478</f>
        <v>Закупка товаров, работ и услуг для обеспечения государственных (муниципальных) нужд</v>
      </c>
      <c r="B127" s="13" t="str">
        <f>[1]Лист2!C478</f>
        <v>04</v>
      </c>
      <c r="C127" s="13" t="str">
        <f>[1]Лист2!D478</f>
        <v>09</v>
      </c>
      <c r="D127" s="13" t="str">
        <f>[1]Лист2!E478</f>
        <v>91 2 00 9Д280</v>
      </c>
      <c r="E127" s="82">
        <f>[1]Лист2!F478</f>
        <v>200</v>
      </c>
      <c r="F127" s="26">
        <f>Лист2!G472</f>
        <v>3635.1779999999999</v>
      </c>
      <c r="G127" s="26">
        <f>Лист2!H472</f>
        <v>3634.4780000000001</v>
      </c>
      <c r="H127" s="40">
        <f t="shared" si="5"/>
        <v>99.980743721490398</v>
      </c>
    </row>
    <row r="128" spans="1:8" ht="31.5">
      <c r="A128" s="68" t="str">
        <f>[1]Лист2!A300</f>
        <v xml:space="preserve">Межбюджетные трансферты общего характера бюджетам субъектов Российской Федерации и муниципальных образований </v>
      </c>
      <c r="B128" s="21" t="str">
        <f>[1]Лист2!C300</f>
        <v>04</v>
      </c>
      <c r="C128" s="21" t="str">
        <f>[1]Лист2!D300</f>
        <v>09</v>
      </c>
      <c r="D128" s="21" t="str">
        <f>[1]Лист2!E300</f>
        <v>98 0 00 00000</v>
      </c>
      <c r="E128" s="83"/>
      <c r="F128" s="46">
        <f>F129</f>
        <v>5149.4629999999997</v>
      </c>
      <c r="G128" s="46">
        <f>G129</f>
        <v>5046.7999999999993</v>
      </c>
      <c r="H128" s="40">
        <f t="shared" si="5"/>
        <v>98.006335806277264</v>
      </c>
    </row>
    <row r="129" spans="1:8" ht="31.5">
      <c r="A129" s="68" t="str">
        <f>[1]Лист2!A301</f>
        <v>Прочие межбюджетные трансферты общего характера</v>
      </c>
      <c r="B129" s="21" t="str">
        <f>[1]Лист2!C301</f>
        <v>04</v>
      </c>
      <c r="C129" s="21" t="str">
        <f>[1]Лист2!D301</f>
        <v>09</v>
      </c>
      <c r="D129" s="21" t="str">
        <f>[1]Лист2!E301</f>
        <v>98 5 00 00000</v>
      </c>
      <c r="E129" s="83"/>
      <c r="F129" s="46">
        <f>F130+F132</f>
        <v>5149.4629999999997</v>
      </c>
      <c r="G129" s="46">
        <f>G130+G132</f>
        <v>5046.7999999999993</v>
      </c>
      <c r="H129" s="40">
        <f t="shared" si="5"/>
        <v>98.006335806277264</v>
      </c>
    </row>
    <row r="130" spans="1:8" ht="47.25">
      <c r="A130" s="68" t="str">
        <f>[1]Лист2!A298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130" s="21" t="str">
        <f>[1]Лист2!C298</f>
        <v>04</v>
      </c>
      <c r="C130" s="21" t="str">
        <f>[1]Лист2!D298</f>
        <v>09</v>
      </c>
      <c r="D130" s="21" t="str">
        <f>[1]Лист2!E298</f>
        <v>98 5 00 S0262</v>
      </c>
      <c r="E130" s="83"/>
      <c r="F130" s="46">
        <f>Лист2!G292</f>
        <v>1694.721</v>
      </c>
      <c r="G130" s="46">
        <f>Лист2!H292</f>
        <v>1592.1</v>
      </c>
      <c r="H130" s="40">
        <f t="shared" si="5"/>
        <v>93.94466699828466</v>
      </c>
    </row>
    <row r="131" spans="1:8" ht="31.5">
      <c r="A131" s="68" t="str">
        <f>[1]Лист2!A299</f>
        <v>Иные межбюджетные трансферты</v>
      </c>
      <c r="B131" s="21" t="str">
        <f>[1]Лист2!C299</f>
        <v>04</v>
      </c>
      <c r="C131" s="21" t="str">
        <f>[1]Лист2!D299</f>
        <v>09</v>
      </c>
      <c r="D131" s="21" t="str">
        <f>[1]Лист2!E299</f>
        <v>98 5 00 S0262</v>
      </c>
      <c r="E131" s="83">
        <f>[1]Лист2!F299</f>
        <v>540</v>
      </c>
      <c r="F131" s="46">
        <f>Лист2!G293</f>
        <v>1694.721</v>
      </c>
      <c r="G131" s="46">
        <f>Лист2!H293</f>
        <v>1592.1</v>
      </c>
      <c r="H131" s="40">
        <f t="shared" si="5"/>
        <v>93.94466699828466</v>
      </c>
    </row>
    <row r="132" spans="1:8" ht="78.75">
      <c r="A132" s="68" t="str">
        <f>[1]Лист2!A302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32" s="21" t="str">
        <f>[1]Лист2!C302</f>
        <v>04</v>
      </c>
      <c r="C132" s="21" t="str">
        <f>[1]Лист2!D302</f>
        <v>09</v>
      </c>
      <c r="D132" s="21" t="str">
        <f>[1]Лист2!E302</f>
        <v>98 5 00 60510</v>
      </c>
      <c r="E132" s="83"/>
      <c r="F132" s="46">
        <f>Лист2!G294</f>
        <v>3454.7420000000002</v>
      </c>
      <c r="G132" s="46">
        <f>Лист2!H294</f>
        <v>3454.7</v>
      </c>
      <c r="H132" s="40">
        <f t="shared" si="5"/>
        <v>99.998784279694391</v>
      </c>
    </row>
    <row r="133" spans="1:8" ht="31.5">
      <c r="A133" s="68" t="str">
        <f>[1]Лист2!A303</f>
        <v>Иные межбюджетные трансферты</v>
      </c>
      <c r="B133" s="21" t="str">
        <f>[1]Лист2!C303</f>
        <v>04</v>
      </c>
      <c r="C133" s="21" t="str">
        <f>[1]Лист2!D303</f>
        <v>09</v>
      </c>
      <c r="D133" s="21" t="str">
        <f>[1]Лист2!E303</f>
        <v>98 5 00 60510</v>
      </c>
      <c r="E133" s="83">
        <f>[1]Лист2!F303</f>
        <v>540</v>
      </c>
      <c r="F133" s="46">
        <f>Лист2!G295</f>
        <v>3454.7420000000002</v>
      </c>
      <c r="G133" s="46">
        <f>Лист2!H295</f>
        <v>3454.7</v>
      </c>
      <c r="H133" s="40">
        <f t="shared" si="5"/>
        <v>99.998784279694391</v>
      </c>
    </row>
    <row r="134" spans="1:8" ht="31.5">
      <c r="A134" s="68" t="str">
        <f>[1]Лист2!A385</f>
        <v>Другие вопросы в области национальной экономики</v>
      </c>
      <c r="B134" s="21" t="str">
        <f>[1]Лист2!C385</f>
        <v>04</v>
      </c>
      <c r="C134" s="21">
        <f>[1]Лист2!D385</f>
        <v>12</v>
      </c>
      <c r="D134" s="21"/>
      <c r="E134" s="83"/>
      <c r="F134" s="46">
        <f>[1]Лист2!G384</f>
        <v>400</v>
      </c>
      <c r="G134" s="46">
        <f>G135</f>
        <v>138</v>
      </c>
      <c r="H134" s="40">
        <f t="shared" si="5"/>
        <v>34.5</v>
      </c>
    </row>
    <row r="135" spans="1:8" ht="31.5">
      <c r="A135" s="68" t="str">
        <f>[1]Лист2!A386</f>
        <v>Иные вопросы в области национальной экономики</v>
      </c>
      <c r="B135" s="21" t="str">
        <f>[1]Лист2!C386</f>
        <v>04</v>
      </c>
      <c r="C135" s="21">
        <f>[1]Лист2!D386</f>
        <v>12</v>
      </c>
      <c r="D135" s="21" t="str">
        <f>[1]Лист2!E386</f>
        <v>91 0 00 00000</v>
      </c>
      <c r="E135" s="83"/>
      <c r="F135" s="46">
        <f>[1]Лист2!G386</f>
        <v>400</v>
      </c>
      <c r="G135" s="46">
        <f>G136</f>
        <v>138</v>
      </c>
      <c r="H135" s="40">
        <f t="shared" si="5"/>
        <v>34.5</v>
      </c>
    </row>
    <row r="136" spans="1:8" ht="31.5">
      <c r="A136" s="68" t="str">
        <f>[1]Лист2!A387</f>
        <v>Мероприятия по стимулированию инвестиционной активности</v>
      </c>
      <c r="B136" s="21" t="str">
        <f>[1]Лист2!C387</f>
        <v>04</v>
      </c>
      <c r="C136" s="21">
        <f>[1]Лист2!D387</f>
        <v>12</v>
      </c>
      <c r="D136" s="21" t="str">
        <f>[1]Лист2!E387</f>
        <v>91 1 00 00000</v>
      </c>
      <c r="E136" s="83"/>
      <c r="F136" s="46">
        <f>[1]Лист2!G387</f>
        <v>400</v>
      </c>
      <c r="G136" s="46">
        <f>G137</f>
        <v>138</v>
      </c>
      <c r="H136" s="40">
        <f t="shared" si="5"/>
        <v>34.5</v>
      </c>
    </row>
    <row r="137" spans="1:8" ht="31.5">
      <c r="A137" s="68" t="str">
        <f>[1]Лист2!A388</f>
        <v>Оценка недвижимости, признание прав и регулирование отношений по государственной собственности</v>
      </c>
      <c r="B137" s="21" t="str">
        <f>[1]Лист2!C388</f>
        <v>04</v>
      </c>
      <c r="C137" s="21">
        <f>[1]Лист2!D388</f>
        <v>12</v>
      </c>
      <c r="D137" s="21" t="str">
        <f>[1]Лист2!E388</f>
        <v>91 1 00 17380</v>
      </c>
      <c r="E137" s="83"/>
      <c r="F137" s="46">
        <f>[1]Лист2!G388</f>
        <v>400</v>
      </c>
      <c r="G137" s="46">
        <f>G138</f>
        <v>138</v>
      </c>
      <c r="H137" s="40">
        <f t="shared" si="5"/>
        <v>34.5</v>
      </c>
    </row>
    <row r="138" spans="1:8" ht="31.5">
      <c r="A138" s="68" t="str">
        <f>[1]Лист2!A389</f>
        <v>Закупка товаров, работ и услуг для обеспечения государственных (муниципальных) нужд</v>
      </c>
      <c r="B138" s="21" t="str">
        <f>[1]Лист2!C389</f>
        <v>04</v>
      </c>
      <c r="C138" s="21">
        <f>[1]Лист2!D389</f>
        <v>12</v>
      </c>
      <c r="D138" s="21" t="str">
        <f>[1]Лист2!E389</f>
        <v>91 1 00 17380</v>
      </c>
      <c r="E138" s="83">
        <f>[1]Лист2!F389</f>
        <v>200</v>
      </c>
      <c r="F138" s="46">
        <f>Лист2!G383</f>
        <v>400</v>
      </c>
      <c r="G138" s="46">
        <f>Лист2!H383</f>
        <v>138</v>
      </c>
      <c r="H138" s="40">
        <f t="shared" si="5"/>
        <v>34.5</v>
      </c>
    </row>
    <row r="139" spans="1:8" ht="31.5">
      <c r="A139" s="63" t="str">
        <f>[1]Лист2!A479</f>
        <v>Жилищно-коммунальное хозяйство</v>
      </c>
      <c r="B139" s="13" t="str">
        <f>[1]Лист2!C479</f>
        <v>05</v>
      </c>
      <c r="C139" s="13"/>
      <c r="D139" s="13"/>
      <c r="E139" s="82"/>
      <c r="F139" s="26">
        <f>F140+F164</f>
        <v>43926.425999999999</v>
      </c>
      <c r="G139" s="26">
        <f>G140+G164</f>
        <v>42742.061000000002</v>
      </c>
      <c r="H139" s="40">
        <f t="shared" si="5"/>
        <v>97.303752870766232</v>
      </c>
    </row>
    <row r="140" spans="1:8" ht="31.5">
      <c r="A140" s="63" t="str">
        <f>[1]Лист2!A305</f>
        <v>Коммунальное хозяйство</v>
      </c>
      <c r="B140" s="13" t="str">
        <f>[1]Лист2!C305</f>
        <v>05</v>
      </c>
      <c r="C140" s="13" t="str">
        <f>[1]Лист2!D305</f>
        <v>02</v>
      </c>
      <c r="D140" s="13"/>
      <c r="E140" s="82"/>
      <c r="F140" s="26">
        <f>F141+F160</f>
        <v>32832.879000000001</v>
      </c>
      <c r="G140" s="26">
        <f>G141+G160</f>
        <v>31918.899999999998</v>
      </c>
      <c r="H140" s="40">
        <f t="shared" ref="H140:H203" si="6">G140/F140*100</f>
        <v>97.21626909416014</v>
      </c>
    </row>
    <row r="141" spans="1:8" ht="31.5">
      <c r="A141" s="63" t="str">
        <f>[1]Лист2!A481</f>
        <v>Государственная программа Алтайского края "Обеспечение населения Алтайского края жилищно-коммунальными услугами"</v>
      </c>
      <c r="B141" s="15" t="str">
        <f>[1]Лист2!C481</f>
        <v>05</v>
      </c>
      <c r="C141" s="15" t="str">
        <f>[1]Лист2!D481</f>
        <v>02</v>
      </c>
      <c r="D141" s="15" t="str">
        <f>[1]Лист2!E481</f>
        <v>43 0 00 00000</v>
      </c>
      <c r="E141" s="82"/>
      <c r="F141" s="26">
        <f>F142+F148+F146+F156+F158</f>
        <v>32232.879000000004</v>
      </c>
      <c r="G141" s="26">
        <f>G142+G148+G146+G156+G158</f>
        <v>31318.899999999998</v>
      </c>
      <c r="H141" s="40">
        <f t="shared" si="6"/>
        <v>97.164451242471998</v>
      </c>
    </row>
    <row r="142" spans="1:8" ht="31.5">
      <c r="A142" s="63" t="str">
        <f>[1]Лист2!A482</f>
        <v>МП "Комплексное развитие системы коммунальной инфраструктуры Волчихинского района" на 2022-2027 годы</v>
      </c>
      <c r="B142" s="15" t="str">
        <f>[1]Лист2!C482</f>
        <v>05</v>
      </c>
      <c r="C142" s="15" t="str">
        <f>[1]Лист2!D482</f>
        <v>02</v>
      </c>
      <c r="D142" s="15" t="str">
        <f>[1]Лист2!E482</f>
        <v>43 0 00 60010</v>
      </c>
      <c r="E142" s="82"/>
      <c r="F142" s="26">
        <f>Лист2!G476+F144</f>
        <v>21797.427000000003</v>
      </c>
      <c r="G142" s="26">
        <f>Лист2!H476+G144</f>
        <v>21398.243999999999</v>
      </c>
      <c r="H142" s="40">
        <f t="shared" si="6"/>
        <v>98.168669173659779</v>
      </c>
    </row>
    <row r="143" spans="1:8" ht="31.5">
      <c r="A143" s="63" t="str">
        <f>[1]Лист2!A483</f>
        <v>Закупка товаров, работ и услуг для обеспечения государственных (муниципальных) нужд</v>
      </c>
      <c r="B143" s="15" t="str">
        <f>[1]Лист2!C483</f>
        <v>05</v>
      </c>
      <c r="C143" s="15" t="str">
        <f>[1]Лист2!D483</f>
        <v>02</v>
      </c>
      <c r="D143" s="15" t="str">
        <f>[1]Лист2!E483</f>
        <v>43 0 00 60010</v>
      </c>
      <c r="E143" s="82">
        <f>[1]Лист2!F483</f>
        <v>200</v>
      </c>
      <c r="F143" s="26">
        <f>Лист2!G477</f>
        <v>814.52700000000004</v>
      </c>
      <c r="G143" s="26">
        <f>Лист2!H477</f>
        <v>657.01800000000003</v>
      </c>
      <c r="H143" s="40">
        <f t="shared" si="6"/>
        <v>80.662519474492555</v>
      </c>
    </row>
    <row r="144" spans="1:8" ht="31.5">
      <c r="A144" s="63" t="str">
        <f>[1]Лист2!A308</f>
        <v>Иные межбюджетные трансферты</v>
      </c>
      <c r="B144" s="26" t="str">
        <f>[1]Лист2!C308</f>
        <v>05</v>
      </c>
      <c r="C144" s="26" t="str">
        <f>[1]Лист2!D308</f>
        <v>02</v>
      </c>
      <c r="D144" s="26" t="str">
        <f>[1]Лист2!E308</f>
        <v>43 0 00 60010</v>
      </c>
      <c r="E144" s="82">
        <v>540</v>
      </c>
      <c r="F144" s="26">
        <f>Лист2!G302</f>
        <v>483</v>
      </c>
      <c r="G144" s="26">
        <f>Лист2!H302</f>
        <v>483</v>
      </c>
      <c r="H144" s="40">
        <f t="shared" si="6"/>
        <v>100</v>
      </c>
    </row>
    <row r="145" spans="1:8" ht="47.25">
      <c r="A145" s="63" t="str">
        <f>[1]Лист2!A484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45" s="15" t="str">
        <f>[1]Лист2!C484</f>
        <v>05</v>
      </c>
      <c r="C145" s="15" t="str">
        <f>[1]Лист2!D484</f>
        <v>02</v>
      </c>
      <c r="D145" s="15" t="str">
        <f>[1]Лист2!E484</f>
        <v>43 0 00 60010</v>
      </c>
      <c r="E145" s="82">
        <f>[1]Лист2!F484</f>
        <v>810</v>
      </c>
      <c r="F145" s="26">
        <f>Лист2!G478</f>
        <v>20499.900000000001</v>
      </c>
      <c r="G145" s="26">
        <f>Лист2!H478</f>
        <v>20258.225999999999</v>
      </c>
      <c r="H145" s="40">
        <f t="shared" si="6"/>
        <v>98.821096688276512</v>
      </c>
    </row>
    <row r="146" spans="1:8" ht="47.25">
      <c r="A146" s="63" t="str">
        <f>[1]Лист2!A485</f>
        <v>Расходы на обеспечение мероприятий по благоустройству территорий, в том числе по организации обращения с твердыми коммунальными отходами на территории муниципалитетов</v>
      </c>
      <c r="B146" s="15" t="str">
        <f>[1]Лист2!C485</f>
        <v>05</v>
      </c>
      <c r="C146" s="15" t="str">
        <f>[1]Лист2!D485</f>
        <v>02</v>
      </c>
      <c r="D146" s="15" t="str">
        <f>[1]Лист2!E485</f>
        <v>43 0 00 S1220</v>
      </c>
      <c r="E146" s="82"/>
      <c r="F146" s="26">
        <f>Лист2!G479</f>
        <v>2940.71</v>
      </c>
      <c r="G146" s="26">
        <f>Лист2!H479</f>
        <v>2940.71</v>
      </c>
      <c r="H146" s="40">
        <f t="shared" si="6"/>
        <v>100</v>
      </c>
    </row>
    <row r="147" spans="1:8" ht="31.5">
      <c r="A147" s="63" t="str">
        <f>[1]Лист2!A486</f>
        <v>Закупка товаров, работ и услуг для обеспечения государственных (муниципальных) нужд</v>
      </c>
      <c r="B147" s="15" t="str">
        <f>[1]Лист2!C486</f>
        <v>05</v>
      </c>
      <c r="C147" s="15" t="str">
        <f>[1]Лист2!D486</f>
        <v>02</v>
      </c>
      <c r="D147" s="15" t="str">
        <f>[1]Лист2!E486</f>
        <v>43 0 00 S1220</v>
      </c>
      <c r="E147" s="82">
        <f>[1]Лист2!F486</f>
        <v>200</v>
      </c>
      <c r="F147" s="26">
        <f>Лист2!G480</f>
        <v>2940.71</v>
      </c>
      <c r="G147" s="26">
        <f>Лист2!H480</f>
        <v>2940.71</v>
      </c>
      <c r="H147" s="40">
        <f t="shared" si="6"/>
        <v>100</v>
      </c>
    </row>
    <row r="148" spans="1:8" ht="63">
      <c r="A148" s="63" t="str">
        <f>[1]Лист2!A487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48" s="15" t="str">
        <f>[1]Лист2!C487</f>
        <v>05</v>
      </c>
      <c r="C148" s="15" t="str">
        <f>[1]Лист2!D487</f>
        <v>02</v>
      </c>
      <c r="D148" s="15" t="str">
        <f>[1]Лист2!E487</f>
        <v>43 1 00 00000</v>
      </c>
      <c r="E148" s="82"/>
      <c r="F148" s="26">
        <f>F149+F152+F154</f>
        <v>4940.7030000000004</v>
      </c>
      <c r="G148" s="26">
        <f>G149+G152+G154</f>
        <v>4425.9669999999996</v>
      </c>
      <c r="H148" s="40">
        <f t="shared" si="6"/>
        <v>89.58172551557945</v>
      </c>
    </row>
    <row r="149" spans="1:8" ht="31.5">
      <c r="A149" s="63" t="str">
        <f>[1]Лист2!A488</f>
        <v>Развитие водоснабжения в Волчихинском районе Алтайского края</v>
      </c>
      <c r="B149" s="15" t="str">
        <f>[1]Лист2!C488</f>
        <v>05</v>
      </c>
      <c r="C149" s="15" t="str">
        <f>[1]Лист2!D488</f>
        <v>02</v>
      </c>
      <c r="D149" s="15" t="str">
        <f>[1]Лист2!E488</f>
        <v>43 1 00 60010</v>
      </c>
      <c r="E149" s="82"/>
      <c r="F149" s="26">
        <f>F150+F151</f>
        <v>2700</v>
      </c>
      <c r="G149" s="26">
        <f>G150+G151</f>
        <v>2186.8119999999999</v>
      </c>
      <c r="H149" s="40">
        <f t="shared" si="6"/>
        <v>80.993037037037027</v>
      </c>
    </row>
    <row r="150" spans="1:8" ht="31.5">
      <c r="A150" s="63" t="str">
        <f>[1]Лист2!A489</f>
        <v>Закупка товаров, работ и услуг для обеспечения государственных (муниципальных) нужд</v>
      </c>
      <c r="B150" s="15" t="str">
        <f>[1]Лист2!C489</f>
        <v>05</v>
      </c>
      <c r="C150" s="15" t="str">
        <f>[1]Лист2!D489</f>
        <v>02</v>
      </c>
      <c r="D150" s="15" t="str">
        <f>[1]Лист2!E489</f>
        <v>43 1 00 60010</v>
      </c>
      <c r="E150" s="82" t="s">
        <v>349</v>
      </c>
      <c r="F150" s="26">
        <f>Лист2!G483</f>
        <v>513.18799999999999</v>
      </c>
      <c r="G150" s="26">
        <f>Лист2!H483</f>
        <v>0</v>
      </c>
      <c r="H150" s="40">
        <f t="shared" si="6"/>
        <v>0</v>
      </c>
    </row>
    <row r="151" spans="1:8" ht="31.5">
      <c r="A151" s="63" t="str">
        <f>[1]Лист2!A311</f>
        <v>Иные межбюджетные трансферты</v>
      </c>
      <c r="B151" s="57" t="str">
        <f>[1]Лист2!C311</f>
        <v>05</v>
      </c>
      <c r="C151" s="57" t="str">
        <f>[1]Лист2!D311</f>
        <v>02</v>
      </c>
      <c r="D151" s="57" t="str">
        <f>[1]Лист2!E311</f>
        <v>43 1 00 60010</v>
      </c>
      <c r="E151" s="82">
        <f>[1]Лист2!F311</f>
        <v>540</v>
      </c>
      <c r="F151" s="26">
        <f>Лист2!G305</f>
        <v>2186.8119999999999</v>
      </c>
      <c r="G151" s="26">
        <f>Лист2!H305</f>
        <v>2186.8119999999999</v>
      </c>
      <c r="H151" s="40">
        <f t="shared" si="6"/>
        <v>100</v>
      </c>
    </row>
    <row r="152" spans="1:8" ht="47.25">
      <c r="A152" s="63" t="str">
        <f>[1]Лист2!A490</f>
        <v>Субсидии на реализацию мероприятий, направленных на обеспечение стабильного водоснабжения населения Алтайского края</v>
      </c>
      <c r="B152" s="15" t="str">
        <f>[1]Лист2!C490</f>
        <v>05</v>
      </c>
      <c r="C152" s="15" t="str">
        <f>[1]Лист2!D490</f>
        <v>02</v>
      </c>
      <c r="D152" s="15" t="str">
        <f>[1]Лист2!E490</f>
        <v>43 1 00 S3020</v>
      </c>
      <c r="E152" s="82"/>
      <c r="F152" s="26">
        <f>Лист2!G484</f>
        <v>2216.8000000000002</v>
      </c>
      <c r="G152" s="26">
        <f>Лист2!H484</f>
        <v>2216.7640000000001</v>
      </c>
      <c r="H152" s="40">
        <f t="shared" si="6"/>
        <v>99.998376037531571</v>
      </c>
    </row>
    <row r="153" spans="1:8" ht="31.5">
      <c r="A153" s="63" t="str">
        <f>[1]Лист2!A491</f>
        <v>Закупка товаров, работ и услуг для обеспечения государственных (муниципальных) нужд</v>
      </c>
      <c r="B153" s="15" t="str">
        <f>[1]Лист2!C491</f>
        <v>05</v>
      </c>
      <c r="C153" s="15" t="str">
        <f>[1]Лист2!D491</f>
        <v>02</v>
      </c>
      <c r="D153" s="15" t="str">
        <f>[1]Лист2!E491</f>
        <v>43 1 00 S3020</v>
      </c>
      <c r="E153" s="82">
        <f>[1]Лист2!F491</f>
        <v>200</v>
      </c>
      <c r="F153" s="26">
        <f>Лист2!G485</f>
        <v>2216.8000000000002</v>
      </c>
      <c r="G153" s="26">
        <f>Лист2!H485</f>
        <v>2216.7640000000001</v>
      </c>
      <c r="H153" s="40">
        <f t="shared" si="6"/>
        <v>99.998376037531571</v>
      </c>
    </row>
    <row r="154" spans="1:8" ht="47.25">
      <c r="A154" s="63" t="str">
        <f>[1]Лист2!A492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54" s="15" t="str">
        <f>[1]Лист2!C492</f>
        <v>05</v>
      </c>
      <c r="C154" s="15" t="str">
        <f>[1]Лист2!D492</f>
        <v>02</v>
      </c>
      <c r="D154" s="15" t="str">
        <f>[1]Лист2!E492</f>
        <v>43 1 00 S3020</v>
      </c>
      <c r="E154" s="82"/>
      <c r="F154" s="26">
        <f>Лист2!G486</f>
        <v>23.902999999999999</v>
      </c>
      <c r="G154" s="26">
        <f>Лист2!H486</f>
        <v>22.390999999999998</v>
      </c>
      <c r="H154" s="40">
        <f t="shared" si="6"/>
        <v>93.674434171442911</v>
      </c>
    </row>
    <row r="155" spans="1:8" ht="31.5">
      <c r="A155" s="63" t="str">
        <f>[1]Лист2!A493</f>
        <v>Закупка товаров, работ и услуг для обеспечения государственных (муниципальных) нужд</v>
      </c>
      <c r="B155" s="15" t="str">
        <f>[1]Лист2!C493</f>
        <v>05</v>
      </c>
      <c r="C155" s="15" t="str">
        <f>[1]Лист2!D493</f>
        <v>02</v>
      </c>
      <c r="D155" s="15" t="str">
        <f>[1]Лист2!E493</f>
        <v>43 1 00 S3020</v>
      </c>
      <c r="E155" s="82">
        <f>[1]Лист2!F493</f>
        <v>200</v>
      </c>
      <c r="F155" s="26">
        <f>Лист2!G487</f>
        <v>23.902999999999999</v>
      </c>
      <c r="G155" s="26">
        <f>Лист2!H487</f>
        <v>22.390999999999998</v>
      </c>
      <c r="H155" s="40">
        <f t="shared" si="6"/>
        <v>93.674434171442911</v>
      </c>
    </row>
    <row r="156" spans="1:8" ht="31.5">
      <c r="A156" s="63" t="str">
        <f>[1]Лист2!A494</f>
        <v>Строительство, реконструкция, ремонт и капитальный ремонт объектов теплоснабжения</v>
      </c>
      <c r="B156" s="15" t="str">
        <f>[1]Лист2!C494</f>
        <v>05</v>
      </c>
      <c r="C156" s="15" t="str">
        <f>[1]Лист2!D494</f>
        <v>02</v>
      </c>
      <c r="D156" s="15" t="str">
        <f>[1]Лист2!E494</f>
        <v>43 2 00 SТ460</v>
      </c>
      <c r="E156" s="82"/>
      <c r="F156" s="26">
        <f>Лист2!G488</f>
        <v>2528.5</v>
      </c>
      <c r="G156" s="26">
        <f>Лист2!H488</f>
        <v>2528.44</v>
      </c>
      <c r="H156" s="40">
        <f t="shared" si="6"/>
        <v>99.99762705161163</v>
      </c>
    </row>
    <row r="157" spans="1:8" ht="31.5">
      <c r="A157" s="63" t="str">
        <f>[1]Лист2!A495</f>
        <v>Закупка товаров, работ и услуг для обеспечения государственных (муниципальных) нужд</v>
      </c>
      <c r="B157" s="15" t="str">
        <f>[1]Лист2!C495</f>
        <v>05</v>
      </c>
      <c r="C157" s="15" t="str">
        <f>[1]Лист2!D495</f>
        <v>02</v>
      </c>
      <c r="D157" s="15" t="str">
        <f>[1]Лист2!E495</f>
        <v>43 2 00 SТ460</v>
      </c>
      <c r="E157" s="82">
        <f>[1]Лист2!F495</f>
        <v>200</v>
      </c>
      <c r="F157" s="26">
        <f>Лист2!G489</f>
        <v>2528.5</v>
      </c>
      <c r="G157" s="26">
        <f>Лист2!H489</f>
        <v>2528.44</v>
      </c>
      <c r="H157" s="40">
        <f t="shared" si="6"/>
        <v>99.99762705161163</v>
      </c>
    </row>
    <row r="158" spans="1:8" ht="47.25">
      <c r="A158" s="63" t="str">
        <f>[1]Лист2!A496</f>
        <v>Софинансироваие субсидии на реализацию мероприятий, направленных на строительство, реконструкцию, ремонт и капитальный ремонт объектов теплоснабжения</v>
      </c>
      <c r="B158" s="15" t="str">
        <f>[1]Лист2!C496</f>
        <v>05</v>
      </c>
      <c r="C158" s="15" t="str">
        <f>[1]Лист2!D496</f>
        <v>02</v>
      </c>
      <c r="D158" s="15" t="str">
        <f>[1]Лист2!E496</f>
        <v>43 2 00 SТ460</v>
      </c>
      <c r="E158" s="82"/>
      <c r="F158" s="26">
        <f>Лист2!G490</f>
        <v>25.539000000000001</v>
      </c>
      <c r="G158" s="26">
        <f>Лист2!H490</f>
        <v>25.539000000000001</v>
      </c>
      <c r="H158" s="40">
        <f t="shared" si="6"/>
        <v>100</v>
      </c>
    </row>
    <row r="159" spans="1:8" ht="31.5">
      <c r="A159" s="63" t="str">
        <f>[1]Лист2!A497</f>
        <v>Закупка товаров, работ и услуг для обеспечения государственных (муниципальных) нужд</v>
      </c>
      <c r="B159" s="15" t="str">
        <f>[1]Лист2!C497</f>
        <v>05</v>
      </c>
      <c r="C159" s="15" t="str">
        <f>[1]Лист2!D497</f>
        <v>02</v>
      </c>
      <c r="D159" s="15" t="str">
        <f>[1]Лист2!E497</f>
        <v>43 2 00 SТ460</v>
      </c>
      <c r="E159" s="82">
        <f>[1]Лист2!F497</f>
        <v>200</v>
      </c>
      <c r="F159" s="26">
        <f>Лист2!G491</f>
        <v>25.539000000000001</v>
      </c>
      <c r="G159" s="26">
        <f>Лист2!H491</f>
        <v>25.539000000000001</v>
      </c>
      <c r="H159" s="40">
        <f t="shared" si="6"/>
        <v>100</v>
      </c>
    </row>
    <row r="160" spans="1:8" ht="31.5">
      <c r="A160" s="63" t="str">
        <f>[1]Лист2!A312</f>
        <v xml:space="preserve">Межбюджетные трансферты общего характера бюджетам субъектов Российской Федерации и муниципальных образований </v>
      </c>
      <c r="B160" s="13" t="str">
        <f>[1]Лист2!C312</f>
        <v>05</v>
      </c>
      <c r="C160" s="13" t="str">
        <f>[1]Лист2!D312</f>
        <v>02</v>
      </c>
      <c r="D160" s="13" t="str">
        <f>[1]Лист2!E312</f>
        <v>98 0 00 00000</v>
      </c>
      <c r="E160" s="82"/>
      <c r="F160" s="26">
        <f>[1]Лист2!G312</f>
        <v>600</v>
      </c>
      <c r="G160" s="26">
        <f>[1]Лист2!H312</f>
        <v>600</v>
      </c>
      <c r="H160" s="40">
        <f t="shared" si="6"/>
        <v>100</v>
      </c>
    </row>
    <row r="161" spans="1:8" ht="31.5">
      <c r="A161" s="63" t="str">
        <f>[1]Лист2!A313</f>
        <v>Прочие межбюджетные трансферты общего характера</v>
      </c>
      <c r="B161" s="13" t="str">
        <f>[1]Лист2!C313</f>
        <v>05</v>
      </c>
      <c r="C161" s="13" t="str">
        <f>[1]Лист2!D313</f>
        <v>02</v>
      </c>
      <c r="D161" s="13" t="str">
        <f>[1]Лист2!E313</f>
        <v>98 5 00 00000</v>
      </c>
      <c r="E161" s="82"/>
      <c r="F161" s="26">
        <f>[1]Лист2!G313</f>
        <v>600</v>
      </c>
      <c r="G161" s="26">
        <f>[1]Лист2!H313</f>
        <v>600</v>
      </c>
      <c r="H161" s="40">
        <f t="shared" si="6"/>
        <v>100</v>
      </c>
    </row>
    <row r="162" spans="1:8" ht="78.75">
      <c r="A162" s="63" t="str">
        <f>[1]Лист2!A314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62" s="13" t="str">
        <f>[1]Лист2!C314</f>
        <v>05</v>
      </c>
      <c r="C162" s="13" t="str">
        <f>[1]Лист2!D314</f>
        <v>02</v>
      </c>
      <c r="D162" s="13" t="str">
        <f>[1]Лист2!E314</f>
        <v>98 5 00 60510</v>
      </c>
      <c r="E162" s="82"/>
      <c r="F162" s="26">
        <f>[1]Лист2!G314</f>
        <v>600</v>
      </c>
      <c r="G162" s="26">
        <f>[1]Лист2!H314</f>
        <v>600</v>
      </c>
      <c r="H162" s="40">
        <f t="shared" si="6"/>
        <v>100</v>
      </c>
    </row>
    <row r="163" spans="1:8" ht="31.5">
      <c r="A163" s="63" t="str">
        <f>[1]Лист2!A315</f>
        <v>Иные межбюджетные трансферты</v>
      </c>
      <c r="B163" s="13" t="str">
        <f>[1]Лист2!C315</f>
        <v>05</v>
      </c>
      <c r="C163" s="13" t="str">
        <f>[1]Лист2!D315</f>
        <v>02</v>
      </c>
      <c r="D163" s="13" t="str">
        <f>[1]Лист2!E315</f>
        <v>98 5 00 60510</v>
      </c>
      <c r="E163" s="82">
        <f>[1]Лист2!F315</f>
        <v>540</v>
      </c>
      <c r="F163" s="26">
        <f>[1]Лист2!G315</f>
        <v>600</v>
      </c>
      <c r="G163" s="26">
        <f>[1]Лист2!H315</f>
        <v>600</v>
      </c>
      <c r="H163" s="40">
        <f t="shared" si="6"/>
        <v>100</v>
      </c>
    </row>
    <row r="164" spans="1:8" ht="31.5">
      <c r="A164" s="63" t="str">
        <f>[1]Лист2!A498</f>
        <v>Благоустройство</v>
      </c>
      <c r="B164" s="13" t="str">
        <f>[1]Лист2!C498</f>
        <v>05</v>
      </c>
      <c r="C164" s="13" t="str">
        <f>[1]Лист2!D498</f>
        <v>03</v>
      </c>
      <c r="D164" s="13"/>
      <c r="E164" s="82"/>
      <c r="F164" s="26">
        <f>F165+F171</f>
        <v>11093.547</v>
      </c>
      <c r="G164" s="26">
        <f>G165+G171</f>
        <v>10823.161</v>
      </c>
      <c r="H164" s="40">
        <f t="shared" si="6"/>
        <v>97.562673146830321</v>
      </c>
    </row>
    <row r="165" spans="1:8" ht="31.5">
      <c r="A165" s="63" t="str">
        <f>[1]Лист2!A499</f>
        <v>Иные вопросы в области жилищно-коммунального хозяйства</v>
      </c>
      <c r="B165" s="13" t="str">
        <f>[1]Лист2!C499</f>
        <v>05</v>
      </c>
      <c r="C165" s="13" t="str">
        <f>[1]Лист2!D499</f>
        <v>03</v>
      </c>
      <c r="D165" s="13" t="str">
        <f>[1]Лист2!E499</f>
        <v>92 0 00 00000</v>
      </c>
      <c r="E165" s="82"/>
      <c r="F165" s="26">
        <f>F166</f>
        <v>7998</v>
      </c>
      <c r="G165" s="26">
        <f>G166</f>
        <v>7759</v>
      </c>
      <c r="H165" s="40">
        <f t="shared" si="6"/>
        <v>97.011752938234565</v>
      </c>
    </row>
    <row r="166" spans="1:8" ht="31.5">
      <c r="A166" s="63" t="str">
        <f>[1]Лист2!A500</f>
        <v>Иные расходы в области жилищно-коммунального хозяйства</v>
      </c>
      <c r="B166" s="13" t="str">
        <f>[1]Лист2!C500</f>
        <v>05</v>
      </c>
      <c r="C166" s="13" t="str">
        <f>[1]Лист2!D500</f>
        <v>03</v>
      </c>
      <c r="D166" s="13" t="str">
        <f>[1]Лист2!E500</f>
        <v>92 9 00 00000</v>
      </c>
      <c r="E166" s="82"/>
      <c r="F166" s="26">
        <f>F167+F169</f>
        <v>7998</v>
      </c>
      <c r="G166" s="26">
        <f>G167+G169</f>
        <v>7759</v>
      </c>
      <c r="H166" s="40">
        <f t="shared" si="6"/>
        <v>97.011752938234565</v>
      </c>
    </row>
    <row r="167" spans="1:8" ht="31.5">
      <c r="A167" s="63" t="str">
        <f>[1]Лист2!A501</f>
        <v>Сбор и удаление твердых отходов</v>
      </c>
      <c r="B167" s="13" t="str">
        <f>[1]Лист2!C501</f>
        <v>05</v>
      </c>
      <c r="C167" s="13" t="str">
        <f>[1]Лист2!D501</f>
        <v>03</v>
      </c>
      <c r="D167" s="13" t="str">
        <f>[1]Лист2!E501</f>
        <v>92 9 00 18090</v>
      </c>
      <c r="E167" s="82"/>
      <c r="F167" s="26">
        <f>[1]Лист2!G501</f>
        <v>3598</v>
      </c>
      <c r="G167" s="26">
        <f>G168</f>
        <v>3583</v>
      </c>
      <c r="H167" s="40">
        <f t="shared" si="6"/>
        <v>99.583101723179539</v>
      </c>
    </row>
    <row r="168" spans="1:8" ht="31.5">
      <c r="A168" s="63" t="str">
        <f>[1]Лист2!A502</f>
        <v>Закупка товаров, работ и услуг для обеспечения государственных (муниципальных) нужд</v>
      </c>
      <c r="B168" s="13" t="str">
        <f>[1]Лист2!C502</f>
        <v>05</v>
      </c>
      <c r="C168" s="13" t="str">
        <f>[1]Лист2!D502</f>
        <v>03</v>
      </c>
      <c r="D168" s="13" t="str">
        <f>[1]Лист2!E502</f>
        <v>92 9 00 18090</v>
      </c>
      <c r="E168" s="82">
        <f>[1]Лист2!F502</f>
        <v>200</v>
      </c>
      <c r="F168" s="26">
        <f>[1]Лист2!G502</f>
        <v>3598</v>
      </c>
      <c r="G168" s="26">
        <v>3583</v>
      </c>
      <c r="H168" s="40">
        <f t="shared" si="6"/>
        <v>99.583101723179539</v>
      </c>
    </row>
    <row r="169" spans="1:8" ht="31.5">
      <c r="A169" s="63" t="str">
        <f>[1]Лист2!A503</f>
        <v>Расходы по выявлению и ликвидации объектов накопленного вреда</v>
      </c>
      <c r="B169" s="13" t="str">
        <f>[1]Лист2!C503</f>
        <v>05</v>
      </c>
      <c r="C169" s="13" t="str">
        <f>[1]Лист2!D503</f>
        <v>03</v>
      </c>
      <c r="D169" s="13" t="str">
        <f>[1]Лист2!E503</f>
        <v>92 9 00 18091</v>
      </c>
      <c r="E169" s="82"/>
      <c r="F169" s="26">
        <f>[1]Лист2!G503</f>
        <v>4400</v>
      </c>
      <c r="G169" s="26">
        <f>G170</f>
        <v>4176</v>
      </c>
      <c r="H169" s="40">
        <f t="shared" si="6"/>
        <v>94.909090909090907</v>
      </c>
    </row>
    <row r="170" spans="1:8" ht="31.5">
      <c r="A170" s="63" t="str">
        <f>[1]Лист2!A504</f>
        <v>Закупка товаров, работ и услуг для обеспечения государственных (муниципальных) нужд</v>
      </c>
      <c r="B170" s="13" t="str">
        <f>[1]Лист2!C504</f>
        <v>05</v>
      </c>
      <c r="C170" s="13" t="str">
        <f>[1]Лист2!D504</f>
        <v>03</v>
      </c>
      <c r="D170" s="13" t="str">
        <f>[1]Лист2!E504</f>
        <v>92 9 00 18091</v>
      </c>
      <c r="E170" s="82">
        <f>[1]Лист2!F504</f>
        <v>200</v>
      </c>
      <c r="F170" s="26">
        <f>[1]Лист2!G504</f>
        <v>4400</v>
      </c>
      <c r="G170" s="26">
        <v>4176</v>
      </c>
      <c r="H170" s="40">
        <f t="shared" si="6"/>
        <v>94.909090909090907</v>
      </c>
    </row>
    <row r="171" spans="1:8" ht="31.5">
      <c r="A171" s="63" t="str">
        <f>[1]Лист2!A321</f>
        <v xml:space="preserve">Межбюджетные трансферты общего характера бюджетам субъектов Российской Федерации и муниципальных образований </v>
      </c>
      <c r="B171" s="13" t="str">
        <f>[1]Лист2!C321</f>
        <v>05</v>
      </c>
      <c r="C171" s="13" t="str">
        <f>[1]Лист2!D321</f>
        <v>03</v>
      </c>
      <c r="D171" s="13" t="str">
        <f>[1]Лист2!E321</f>
        <v>98 0 00 00000</v>
      </c>
      <c r="E171" s="82"/>
      <c r="F171" s="26">
        <f>F172</f>
        <v>3095.547</v>
      </c>
      <c r="G171" s="26">
        <f>G172</f>
        <v>3064.1610000000001</v>
      </c>
      <c r="H171" s="40">
        <f t="shared" si="6"/>
        <v>98.986091957253436</v>
      </c>
    </row>
    <row r="172" spans="1:8" ht="31.5">
      <c r="A172" s="63" t="str">
        <f>[1]Лист2!A322</f>
        <v>Прочие межбюджетные трансферты общего характера</v>
      </c>
      <c r="B172" s="13" t="str">
        <f>[1]Лист2!C322</f>
        <v>05</v>
      </c>
      <c r="C172" s="13" t="str">
        <f>[1]Лист2!D322</f>
        <v>03</v>
      </c>
      <c r="D172" s="13" t="str">
        <f>[1]Лист2!E322</f>
        <v>98 5 00 00000</v>
      </c>
      <c r="E172" s="82"/>
      <c r="F172" s="26">
        <f>F173+F175</f>
        <v>3095.547</v>
      </c>
      <c r="G172" s="26">
        <f>G173+G175</f>
        <v>3064.1610000000001</v>
      </c>
      <c r="H172" s="40">
        <f t="shared" si="6"/>
        <v>98.986091957253436</v>
      </c>
    </row>
    <row r="173" spans="1:8" ht="47.25">
      <c r="A173" s="63" t="str">
        <f>[1]Лист2!A319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173" s="13" t="str">
        <f>[1]Лист2!C319</f>
        <v>05</v>
      </c>
      <c r="C173" s="13" t="str">
        <f>[1]Лист2!D319</f>
        <v>03</v>
      </c>
      <c r="D173" s="13" t="str">
        <f>[1]Лист2!E319</f>
        <v>98 5 00 S0263</v>
      </c>
      <c r="E173" s="82"/>
      <c r="F173" s="26">
        <f>Лист2!G313</f>
        <v>1765.547</v>
      </c>
      <c r="G173" s="26">
        <f>Лист2!H313</f>
        <v>1734.1610000000001</v>
      </c>
      <c r="H173" s="40">
        <f t="shared" si="6"/>
        <v>98.222307307593624</v>
      </c>
    </row>
    <row r="174" spans="1:8" ht="31.5">
      <c r="A174" s="63" t="str">
        <f>[1]Лист2!A320</f>
        <v>Иные межбюджетные трансферты</v>
      </c>
      <c r="B174" s="13" t="str">
        <f>[1]Лист2!C320</f>
        <v>05</v>
      </c>
      <c r="C174" s="13" t="str">
        <f>[1]Лист2!D320</f>
        <v>03</v>
      </c>
      <c r="D174" s="13" t="str">
        <f>[1]Лист2!E320</f>
        <v>98 5 00 S0263</v>
      </c>
      <c r="E174" s="82">
        <f>[1]Лист2!F320</f>
        <v>540</v>
      </c>
      <c r="F174" s="26">
        <f>Лист2!G314</f>
        <v>1765.547</v>
      </c>
      <c r="G174" s="26">
        <f>Лист2!H314</f>
        <v>1734.1610000000001</v>
      </c>
      <c r="H174" s="40">
        <f t="shared" si="6"/>
        <v>98.222307307593624</v>
      </c>
    </row>
    <row r="175" spans="1:8" ht="78.75">
      <c r="A175" s="63" t="str">
        <f>[1]Лист2!A323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75" s="13" t="str">
        <f>[1]Лист2!C323</f>
        <v>05</v>
      </c>
      <c r="C175" s="13" t="str">
        <f>[1]Лист2!D323</f>
        <v>03</v>
      </c>
      <c r="D175" s="13" t="str">
        <f>[1]Лист2!E323</f>
        <v>98 5 00 60510</v>
      </c>
      <c r="E175" s="82"/>
      <c r="F175" s="26">
        <f>[1]Лист2!G323</f>
        <v>1330</v>
      </c>
      <c r="G175" s="26">
        <f>Лист2!H317</f>
        <v>1330</v>
      </c>
      <c r="H175" s="40">
        <f t="shared" si="6"/>
        <v>100</v>
      </c>
    </row>
    <row r="176" spans="1:8" ht="31.5">
      <c r="A176" s="63" t="str">
        <f>[1]Лист2!A324</f>
        <v>Иные межбюджетные трансферты</v>
      </c>
      <c r="B176" s="13" t="str">
        <f>[1]Лист2!C324</f>
        <v>05</v>
      </c>
      <c r="C176" s="13" t="str">
        <f>[1]Лист2!D324</f>
        <v>03</v>
      </c>
      <c r="D176" s="13" t="str">
        <f>[1]Лист2!E324</f>
        <v>98 5 00 60510</v>
      </c>
      <c r="E176" s="82">
        <f>[1]Лист2!F324</f>
        <v>540</v>
      </c>
      <c r="F176" s="26">
        <f>Лист2!G318</f>
        <v>1330</v>
      </c>
      <c r="G176" s="26">
        <f>Лист2!H318</f>
        <v>1330</v>
      </c>
      <c r="H176" s="40">
        <f t="shared" si="6"/>
        <v>100</v>
      </c>
    </row>
    <row r="177" spans="1:8" ht="31.5">
      <c r="A177" s="63" t="s">
        <v>37</v>
      </c>
      <c r="B177" s="13" t="s">
        <v>24</v>
      </c>
      <c r="C177" s="13"/>
      <c r="D177" s="11"/>
      <c r="E177" s="82"/>
      <c r="F177" s="16">
        <f>F178+F211+F254+F281+F263</f>
        <v>578642.027</v>
      </c>
      <c r="G177" s="16">
        <f>G178+G211+G254+G281+G263</f>
        <v>554555.34499999997</v>
      </c>
      <c r="H177" s="40">
        <f t="shared" si="6"/>
        <v>95.837377709172173</v>
      </c>
    </row>
    <row r="178" spans="1:8" ht="31.5">
      <c r="A178" s="63" t="s">
        <v>8</v>
      </c>
      <c r="B178" s="13" t="s">
        <v>24</v>
      </c>
      <c r="C178" s="13" t="s">
        <v>16</v>
      </c>
      <c r="D178" s="11"/>
      <c r="E178" s="82"/>
      <c r="F178" s="16">
        <f>F180+F189</f>
        <v>174797.861</v>
      </c>
      <c r="G178" s="16">
        <f>G180+G189</f>
        <v>161974.11499999999</v>
      </c>
      <c r="H178" s="40">
        <f t="shared" si="6"/>
        <v>92.663671096066778</v>
      </c>
    </row>
    <row r="179" spans="1:8" ht="31.5">
      <c r="A179" s="63" t="str">
        <f>[1]Лист2!A116</f>
        <v>Расходы на обеспечение деятельности (оказание услуг) подведомственных учреждений</v>
      </c>
      <c r="B179" s="13" t="str">
        <f>[1]Лист2!C116</f>
        <v>07</v>
      </c>
      <c r="C179" s="13" t="str">
        <f>[1]Лист2!D116</f>
        <v>01</v>
      </c>
      <c r="D179" s="13" t="str">
        <f>[1]Лист2!E116</f>
        <v>02 0 00 00000</v>
      </c>
      <c r="E179" s="82"/>
      <c r="F179" s="26">
        <f>F180</f>
        <v>35319.436999999998</v>
      </c>
      <c r="G179" s="26">
        <f>G180</f>
        <v>30919.942999999999</v>
      </c>
      <c r="H179" s="40">
        <f t="shared" si="6"/>
        <v>87.543702919160353</v>
      </c>
    </row>
    <row r="180" spans="1:8" ht="31.5">
      <c r="A180" s="65" t="s">
        <v>72</v>
      </c>
      <c r="B180" s="13" t="str">
        <f>[1]Лист2!C117</f>
        <v>07</v>
      </c>
      <c r="C180" s="13" t="str">
        <f>[1]Лист2!D117</f>
        <v>01</v>
      </c>
      <c r="D180" s="14" t="s">
        <v>111</v>
      </c>
      <c r="E180" s="82"/>
      <c r="F180" s="16">
        <f>F181+F185+F187</f>
        <v>35319.436999999998</v>
      </c>
      <c r="G180" s="16">
        <f>G181+G185+G187</f>
        <v>30919.942999999999</v>
      </c>
      <c r="H180" s="40">
        <f t="shared" si="6"/>
        <v>87.543702919160353</v>
      </c>
    </row>
    <row r="181" spans="1:8" ht="31.5">
      <c r="A181" s="65" t="s">
        <v>162</v>
      </c>
      <c r="B181" s="13" t="str">
        <f>[1]Лист2!C118</f>
        <v>07</v>
      </c>
      <c r="C181" s="13" t="str">
        <f>[1]Лист2!D118</f>
        <v>01</v>
      </c>
      <c r="D181" s="14" t="s">
        <v>122</v>
      </c>
      <c r="E181" s="82"/>
      <c r="F181" s="16">
        <f>F182+F183+F184</f>
        <v>26938.436999999998</v>
      </c>
      <c r="G181" s="16">
        <f>G182+G183+G184</f>
        <v>22538.942999999999</v>
      </c>
      <c r="H181" s="40">
        <f t="shared" si="6"/>
        <v>83.668339777842348</v>
      </c>
    </row>
    <row r="182" spans="1:8" ht="63">
      <c r="A182" s="66" t="s">
        <v>73</v>
      </c>
      <c r="B182" s="13" t="str">
        <f>[1]Лист2!C119</f>
        <v>07</v>
      </c>
      <c r="C182" s="13" t="str">
        <f>[1]Лист2!D119</f>
        <v>01</v>
      </c>
      <c r="D182" s="14" t="s">
        <v>122</v>
      </c>
      <c r="E182" s="82">
        <v>100</v>
      </c>
      <c r="F182" s="16">
        <f>Лист2!G116</f>
        <v>7641</v>
      </c>
      <c r="G182" s="16">
        <f>Лист2!H116</f>
        <v>7614.7860000000001</v>
      </c>
      <c r="H182" s="40">
        <f t="shared" si="6"/>
        <v>99.656929721240672</v>
      </c>
    </row>
    <row r="183" spans="1:8" ht="31.5">
      <c r="A183" s="66" t="s">
        <v>114</v>
      </c>
      <c r="B183" s="13" t="str">
        <f>[1]Лист2!C120</f>
        <v>07</v>
      </c>
      <c r="C183" s="13" t="str">
        <f>[1]Лист2!D120</f>
        <v>01</v>
      </c>
      <c r="D183" s="14" t="s">
        <v>122</v>
      </c>
      <c r="E183" s="82">
        <v>200</v>
      </c>
      <c r="F183" s="16">
        <f>Лист2!G117</f>
        <v>18477.78</v>
      </c>
      <c r="G183" s="16">
        <f>Лист2!H117</f>
        <v>14104.5</v>
      </c>
      <c r="H183" s="40">
        <f t="shared" si="6"/>
        <v>76.332221727934851</v>
      </c>
    </row>
    <row r="184" spans="1:8" ht="31.5">
      <c r="A184" s="67" t="s">
        <v>74</v>
      </c>
      <c r="B184" s="13" t="str">
        <f>[1]Лист2!C121</f>
        <v>07</v>
      </c>
      <c r="C184" s="13" t="str">
        <f>[1]Лист2!D121</f>
        <v>01</v>
      </c>
      <c r="D184" s="14" t="s">
        <v>122</v>
      </c>
      <c r="E184" s="82">
        <v>850</v>
      </c>
      <c r="F184" s="16">
        <f>Лист2!G118</f>
        <v>819.65700000000004</v>
      </c>
      <c r="G184" s="16">
        <f>Лист2!H118</f>
        <v>819.65700000000004</v>
      </c>
      <c r="H184" s="40">
        <f t="shared" si="6"/>
        <v>100</v>
      </c>
    </row>
    <row r="185" spans="1:8" ht="47.25">
      <c r="A185" s="67" t="str">
        <f>[1]Лист2!A122</f>
        <v>Субсидия на софинансирование части расходов местных бюджетов по оплате труда работников муниципальных учреждений</v>
      </c>
      <c r="B185" s="13" t="str">
        <f>[1]Лист2!C122</f>
        <v>07</v>
      </c>
      <c r="C185" s="13" t="str">
        <f>[1]Лист2!D122</f>
        <v>01</v>
      </c>
      <c r="D185" s="13" t="str">
        <f>[1]Лист2!E122</f>
        <v>02 1 00 S0430</v>
      </c>
      <c r="E185" s="82"/>
      <c r="F185" s="16">
        <f>Лист2!G119</f>
        <v>7081</v>
      </c>
      <c r="G185" s="16">
        <f>Лист2!H119</f>
        <v>7081</v>
      </c>
      <c r="H185" s="40">
        <f t="shared" si="6"/>
        <v>100</v>
      </c>
    </row>
    <row r="186" spans="1:8" ht="63">
      <c r="A186" s="67" t="str">
        <f>[1]Лист2!A123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6" s="13" t="str">
        <f>[1]Лист2!C123</f>
        <v>07</v>
      </c>
      <c r="C186" s="13" t="str">
        <f>[1]Лист2!D123</f>
        <v>01</v>
      </c>
      <c r="D186" s="13" t="str">
        <f>[1]Лист2!E123</f>
        <v>02 1 00 S0430</v>
      </c>
      <c r="E186" s="82">
        <f>[1]Лист2!F123</f>
        <v>100</v>
      </c>
      <c r="F186" s="16">
        <f>Лист2!G120</f>
        <v>7081</v>
      </c>
      <c r="G186" s="16">
        <f>Лист2!H120</f>
        <v>7081</v>
      </c>
      <c r="H186" s="40">
        <f t="shared" si="6"/>
        <v>100</v>
      </c>
    </row>
    <row r="187" spans="1:8" ht="31.5">
      <c r="A187" s="67" t="str">
        <f>[1]Лист2!A124</f>
        <v>Обеспечение расчетов за топливно-энергетические ресурсы, потребляемые муниципальными учреждениями</v>
      </c>
      <c r="B187" s="13" t="str">
        <f>[1]Лист2!C124</f>
        <v>07</v>
      </c>
      <c r="C187" s="13" t="str">
        <f>[1]Лист2!D124</f>
        <v>01</v>
      </c>
      <c r="D187" s="13" t="str">
        <f>[1]Лист2!E124</f>
        <v>02 1 00 SТ190</v>
      </c>
      <c r="E187" s="82"/>
      <c r="F187" s="16">
        <f>Лист2!G121</f>
        <v>1300</v>
      </c>
      <c r="G187" s="16">
        <f>Лист2!H121</f>
        <v>1300</v>
      </c>
      <c r="H187" s="40">
        <f t="shared" si="6"/>
        <v>100</v>
      </c>
    </row>
    <row r="188" spans="1:8" ht="31.5">
      <c r="A188" s="67" t="str">
        <f>[1]Лист2!A125</f>
        <v>Закупка товаров, работ и услуг для обеспечения государственных (муниципальных) нужд</v>
      </c>
      <c r="B188" s="13" t="str">
        <f>[1]Лист2!C125</f>
        <v>07</v>
      </c>
      <c r="C188" s="13" t="str">
        <f>[1]Лист2!D125</f>
        <v>01</v>
      </c>
      <c r="D188" s="13" t="str">
        <f>[1]Лист2!E125</f>
        <v>02 1 00 SТ190</v>
      </c>
      <c r="E188" s="82">
        <f>[1]Лист2!F125</f>
        <v>200</v>
      </c>
      <c r="F188" s="16">
        <f>Лист2!G122</f>
        <v>1300</v>
      </c>
      <c r="G188" s="16">
        <f>Лист2!H122</f>
        <v>1300</v>
      </c>
      <c r="H188" s="40">
        <f t="shared" si="6"/>
        <v>100</v>
      </c>
    </row>
    <row r="189" spans="1:8" ht="31.5">
      <c r="A189" s="67" t="str">
        <f>[1]Лист2!A126</f>
        <v>Иные вопросы в отраслях социальной сферы</v>
      </c>
      <c r="B189" s="13" t="str">
        <f>[1]Лист2!C126</f>
        <v>07</v>
      </c>
      <c r="C189" s="13" t="str">
        <f>[1]Лист2!D126</f>
        <v>01</v>
      </c>
      <c r="D189" s="16" t="str">
        <f>[1]Лист2!E126</f>
        <v>90 0 00 00000</v>
      </c>
      <c r="E189" s="81"/>
      <c r="F189" s="16">
        <f>Лист2!G123</f>
        <v>139478.424</v>
      </c>
      <c r="G189" s="16">
        <f>Лист2!H123</f>
        <v>131054.17200000001</v>
      </c>
      <c r="H189" s="40">
        <f t="shared" si="6"/>
        <v>93.960175517899458</v>
      </c>
    </row>
    <row r="190" spans="1:8" ht="31.5">
      <c r="A190" s="67" t="str">
        <f>[1]Лист2!A127</f>
        <v>Иные вопросы в сфере образования</v>
      </c>
      <c r="B190" s="13" t="str">
        <f>[1]Лист2!C127</f>
        <v>07</v>
      </c>
      <c r="C190" s="13" t="str">
        <f>[1]Лист2!D127</f>
        <v>01</v>
      </c>
      <c r="D190" s="16" t="str">
        <f>[1]Лист2!E127</f>
        <v>90 1 00 00000</v>
      </c>
      <c r="E190" s="81"/>
      <c r="F190" s="16">
        <f>Лист2!G124</f>
        <v>139478.424</v>
      </c>
      <c r="G190" s="16">
        <f>Лист2!H124</f>
        <v>131054.17200000001</v>
      </c>
      <c r="H190" s="40">
        <f t="shared" si="6"/>
        <v>93.960175517899458</v>
      </c>
    </row>
    <row r="191" spans="1:8" ht="47.25">
      <c r="A191" s="65" t="s">
        <v>84</v>
      </c>
      <c r="B191" s="13" t="str">
        <f>[1]Лист2!C128</f>
        <v>07</v>
      </c>
      <c r="C191" s="13" t="str">
        <f>[1]Лист2!D128</f>
        <v>01</v>
      </c>
      <c r="D191" s="16" t="str">
        <f>[1]Лист2!E128</f>
        <v>90 1 00 70900</v>
      </c>
      <c r="E191" s="81"/>
      <c r="F191" s="16">
        <f>Лист2!G125</f>
        <v>53964.998999999996</v>
      </c>
      <c r="G191" s="16">
        <f>Лист2!H125</f>
        <v>49992.207000000002</v>
      </c>
      <c r="H191" s="40">
        <f t="shared" si="6"/>
        <v>92.638206108370369</v>
      </c>
    </row>
    <row r="192" spans="1:8" ht="63">
      <c r="A192" s="66" t="s">
        <v>73</v>
      </c>
      <c r="B192" s="13" t="str">
        <f>[1]Лист2!C129</f>
        <v>07</v>
      </c>
      <c r="C192" s="13" t="str">
        <f>[1]Лист2!D129</f>
        <v>01</v>
      </c>
      <c r="D192" s="16" t="str">
        <f>[1]Лист2!E129</f>
        <v>90 1 00 70900</v>
      </c>
      <c r="E192" s="81">
        <f>[1]Лист2!F129</f>
        <v>100</v>
      </c>
      <c r="F192" s="16">
        <f>Лист2!G126</f>
        <v>53408.964999999997</v>
      </c>
      <c r="G192" s="16">
        <f>Лист2!H126</f>
        <v>49436.173000000003</v>
      </c>
      <c r="H192" s="40">
        <f t="shared" si="6"/>
        <v>92.56156340045159</v>
      </c>
    </row>
    <row r="193" spans="1:8" ht="31.5">
      <c r="A193" s="66" t="s">
        <v>114</v>
      </c>
      <c r="B193" s="13" t="str">
        <f>[1]Лист2!C130</f>
        <v>07</v>
      </c>
      <c r="C193" s="13" t="str">
        <f>[1]Лист2!D130</f>
        <v>01</v>
      </c>
      <c r="D193" s="16" t="str">
        <f>[1]Лист2!E130</f>
        <v>90 1 00 70900</v>
      </c>
      <c r="E193" s="81">
        <f>[1]Лист2!F130</f>
        <v>200</v>
      </c>
      <c r="F193" s="16">
        <f>Лист2!G127</f>
        <v>498</v>
      </c>
      <c r="G193" s="16">
        <f>Лист2!H127</f>
        <v>498</v>
      </c>
      <c r="H193" s="40">
        <f t="shared" si="6"/>
        <v>100</v>
      </c>
    </row>
    <row r="194" spans="1:8" ht="31.5">
      <c r="A194" s="65" t="s">
        <v>65</v>
      </c>
      <c r="B194" s="13" t="str">
        <f>[1]Лист2!C131</f>
        <v>07</v>
      </c>
      <c r="C194" s="13" t="str">
        <f>[1]Лист2!D131</f>
        <v>01</v>
      </c>
      <c r="D194" s="16" t="str">
        <f>[1]Лист2!E131</f>
        <v>90 1 00 70900</v>
      </c>
      <c r="E194" s="81">
        <f>[1]Лист2!F131</f>
        <v>300</v>
      </c>
      <c r="F194" s="16">
        <f>Лист2!G128</f>
        <v>58.033999999999999</v>
      </c>
      <c r="G194" s="16">
        <f>Лист2!H128</f>
        <v>58.033999999999999</v>
      </c>
      <c r="H194" s="40">
        <f t="shared" si="6"/>
        <v>100</v>
      </c>
    </row>
    <row r="195" spans="1:8" ht="31.5">
      <c r="A195" s="65" t="str">
        <f>[1]Лист2!A132</f>
        <v>Повышение уровня антитеррористической защищенности муниципальных дошкольных образовательных организаций</v>
      </c>
      <c r="B195" s="13" t="str">
        <f>[1]Лист2!C132</f>
        <v>07</v>
      </c>
      <c r="C195" s="13" t="str">
        <f>[1]Лист2!D132</f>
        <v>01</v>
      </c>
      <c r="D195" s="16" t="str">
        <f>[1]Лист2!E132</f>
        <v>90 1 00 70900</v>
      </c>
      <c r="E195" s="81"/>
      <c r="F195" s="16">
        <f>Лист2!G129</f>
        <v>682.1</v>
      </c>
      <c r="G195" s="16">
        <f>Лист2!H129</f>
        <v>682.1</v>
      </c>
      <c r="H195" s="40">
        <f t="shared" si="6"/>
        <v>100</v>
      </c>
    </row>
    <row r="196" spans="1:8" ht="31.5">
      <c r="A196" s="65" t="str">
        <f>[1]Лист2!A133</f>
        <v>Закупка товаров, работ и услуг для обеспечения государственных (муниципальных) нужд</v>
      </c>
      <c r="B196" s="13" t="str">
        <f>[1]Лист2!C133</f>
        <v>07</v>
      </c>
      <c r="C196" s="13" t="str">
        <f>[1]Лист2!D133</f>
        <v>01</v>
      </c>
      <c r="D196" s="16" t="str">
        <f>[1]Лист2!E133</f>
        <v>90 1 00 70900</v>
      </c>
      <c r="E196" s="81">
        <v>200</v>
      </c>
      <c r="F196" s="16">
        <f>Лист2!G130</f>
        <v>682.1</v>
      </c>
      <c r="G196" s="16">
        <f>Лист2!H130</f>
        <v>682.1</v>
      </c>
      <c r="H196" s="40">
        <f t="shared" si="6"/>
        <v>100</v>
      </c>
    </row>
    <row r="197" spans="1:8" ht="47.25">
      <c r="A197" s="65" t="str">
        <f>[1]Лист2!A134</f>
        <v>Софинасирование субсидии по повышению уровня антитеррористической защищенности муниципальных дошкольных образовательных организаций</v>
      </c>
      <c r="B197" s="13" t="str">
        <f>[1]Лист2!C134</f>
        <v>07</v>
      </c>
      <c r="C197" s="13" t="str">
        <f>[1]Лист2!D134</f>
        <v>01</v>
      </c>
      <c r="D197" s="16" t="str">
        <f>[1]Лист2!E134</f>
        <v>90 1 00 70900</v>
      </c>
      <c r="E197" s="81"/>
      <c r="F197" s="16">
        <f>Лист2!G131</f>
        <v>6.8890000000000002</v>
      </c>
      <c r="G197" s="16">
        <f>Лист2!H131</f>
        <v>6.8890000000000002</v>
      </c>
      <c r="H197" s="40">
        <f t="shared" si="6"/>
        <v>100</v>
      </c>
    </row>
    <row r="198" spans="1:8" ht="31.5">
      <c r="A198" s="65" t="str">
        <f>[1]Лист2!A135</f>
        <v>Закупка товаров, работ и услуг для обеспечения государственных (муниципальных) нужд</v>
      </c>
      <c r="B198" s="13" t="str">
        <f>[1]Лист2!C135</f>
        <v>07</v>
      </c>
      <c r="C198" s="13" t="str">
        <f>[1]Лист2!D135</f>
        <v>01</v>
      </c>
      <c r="D198" s="16" t="str">
        <f>[1]Лист2!E135</f>
        <v>90 1 00 70900</v>
      </c>
      <c r="E198" s="81">
        <v>200</v>
      </c>
      <c r="F198" s="16">
        <f>Лист2!G132</f>
        <v>6.8890000000000002</v>
      </c>
      <c r="G198" s="16">
        <f>Лист2!H132</f>
        <v>6.8890000000000002</v>
      </c>
      <c r="H198" s="40">
        <f t="shared" si="6"/>
        <v>100</v>
      </c>
    </row>
    <row r="199" spans="1:8" ht="78.75">
      <c r="A199" s="65" t="str">
        <f>[1]Лист2!A136</f>
        <v>Субсидии на реконструкцию объектов дошкольных образовательных организаций, а также на строительство и приобретение новых зданий (пристроев) для дошкольных общеобразовательных организаций в рамках краевой адресной инвестиционной программы</v>
      </c>
      <c r="B199" s="13" t="str">
        <f>[1]Лист2!C136</f>
        <v>07</v>
      </c>
      <c r="C199" s="13" t="str">
        <f>[1]Лист2!D136</f>
        <v>01</v>
      </c>
      <c r="D199" s="16" t="str">
        <f>[1]Лист2!E136</f>
        <v>90 1 00 S2132</v>
      </c>
      <c r="E199" s="81"/>
      <c r="F199" s="16">
        <f>Лист2!G133</f>
        <v>15463.499</v>
      </c>
      <c r="G199" s="16">
        <f>Лист2!H133</f>
        <v>12629.548999999999</v>
      </c>
      <c r="H199" s="40">
        <f t="shared" si="6"/>
        <v>81.67329399381083</v>
      </c>
    </row>
    <row r="200" spans="1:8" ht="31.5">
      <c r="A200" s="65" t="str">
        <f>[1]Лист2!A137</f>
        <v>Закупка товаров, работ и услуг для обеспечения государственных (муниципальных) нужд</v>
      </c>
      <c r="B200" s="13" t="str">
        <f>[1]Лист2!C137</f>
        <v>07</v>
      </c>
      <c r="C200" s="13" t="str">
        <f>[1]Лист2!D137</f>
        <v>01</v>
      </c>
      <c r="D200" s="16" t="str">
        <f>[1]Лист2!E137</f>
        <v>90 1 00 S2132</v>
      </c>
      <c r="E200" s="81">
        <f>[1]Лист2!F137</f>
        <v>200</v>
      </c>
      <c r="F200" s="16">
        <f>Лист2!G134</f>
        <v>242.10400000000001</v>
      </c>
      <c r="G200" s="16">
        <f>Лист2!H134</f>
        <v>242.10400000000001</v>
      </c>
      <c r="H200" s="40">
        <f t="shared" si="6"/>
        <v>100</v>
      </c>
    </row>
    <row r="201" spans="1:8" ht="31.5">
      <c r="A201" s="65" t="str">
        <f>[1]Лист2!A138</f>
        <v>Капитальные вложения в объекты государственной (муниципальной) собственности</v>
      </c>
      <c r="B201" s="13" t="str">
        <f>[1]Лист2!C138</f>
        <v>07</v>
      </c>
      <c r="C201" s="13" t="str">
        <f>[1]Лист2!D138</f>
        <v>01</v>
      </c>
      <c r="D201" s="16" t="str">
        <f>[1]Лист2!E138</f>
        <v>90 1 00 S2132</v>
      </c>
      <c r="E201" s="81">
        <f>[1]Лист2!F138</f>
        <v>400</v>
      </c>
      <c r="F201" s="16">
        <f>Лист2!G135</f>
        <v>15221.395</v>
      </c>
      <c r="G201" s="16">
        <f>Лист2!H135</f>
        <v>12387.445</v>
      </c>
      <c r="H201" s="40">
        <f t="shared" si="6"/>
        <v>81.381798448828107</v>
      </c>
    </row>
    <row r="202" spans="1:8" ht="94.5">
      <c r="A202" s="65" t="str">
        <f>[1]Лист2!A139</f>
        <v>Софинансирование из местного бюджета мероприятий на реконструкцию объектов дошкольных образовательных организаций, а также на строительство и приобретение новых зданий (пристроев) для дошкольных общеобразовательных организаций в рамках краевой адресной инвестиционной программы</v>
      </c>
      <c r="B202" s="13" t="str">
        <f>[1]Лист2!C139</f>
        <v>07</v>
      </c>
      <c r="C202" s="13" t="str">
        <f>[1]Лист2!D139</f>
        <v>01</v>
      </c>
      <c r="D202" s="16" t="str">
        <f>[1]Лист2!E139</f>
        <v>90 1 00 S2132</v>
      </c>
      <c r="E202" s="81"/>
      <c r="F202" s="16">
        <f>Лист2!G136</f>
        <v>813.86799999999994</v>
      </c>
      <c r="G202" s="16">
        <f>Лист2!H136</f>
        <v>664.71299999999997</v>
      </c>
      <c r="H202" s="40">
        <f t="shared" si="6"/>
        <v>81.673318031916736</v>
      </c>
    </row>
    <row r="203" spans="1:8" ht="31.5">
      <c r="A203" s="65" t="str">
        <f>[1]Лист2!A140</f>
        <v>Закупка товаров, работ и услуг для обеспечения государственных (муниципальных) нужд</v>
      </c>
      <c r="B203" s="13" t="str">
        <f>[1]Лист2!C140</f>
        <v>07</v>
      </c>
      <c r="C203" s="13" t="str">
        <f>[1]Лист2!D140</f>
        <v>01</v>
      </c>
      <c r="D203" s="16" t="str">
        <f>[1]Лист2!E140</f>
        <v>90 1 00 S2132</v>
      </c>
      <c r="E203" s="81">
        <f>[1]Лист2!F140</f>
        <v>200</v>
      </c>
      <c r="F203" s="16">
        <f>Лист2!G137</f>
        <v>12.742000000000001</v>
      </c>
      <c r="G203" s="16">
        <f>Лист2!H137</f>
        <v>12.742000000000001</v>
      </c>
      <c r="H203" s="40">
        <f t="shared" si="6"/>
        <v>100</v>
      </c>
    </row>
    <row r="204" spans="1:8" ht="31.5">
      <c r="A204" s="65" t="str">
        <f>[1]Лист2!A141</f>
        <v>Капитальные вложения в объекты государственной (муниципальной) собственности</v>
      </c>
      <c r="B204" s="13" t="str">
        <f>[1]Лист2!C141</f>
        <v>07</v>
      </c>
      <c r="C204" s="13" t="str">
        <f>[1]Лист2!D141</f>
        <v>01</v>
      </c>
      <c r="D204" s="16" t="str">
        <f>[1]Лист2!E141</f>
        <v>90 1 00 S2132</v>
      </c>
      <c r="E204" s="81">
        <f>[1]Лист2!F141</f>
        <v>400</v>
      </c>
      <c r="F204" s="16">
        <f>Лист2!G138</f>
        <v>801.12599999999998</v>
      </c>
      <c r="G204" s="16">
        <f>Лист2!H138</f>
        <v>651.971</v>
      </c>
      <c r="H204" s="40">
        <f t="shared" ref="H204:H267" si="7">G204/F204*100</f>
        <v>81.381830074170608</v>
      </c>
    </row>
    <row r="205" spans="1:8" ht="31.5">
      <c r="A205" s="65" t="str">
        <f>[1]Лист2!A142</f>
        <v>Субсидии на ремонт объектов дошкольных общеобразовательных организаций</v>
      </c>
      <c r="B205" s="13" t="str">
        <f>[1]Лист2!C142</f>
        <v>07</v>
      </c>
      <c r="C205" s="13" t="str">
        <f>[1]Лист2!D142</f>
        <v>01</v>
      </c>
      <c r="D205" s="13" t="str">
        <f>[1]Лист2!E142</f>
        <v>90 1 00 S4160</v>
      </c>
      <c r="E205" s="82"/>
      <c r="F205" s="16">
        <f>Лист2!G139</f>
        <v>20125.516</v>
      </c>
      <c r="G205" s="16">
        <f>Лист2!H139</f>
        <v>19492.852999999999</v>
      </c>
      <c r="H205" s="40">
        <f t="shared" si="7"/>
        <v>96.856413520030983</v>
      </c>
    </row>
    <row r="206" spans="1:8" ht="31.5">
      <c r="A206" s="65" t="str">
        <f>[1]Лист2!A143</f>
        <v>Закупка товаров, работ и услуг для обеспечения государственных (муниципальных) нужд</v>
      </c>
      <c r="B206" s="13" t="str">
        <f>[1]Лист2!C143</f>
        <v>07</v>
      </c>
      <c r="C206" s="13" t="str">
        <f>[1]Лист2!D143</f>
        <v>01</v>
      </c>
      <c r="D206" s="13" t="str">
        <f>[1]Лист2!E143</f>
        <v>90 1 00 S4160</v>
      </c>
      <c r="E206" s="82">
        <f>[1]Лист2!F143</f>
        <v>200</v>
      </c>
      <c r="F206" s="16">
        <f>Лист2!G140</f>
        <v>20125.516</v>
      </c>
      <c r="G206" s="16">
        <f>Лист2!H140</f>
        <v>19492.852999999999</v>
      </c>
      <c r="H206" s="40">
        <f t="shared" si="7"/>
        <v>96.856413520030983</v>
      </c>
    </row>
    <row r="207" spans="1:8" ht="31.5">
      <c r="A207" s="65" t="str">
        <f>[1]Лист2!A144</f>
        <v>Софинансирование субсидии на ремонт объектов дошкольных общеобразовательных организаций</v>
      </c>
      <c r="B207" s="13" t="str">
        <f>[1]Лист2!C144</f>
        <v>07</v>
      </c>
      <c r="C207" s="13" t="str">
        <f>[1]Лист2!D144</f>
        <v>01</v>
      </c>
      <c r="D207" s="13" t="str">
        <f>[1]Лист2!E144</f>
        <v>90 1 00 S4160</v>
      </c>
      <c r="E207" s="82"/>
      <c r="F207" s="16">
        <f>Лист2!G141</f>
        <v>1883.2529999999999</v>
      </c>
      <c r="G207" s="16">
        <f>Лист2!H141</f>
        <v>1047.5609999999999</v>
      </c>
      <c r="H207" s="40">
        <f t="shared" si="7"/>
        <v>55.625080645032824</v>
      </c>
    </row>
    <row r="208" spans="1:8" ht="31.5">
      <c r="A208" s="65" t="str">
        <f>[1]Лист2!A145</f>
        <v>Закупка товаров, работ и услуг для обеспечения государственных (муниципальных) нужд</v>
      </c>
      <c r="B208" s="13" t="str">
        <f>[1]Лист2!C145</f>
        <v>07</v>
      </c>
      <c r="C208" s="13" t="str">
        <f>[1]Лист2!D145</f>
        <v>01</v>
      </c>
      <c r="D208" s="13" t="str">
        <f>[1]Лист2!E145</f>
        <v>90 1 00 S4160</v>
      </c>
      <c r="E208" s="82">
        <f>[1]Лист2!F145</f>
        <v>200</v>
      </c>
      <c r="F208" s="16">
        <f>Лист2!G142</f>
        <v>1883.2529999999999</v>
      </c>
      <c r="G208" s="16">
        <f>Лист2!H142</f>
        <v>1047.5609999999999</v>
      </c>
      <c r="H208" s="40">
        <f t="shared" si="7"/>
        <v>55.625080645032824</v>
      </c>
    </row>
    <row r="209" spans="1:8" ht="63">
      <c r="A209" s="65" t="str">
        <f>[1]Лист2!A146</f>
        <v>Расходы на реализацию мероприятий по капитальному ремонту и оснащению образовательных организаций, осуществляющих образовательную деятельность по образовательным программам дошкольного образования</v>
      </c>
      <c r="B209" s="13" t="str">
        <f>[1]Лист2!C146</f>
        <v>07</v>
      </c>
      <c r="C209" s="13" t="str">
        <f>[1]Лист2!D146</f>
        <v>01</v>
      </c>
      <c r="D209" s="13" t="str">
        <f>[1]Лист2!E146</f>
        <v>90 1 Я1 53150</v>
      </c>
      <c r="E209" s="82"/>
      <c r="F209" s="16">
        <f>Лист2!G143</f>
        <v>46538.3</v>
      </c>
      <c r="G209" s="16">
        <f>Лист2!H143</f>
        <v>46538.3</v>
      </c>
      <c r="H209" s="40">
        <f t="shared" si="7"/>
        <v>100</v>
      </c>
    </row>
    <row r="210" spans="1:8" ht="31.5">
      <c r="A210" s="65" t="str">
        <f>[1]Лист2!A147</f>
        <v>Закупка товаров, работ и услуг для обеспечения государственных (муниципальных) нужд</v>
      </c>
      <c r="B210" s="13" t="str">
        <f>[1]Лист2!C147</f>
        <v>07</v>
      </c>
      <c r="C210" s="13" t="str">
        <f>[1]Лист2!D147</f>
        <v>01</v>
      </c>
      <c r="D210" s="13" t="str">
        <f>[1]Лист2!E147</f>
        <v>90 1 Я1 53150</v>
      </c>
      <c r="E210" s="82">
        <f>[1]Лист2!F147</f>
        <v>200</v>
      </c>
      <c r="F210" s="16">
        <f>Лист2!G144</f>
        <v>46538.3</v>
      </c>
      <c r="G210" s="16">
        <f>Лист2!H144</f>
        <v>46538.3</v>
      </c>
      <c r="H210" s="40">
        <f t="shared" si="7"/>
        <v>100</v>
      </c>
    </row>
    <row r="211" spans="1:8" ht="31.5">
      <c r="A211" s="63" t="str">
        <f>[1]Лист2!A148</f>
        <v>Общее образование</v>
      </c>
      <c r="B211" s="16" t="str">
        <f>[1]Лист2!C148</f>
        <v>07</v>
      </c>
      <c r="C211" s="16" t="str">
        <f>[1]Лист2!D148</f>
        <v>02</v>
      </c>
      <c r="D211" s="16"/>
      <c r="E211" s="81"/>
      <c r="F211" s="16">
        <f>F212+F224</f>
        <v>369109.04399999999</v>
      </c>
      <c r="G211" s="16">
        <f>G212+G224</f>
        <v>359374.33400000003</v>
      </c>
      <c r="H211" s="40">
        <f t="shared" si="7"/>
        <v>97.362646578770921</v>
      </c>
    </row>
    <row r="212" spans="1:8" ht="31.5">
      <c r="A212" s="63" t="str">
        <f>[1]Лист2!A149</f>
        <v>Расходы на обеспечение деятельности (оказание услуг) подведомственных учреждений</v>
      </c>
      <c r="B212" s="16" t="str">
        <f>[1]Лист2!C149</f>
        <v>07</v>
      </c>
      <c r="C212" s="16" t="str">
        <f>[1]Лист2!D149</f>
        <v>02</v>
      </c>
      <c r="D212" s="16" t="str">
        <f>[1]Лист2!E149</f>
        <v>02 0 00 00000</v>
      </c>
      <c r="E212" s="81"/>
      <c r="F212" s="16">
        <f>F213</f>
        <v>66117.327000000005</v>
      </c>
      <c r="G212" s="16">
        <f>G213</f>
        <v>57058.024999999994</v>
      </c>
      <c r="H212" s="40">
        <f t="shared" si="7"/>
        <v>86.298142391630549</v>
      </c>
    </row>
    <row r="213" spans="1:8" ht="31.5">
      <c r="A213" s="65" t="s">
        <v>72</v>
      </c>
      <c r="B213" s="13" t="s">
        <v>24</v>
      </c>
      <c r="C213" s="13" t="s">
        <v>17</v>
      </c>
      <c r="D213" s="14" t="s">
        <v>111</v>
      </c>
      <c r="E213" s="82"/>
      <c r="F213" s="16">
        <f>F214+F219+F222</f>
        <v>66117.327000000005</v>
      </c>
      <c r="G213" s="16">
        <f>G214+G219+G222</f>
        <v>57058.024999999994</v>
      </c>
      <c r="H213" s="40">
        <f t="shared" si="7"/>
        <v>86.298142391630549</v>
      </c>
    </row>
    <row r="214" spans="1:8" ht="31.5">
      <c r="A214" s="65" t="s">
        <v>163</v>
      </c>
      <c r="B214" s="13" t="s">
        <v>24</v>
      </c>
      <c r="C214" s="13" t="s">
        <v>17</v>
      </c>
      <c r="D214" s="14" t="s">
        <v>124</v>
      </c>
      <c r="E214" s="82"/>
      <c r="F214" s="16">
        <f>F215+F216+F218+F217</f>
        <v>54080.190999999992</v>
      </c>
      <c r="G214" s="16">
        <f>G215+G216+G218+G217</f>
        <v>45020.888999999996</v>
      </c>
      <c r="H214" s="40">
        <f t="shared" si="7"/>
        <v>83.248391264002748</v>
      </c>
    </row>
    <row r="215" spans="1:8" ht="63">
      <c r="A215" s="66" t="s">
        <v>73</v>
      </c>
      <c r="B215" s="13" t="s">
        <v>24</v>
      </c>
      <c r="C215" s="13" t="s">
        <v>17</v>
      </c>
      <c r="D215" s="14" t="s">
        <v>124</v>
      </c>
      <c r="E215" s="82">
        <v>100</v>
      </c>
      <c r="F215" s="16">
        <f>Лист2!G149</f>
        <v>121.706</v>
      </c>
      <c r="G215" s="16">
        <f>Лист2!H149</f>
        <v>69.402000000000001</v>
      </c>
      <c r="H215" s="40">
        <f t="shared" si="7"/>
        <v>57.024304471431151</v>
      </c>
    </row>
    <row r="216" spans="1:8" ht="31.5">
      <c r="A216" s="66" t="s">
        <v>114</v>
      </c>
      <c r="B216" s="13" t="s">
        <v>24</v>
      </c>
      <c r="C216" s="13" t="s">
        <v>17</v>
      </c>
      <c r="D216" s="14" t="s">
        <v>124</v>
      </c>
      <c r="E216" s="82">
        <v>200</v>
      </c>
      <c r="F216" s="16">
        <f>Лист2!G150</f>
        <v>46669.7</v>
      </c>
      <c r="G216" s="16">
        <f>Лист2!H150</f>
        <v>37699.949999999997</v>
      </c>
      <c r="H216" s="40">
        <f t="shared" si="7"/>
        <v>80.780356419689852</v>
      </c>
    </row>
    <row r="217" spans="1:8" ht="47.25">
      <c r="A217" s="66" t="str">
        <f>[1]Лист2!A154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17" s="13" t="str">
        <f>[1]Лист2!C154</f>
        <v>07</v>
      </c>
      <c r="C217" s="13" t="str">
        <f>[1]Лист2!D154</f>
        <v>02</v>
      </c>
      <c r="D217" s="13" t="str">
        <f>[1]Лист2!E154</f>
        <v>02 1 00 10400</v>
      </c>
      <c r="E217" s="82">
        <f>[1]Лист2!F154</f>
        <v>611</v>
      </c>
      <c r="F217" s="16">
        <f>Лист2!G151</f>
        <v>5741.7529999999997</v>
      </c>
      <c r="G217" s="16">
        <f>Лист2!H151</f>
        <v>5741.7529999999997</v>
      </c>
      <c r="H217" s="40">
        <f t="shared" si="7"/>
        <v>100</v>
      </c>
    </row>
    <row r="218" spans="1:8" ht="31.5">
      <c r="A218" s="67" t="s">
        <v>74</v>
      </c>
      <c r="B218" s="13" t="s">
        <v>24</v>
      </c>
      <c r="C218" s="13" t="s">
        <v>17</v>
      </c>
      <c r="D218" s="14" t="s">
        <v>124</v>
      </c>
      <c r="E218" s="82">
        <v>850</v>
      </c>
      <c r="F218" s="16">
        <f>Лист2!G152</f>
        <v>1547.0319999999999</v>
      </c>
      <c r="G218" s="16">
        <f>Лист2!H152</f>
        <v>1509.7840000000001</v>
      </c>
      <c r="H218" s="40">
        <f t="shared" si="7"/>
        <v>97.592292854963574</v>
      </c>
    </row>
    <row r="219" spans="1:8" ht="31.5">
      <c r="A219" s="67" t="str">
        <f>[1]Лист2!A156</f>
        <v>Обеспечение расчетов за топливно-энергетические ресурсы, потребляемые муниципальными учреждениями</v>
      </c>
      <c r="B219" s="13" t="str">
        <f>[1]Лист2!C156</f>
        <v>07</v>
      </c>
      <c r="C219" s="13" t="str">
        <f>[1]Лист2!D156</f>
        <v>02</v>
      </c>
      <c r="D219" s="13" t="str">
        <f>[1]Лист2!E156</f>
        <v>02 1 00 SТ190</v>
      </c>
      <c r="E219" s="82"/>
      <c r="F219" s="16">
        <f>Лист2!G153+F221</f>
        <v>11873.297</v>
      </c>
      <c r="G219" s="16">
        <f>Лист2!H153+G221</f>
        <v>11873.297</v>
      </c>
      <c r="H219" s="40">
        <f t="shared" si="7"/>
        <v>100</v>
      </c>
    </row>
    <row r="220" spans="1:8" ht="31.5">
      <c r="A220" s="67" t="str">
        <f>[1]Лист2!A157</f>
        <v>Закупка товаров, работ и услуг для обеспечения государственных (муниципальных) нужд</v>
      </c>
      <c r="B220" s="13" t="str">
        <f>[1]Лист2!C157</f>
        <v>07</v>
      </c>
      <c r="C220" s="13" t="str">
        <f>[1]Лист2!D157</f>
        <v>02</v>
      </c>
      <c r="D220" s="13" t="str">
        <f>[1]Лист2!E157</f>
        <v>02 1 00 SТ190</v>
      </c>
      <c r="E220" s="82">
        <f>[1]Лист2!F157</f>
        <v>200</v>
      </c>
      <c r="F220" s="16">
        <f>Лист2!G154</f>
        <v>10231.797</v>
      </c>
      <c r="G220" s="16">
        <f>Лист2!H154</f>
        <v>10231.797</v>
      </c>
      <c r="H220" s="40">
        <f t="shared" si="7"/>
        <v>100</v>
      </c>
    </row>
    <row r="221" spans="1:8" ht="47.25">
      <c r="A221" s="67" t="str">
        <f>[1]Лист2!A158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21" s="13" t="str">
        <f>[1]Лист2!C158</f>
        <v>07</v>
      </c>
      <c r="C221" s="13" t="str">
        <f>[1]Лист2!D158</f>
        <v>02</v>
      </c>
      <c r="D221" s="13" t="str">
        <f>[1]Лист2!E158</f>
        <v>02 1 00 SТ190</v>
      </c>
      <c r="E221" s="82">
        <f>[1]Лист2!F158</f>
        <v>611</v>
      </c>
      <c r="F221" s="16">
        <f>Лист2!G155</f>
        <v>1641.5</v>
      </c>
      <c r="G221" s="16">
        <f>Лист2!H155</f>
        <v>1641.5</v>
      </c>
      <c r="H221" s="40">
        <f t="shared" si="7"/>
        <v>100</v>
      </c>
    </row>
    <row r="222" spans="1:8" ht="47.25">
      <c r="A222" s="67" t="str">
        <f>[1]Лист2!A159</f>
        <v>Обеспечение расчетов за топливно-энергетические ресурсы, потребляемые муниципальными учреждениями за счет средств местного бюджета</v>
      </c>
      <c r="B222" s="13" t="str">
        <f>[1]Лист2!C159</f>
        <v>07</v>
      </c>
      <c r="C222" s="13" t="str">
        <f>[1]Лист2!D159</f>
        <v>02</v>
      </c>
      <c r="D222" s="13" t="str">
        <f>[1]Лист2!E159</f>
        <v>02 1 00 SТ190</v>
      </c>
      <c r="E222" s="82"/>
      <c r="F222" s="16">
        <f>Лист2!G156</f>
        <v>163.839</v>
      </c>
      <c r="G222" s="16">
        <f>Лист2!H156</f>
        <v>163.839</v>
      </c>
      <c r="H222" s="40">
        <f t="shared" si="7"/>
        <v>100</v>
      </c>
    </row>
    <row r="223" spans="1:8" ht="31.5">
      <c r="A223" s="67" t="str">
        <f>[1]Лист2!A160</f>
        <v>Закупка товаров, работ и услуг для обеспечения государственных (муниципальных) нужд</v>
      </c>
      <c r="B223" s="13" t="str">
        <f>[1]Лист2!C160</f>
        <v>07</v>
      </c>
      <c r="C223" s="13" t="str">
        <f>[1]Лист2!D160</f>
        <v>02</v>
      </c>
      <c r="D223" s="13" t="str">
        <f>[1]Лист2!E160</f>
        <v>02 1 00 SТ190</v>
      </c>
      <c r="E223" s="82">
        <f>[1]Лист2!F160</f>
        <v>200</v>
      </c>
      <c r="F223" s="16">
        <f>Лист2!G157</f>
        <v>163.839</v>
      </c>
      <c r="G223" s="16">
        <f>Лист2!H157</f>
        <v>163.839</v>
      </c>
      <c r="H223" s="40">
        <f t="shared" si="7"/>
        <v>100</v>
      </c>
    </row>
    <row r="224" spans="1:8" ht="31.5">
      <c r="A224" s="67" t="str">
        <f>[1]Лист2!A161</f>
        <v>Иные вопросы в отраслях социальной сферы</v>
      </c>
      <c r="B224" s="13" t="str">
        <f>[1]Лист2!C161</f>
        <v>07</v>
      </c>
      <c r="C224" s="13" t="str">
        <f>[1]Лист2!D161</f>
        <v>02</v>
      </c>
      <c r="D224" s="13" t="str">
        <f>[1]Лист2!E161</f>
        <v>90 0 00 00000</v>
      </c>
      <c r="E224" s="82"/>
      <c r="F224" s="16">
        <f>Лист2!G158</f>
        <v>302991.717</v>
      </c>
      <c r="G224" s="16">
        <f>Лист2!H158</f>
        <v>302316.30900000001</v>
      </c>
      <c r="H224" s="40">
        <f t="shared" si="7"/>
        <v>99.777086975615248</v>
      </c>
    </row>
    <row r="225" spans="1:8" ht="31.5">
      <c r="A225" s="67" t="str">
        <f>[1]Лист2!A162</f>
        <v>Иные вопросы в сфере образования</v>
      </c>
      <c r="B225" s="13" t="str">
        <f>[1]Лист2!C162</f>
        <v>07</v>
      </c>
      <c r="C225" s="13" t="str">
        <f>[1]Лист2!D162</f>
        <v>02</v>
      </c>
      <c r="D225" s="13" t="str">
        <f>[1]Лист2!E162</f>
        <v>90 1 00 00000</v>
      </c>
      <c r="E225" s="82"/>
      <c r="F225" s="16">
        <f>Лист2!G159</f>
        <v>302214.10700000002</v>
      </c>
      <c r="G225" s="16">
        <f>Лист2!H159</f>
        <v>301538.69900000002</v>
      </c>
      <c r="H225" s="40">
        <f t="shared" si="7"/>
        <v>99.776513410738971</v>
      </c>
    </row>
    <row r="226" spans="1:8" ht="94.5">
      <c r="A226" s="67" t="str">
        <f>[1]Лист2!A163</f>
        <v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v>
      </c>
      <c r="B226" s="13" t="str">
        <f>[1]Лист2!C163</f>
        <v>07</v>
      </c>
      <c r="C226" s="13" t="str">
        <f>[1]Лист2!D163</f>
        <v>02</v>
      </c>
      <c r="D226" s="13" t="str">
        <f>[1]Лист2!E163</f>
        <v>90 1 Ю6 50502</v>
      </c>
      <c r="E226" s="82"/>
      <c r="F226" s="16">
        <f>Лист2!G160</f>
        <v>195.3</v>
      </c>
      <c r="G226" s="16">
        <f>Лист2!H160</f>
        <v>195.3</v>
      </c>
      <c r="H226" s="40">
        <f t="shared" si="7"/>
        <v>100</v>
      </c>
    </row>
    <row r="227" spans="1:8" ht="63">
      <c r="A227" s="67" t="str">
        <f>[1]Лист2!A164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7" s="13" t="str">
        <f>[1]Лист2!C164</f>
        <v>07</v>
      </c>
      <c r="C227" s="13" t="str">
        <f>[1]Лист2!D164</f>
        <v>02</v>
      </c>
      <c r="D227" s="13" t="str">
        <f>[1]Лист2!E164</f>
        <v>90 1 Ю6 50502</v>
      </c>
      <c r="E227" s="82">
        <f>[1]Лист2!F164</f>
        <v>100</v>
      </c>
      <c r="F227" s="16">
        <f>Лист2!G161</f>
        <v>195.3</v>
      </c>
      <c r="G227" s="16">
        <f>Лист2!H161</f>
        <v>195.3</v>
      </c>
      <c r="H227" s="40">
        <f t="shared" si="7"/>
        <v>100</v>
      </c>
    </row>
    <row r="228" spans="1:8" ht="63">
      <c r="A228" s="67" t="str">
        <f>[1]Лист2!A165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228" s="13" t="str">
        <f>[1]Лист2!C165</f>
        <v>07</v>
      </c>
      <c r="C228" s="13" t="str">
        <f>[1]Лист2!D165</f>
        <v>02</v>
      </c>
      <c r="D228" s="13" t="str">
        <f>[1]Лист2!E165</f>
        <v>90 1 Ю6 53032</v>
      </c>
      <c r="E228" s="82"/>
      <c r="F228" s="16">
        <f>Лист2!G162</f>
        <v>29470</v>
      </c>
      <c r="G228" s="16">
        <f>Лист2!H162</f>
        <v>29419.695</v>
      </c>
      <c r="H228" s="40">
        <f t="shared" si="7"/>
        <v>99.829300984051571</v>
      </c>
    </row>
    <row r="229" spans="1:8" ht="63">
      <c r="A229" s="67" t="str">
        <f>[1]Лист2!A166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9" s="13" t="str">
        <f>[1]Лист2!C166</f>
        <v>07</v>
      </c>
      <c r="C229" s="13" t="str">
        <f>[1]Лист2!D166</f>
        <v>02</v>
      </c>
      <c r="D229" s="13" t="str">
        <f>[1]Лист2!E166</f>
        <v>90 1 Ю6 53032</v>
      </c>
      <c r="E229" s="82">
        <f>[1]Лист2!F166</f>
        <v>100</v>
      </c>
      <c r="F229" s="16">
        <f>Лист2!G163</f>
        <v>27321.7</v>
      </c>
      <c r="G229" s="16">
        <f>Лист2!H163</f>
        <v>27271.395</v>
      </c>
      <c r="H229" s="40">
        <f t="shared" si="7"/>
        <v>99.815878953359416</v>
      </c>
    </row>
    <row r="230" spans="1:8" ht="31.5">
      <c r="A230" s="67" t="str">
        <f>[1]Лист2!A167</f>
        <v>Субсидии бюджетным учреждениям на иные цели</v>
      </c>
      <c r="B230" s="13" t="str">
        <f>[1]Лист2!C167</f>
        <v>07</v>
      </c>
      <c r="C230" s="13" t="str">
        <f>[1]Лист2!D167</f>
        <v>02</v>
      </c>
      <c r="D230" s="13" t="str">
        <f>[1]Лист2!E167</f>
        <v>90 1 Ю6 53032</v>
      </c>
      <c r="E230" s="82">
        <f>[1]Лист2!F167</f>
        <v>612</v>
      </c>
      <c r="F230" s="16">
        <f>Лист2!G164</f>
        <v>2148.3000000000002</v>
      </c>
      <c r="G230" s="16">
        <f>Лист2!H164</f>
        <v>2148.3000000000002</v>
      </c>
      <c r="H230" s="40">
        <f t="shared" si="7"/>
        <v>100</v>
      </c>
    </row>
    <row r="231" spans="1:8" ht="94.5">
      <c r="A231" s="65" t="s">
        <v>85</v>
      </c>
      <c r="B231" s="13" t="s">
        <v>24</v>
      </c>
      <c r="C231" s="13" t="s">
        <v>17</v>
      </c>
      <c r="D231" s="14" t="s">
        <v>125</v>
      </c>
      <c r="E231" s="81"/>
      <c r="F231" s="16">
        <f>Лист2!G165</f>
        <v>257955</v>
      </c>
      <c r="G231" s="16">
        <f>Лист2!H165</f>
        <v>257928.929</v>
      </c>
      <c r="H231" s="40">
        <f t="shared" si="7"/>
        <v>99.989893198426088</v>
      </c>
    </row>
    <row r="232" spans="1:8" ht="63">
      <c r="A232" s="66" t="s">
        <v>73</v>
      </c>
      <c r="B232" s="13" t="s">
        <v>24</v>
      </c>
      <c r="C232" s="13" t="s">
        <v>17</v>
      </c>
      <c r="D232" s="14" t="s">
        <v>125</v>
      </c>
      <c r="E232" s="81">
        <v>100</v>
      </c>
      <c r="F232" s="16">
        <f>Лист2!G166</f>
        <v>238385</v>
      </c>
      <c r="G232" s="16">
        <f>Лист2!H166</f>
        <v>238385</v>
      </c>
      <c r="H232" s="40">
        <f t="shared" si="7"/>
        <v>100</v>
      </c>
    </row>
    <row r="233" spans="1:8" ht="31.5">
      <c r="A233" s="66" t="s">
        <v>114</v>
      </c>
      <c r="B233" s="13" t="s">
        <v>24</v>
      </c>
      <c r="C233" s="13" t="s">
        <v>17</v>
      </c>
      <c r="D233" s="14" t="s">
        <v>125</v>
      </c>
      <c r="E233" s="82">
        <v>200</v>
      </c>
      <c r="F233" s="16">
        <f>Лист2!G167</f>
        <v>5620.5</v>
      </c>
      <c r="G233" s="16">
        <f>Лист2!H167</f>
        <v>5620.5</v>
      </c>
      <c r="H233" s="40">
        <f t="shared" si="7"/>
        <v>100</v>
      </c>
    </row>
    <row r="234" spans="1:8" ht="31.5">
      <c r="A234" s="66" t="str">
        <f>[1]Лист2!A171</f>
        <v>Социальное обеспечение и иные выплаты населению</v>
      </c>
      <c r="B234" s="13" t="str">
        <f>[1]Лист2!C171</f>
        <v>07</v>
      </c>
      <c r="C234" s="13" t="str">
        <f>[1]Лист2!D171</f>
        <v>02</v>
      </c>
      <c r="D234" s="13" t="str">
        <f>[1]Лист2!E171</f>
        <v>90 1 00 70910</v>
      </c>
      <c r="E234" s="82">
        <f>[1]Лист2!F171</f>
        <v>300</v>
      </c>
      <c r="F234" s="16">
        <f>Лист2!G168</f>
        <v>140</v>
      </c>
      <c r="G234" s="16">
        <f>Лист2!H168</f>
        <v>113.929</v>
      </c>
      <c r="H234" s="40">
        <f t="shared" si="7"/>
        <v>81.377857142857152</v>
      </c>
    </row>
    <row r="235" spans="1:8" ht="47.25">
      <c r="A235" s="66" t="str">
        <f>[1]Лист2!A172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35" s="13" t="str">
        <f>[1]Лист2!C172</f>
        <v>07</v>
      </c>
      <c r="C235" s="13" t="str">
        <f>[1]Лист2!D172</f>
        <v>02</v>
      </c>
      <c r="D235" s="13" t="str">
        <f>[1]Лист2!E172</f>
        <v>90 1 00 70910</v>
      </c>
      <c r="E235" s="82">
        <f>[1]Лист2!F172</f>
        <v>611</v>
      </c>
      <c r="F235" s="16">
        <f>Лист2!G169</f>
        <v>13809.5</v>
      </c>
      <c r="G235" s="16">
        <f>Лист2!H169</f>
        <v>13809.5</v>
      </c>
      <c r="H235" s="40">
        <f t="shared" si="7"/>
        <v>100</v>
      </c>
    </row>
    <row r="236" spans="1:8" ht="47.25">
      <c r="A236" s="66" t="str">
        <f>[1]Лист2!A173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36" s="13" t="s">
        <v>24</v>
      </c>
      <c r="C236" s="13" t="s">
        <v>17</v>
      </c>
      <c r="D236" s="13" t="str">
        <f>[1]Лист2!E173</f>
        <v>90 1 00 S0940</v>
      </c>
      <c r="E236" s="82"/>
      <c r="F236" s="16">
        <f>Лист2!G170</f>
        <v>1311</v>
      </c>
      <c r="G236" s="16">
        <f>Лист2!H170</f>
        <v>1209.8879999999999</v>
      </c>
      <c r="H236" s="40">
        <f t="shared" si="7"/>
        <v>92.287414187643009</v>
      </c>
    </row>
    <row r="237" spans="1:8" ht="31.5">
      <c r="A237" s="66" t="s">
        <v>114</v>
      </c>
      <c r="B237" s="13" t="s">
        <v>24</v>
      </c>
      <c r="C237" s="13" t="s">
        <v>17</v>
      </c>
      <c r="D237" s="13" t="str">
        <f>[1]Лист2!E174</f>
        <v>90 1 00 S0940</v>
      </c>
      <c r="E237" s="82">
        <v>200</v>
      </c>
      <c r="F237" s="16">
        <f>Лист2!G171</f>
        <v>1299</v>
      </c>
      <c r="G237" s="16">
        <f>Лист2!H171</f>
        <v>1197.8879999999999</v>
      </c>
      <c r="H237" s="40">
        <f t="shared" si="7"/>
        <v>92.216166281755179</v>
      </c>
    </row>
    <row r="238" spans="1:8" ht="31.5">
      <c r="A238" s="66" t="str">
        <f>[1]Лист2!A175</f>
        <v>Субсидии бюджетным учреждениям на иные цели</v>
      </c>
      <c r="B238" s="13" t="str">
        <f>[1]Лист2!C175</f>
        <v>07</v>
      </c>
      <c r="C238" s="13" t="str">
        <f>[1]Лист2!D175</f>
        <v>02</v>
      </c>
      <c r="D238" s="13" t="str">
        <f>[1]Лист2!E175</f>
        <v>90 1 00 S0940</v>
      </c>
      <c r="E238" s="82">
        <f>[1]Лист2!F175</f>
        <v>612</v>
      </c>
      <c r="F238" s="16">
        <f>Лист2!G172</f>
        <v>12</v>
      </c>
      <c r="G238" s="16">
        <f>Лист2!H172</f>
        <v>12</v>
      </c>
      <c r="H238" s="40">
        <f t="shared" si="7"/>
        <v>100</v>
      </c>
    </row>
    <row r="239" spans="1:8" ht="63">
      <c r="A239" s="66" t="str">
        <f>[1]Лист2!A176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39" s="13" t="str">
        <f>[1]Лист2!C176</f>
        <v>07</v>
      </c>
      <c r="C239" s="13" t="str">
        <f>[1]Лист2!D176</f>
        <v>02</v>
      </c>
      <c r="D239" s="13" t="str">
        <f>[1]Лист2!E176</f>
        <v>90 1 00 S0940</v>
      </c>
      <c r="E239" s="82"/>
      <c r="F239" s="16">
        <f>Лист2!G173</f>
        <v>13.242000000000001</v>
      </c>
      <c r="G239" s="16">
        <f>Лист2!H173</f>
        <v>12.221</v>
      </c>
      <c r="H239" s="40">
        <f t="shared" si="7"/>
        <v>92.289684337713325</v>
      </c>
    </row>
    <row r="240" spans="1:8" ht="31.5">
      <c r="A240" s="66" t="str">
        <f>[1]Лист2!A177</f>
        <v>Закупка товаров, работ и услуг для обеспечения государственных (муниципальных) нужд</v>
      </c>
      <c r="B240" s="13" t="str">
        <f>[1]Лист2!C177</f>
        <v>07</v>
      </c>
      <c r="C240" s="13" t="str">
        <f>[1]Лист2!D177</f>
        <v>02</v>
      </c>
      <c r="D240" s="13" t="str">
        <f>[1]Лист2!E177</f>
        <v>90 1 00 S0940</v>
      </c>
      <c r="E240" s="82">
        <f>[1]Лист2!F177</f>
        <v>200</v>
      </c>
      <c r="F240" s="16">
        <f>Лист2!G174</f>
        <v>13.242000000000001</v>
      </c>
      <c r="G240" s="16">
        <f>Лист2!H174</f>
        <v>12.221</v>
      </c>
      <c r="H240" s="40">
        <f t="shared" si="7"/>
        <v>92.289684337713325</v>
      </c>
    </row>
    <row r="241" spans="1:8" ht="31.5">
      <c r="A241" s="66" t="str">
        <f>[1]Лист2!A178</f>
        <v>Субсидии на обеспечение бесплатным одноразовым горячим питанием детей из многодетных семей</v>
      </c>
      <c r="B241" s="13" t="str">
        <f>[1]Лист2!C178</f>
        <v>07</v>
      </c>
      <c r="C241" s="13" t="str">
        <f>[1]Лист2!D178</f>
        <v>02</v>
      </c>
      <c r="D241" s="13" t="str">
        <f>[1]Лист2!E178</f>
        <v>90 1 00 S6890</v>
      </c>
      <c r="E241" s="82"/>
      <c r="F241" s="16">
        <f>Лист2!G175</f>
        <v>3224</v>
      </c>
      <c r="G241" s="16">
        <f>Лист2!H175</f>
        <v>2732.07</v>
      </c>
      <c r="H241" s="40">
        <f t="shared" si="7"/>
        <v>84.741625310173703</v>
      </c>
    </row>
    <row r="242" spans="1:8" ht="31.5">
      <c r="A242" s="66" t="str">
        <f>[1]Лист2!A179</f>
        <v>Закупка товаров, работ и услуг для обеспечения государственных (муниципальных) нужд</v>
      </c>
      <c r="B242" s="13" t="str">
        <f>[1]Лист2!C179</f>
        <v>07</v>
      </c>
      <c r="C242" s="13" t="str">
        <f>[1]Лист2!D179</f>
        <v>02</v>
      </c>
      <c r="D242" s="13" t="str">
        <f>[1]Лист2!E179</f>
        <v>90 1 00 S6890</v>
      </c>
      <c r="E242" s="82">
        <f>[1]Лист2!F179</f>
        <v>200</v>
      </c>
      <c r="F242" s="16">
        <f>Лист2!G176</f>
        <v>2964</v>
      </c>
      <c r="G242" s="16">
        <f>Лист2!H176</f>
        <v>2472.0700000000002</v>
      </c>
      <c r="H242" s="40">
        <f t="shared" si="7"/>
        <v>83.403171390013497</v>
      </c>
    </row>
    <row r="243" spans="1:8" ht="31.5">
      <c r="A243" s="66" t="str">
        <f>[1]Лист2!A180</f>
        <v>Субсидии бюджетным учреждениям на иные цели</v>
      </c>
      <c r="B243" s="13" t="str">
        <f>[1]Лист2!C180</f>
        <v>07</v>
      </c>
      <c r="C243" s="13" t="str">
        <f>[1]Лист2!D180</f>
        <v>02</v>
      </c>
      <c r="D243" s="13" t="str">
        <f>[1]Лист2!E180</f>
        <v>90 1 00 S6890</v>
      </c>
      <c r="E243" s="82">
        <f>[1]Лист2!F180</f>
        <v>612</v>
      </c>
      <c r="F243" s="16">
        <f>Лист2!G177</f>
        <v>260</v>
      </c>
      <c r="G243" s="16">
        <f>Лист2!H177</f>
        <v>260</v>
      </c>
      <c r="H243" s="40">
        <f t="shared" si="7"/>
        <v>100</v>
      </c>
    </row>
    <row r="244" spans="1:8" ht="63">
      <c r="A244" s="66" t="str">
        <f>[1]Лист2!A181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44" s="13" t="str">
        <f>[1]Лист2!C181</f>
        <v>07</v>
      </c>
      <c r="C244" s="13" t="str">
        <f>[1]Лист2!D181</f>
        <v>02</v>
      </c>
      <c r="D244" s="13" t="str">
        <f>[1]Лист2!E181</f>
        <v>90 1 00 S6890</v>
      </c>
      <c r="E244" s="82"/>
      <c r="F244" s="16">
        <f>Лист2!G178</f>
        <v>32.564999999999998</v>
      </c>
      <c r="G244" s="16">
        <f>Лист2!H178</f>
        <v>27.596</v>
      </c>
      <c r="H244" s="40">
        <f t="shared" si="7"/>
        <v>84.741286657454324</v>
      </c>
    </row>
    <row r="245" spans="1:8" ht="31.5">
      <c r="A245" s="66" t="str">
        <f>[1]Лист2!A182</f>
        <v>Закупка товаров, работ и услуг для обеспечения государственных (муниципальных) нужд</v>
      </c>
      <c r="B245" s="13" t="str">
        <f>[1]Лист2!C182</f>
        <v>07</v>
      </c>
      <c r="C245" s="13" t="str">
        <f>[1]Лист2!D182</f>
        <v>02</v>
      </c>
      <c r="D245" s="13" t="str">
        <f>[1]Лист2!E182</f>
        <v>90 1 00 S6890</v>
      </c>
      <c r="E245" s="82">
        <f>[1]Лист2!F182</f>
        <v>200</v>
      </c>
      <c r="F245" s="16">
        <f>Лист2!G179</f>
        <v>32.564999999999998</v>
      </c>
      <c r="G245" s="16">
        <f>Лист2!H179</f>
        <v>27.596</v>
      </c>
      <c r="H245" s="40">
        <f t="shared" si="7"/>
        <v>84.741286657454324</v>
      </c>
    </row>
    <row r="246" spans="1:8" ht="47.25">
      <c r="A246" s="66" t="str">
        <f>[1]Лист2!A183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46" s="13" t="str">
        <f>[1]Лист2!C183</f>
        <v>07</v>
      </c>
      <c r="C246" s="13" t="str">
        <f>[1]Лист2!D183</f>
        <v>02</v>
      </c>
      <c r="D246" s="13" t="str">
        <f>[1]Лист2!E183</f>
        <v>90 1 00 L3042</v>
      </c>
      <c r="E246" s="82"/>
      <c r="F246" s="16">
        <f>Лист2!G180</f>
        <v>9564.2999999999993</v>
      </c>
      <c r="G246" s="16">
        <f>Лист2!H180</f>
        <v>9564.2999999999993</v>
      </c>
      <c r="H246" s="40">
        <f t="shared" si="7"/>
        <v>100</v>
      </c>
    </row>
    <row r="247" spans="1:8" ht="31.5">
      <c r="A247" s="66" t="str">
        <f>[1]Лист2!A184</f>
        <v>Закупка товаров, работ и услуг для обеспечения государственных (муниципальных) нужд</v>
      </c>
      <c r="B247" s="13" t="str">
        <f>[1]Лист2!C184</f>
        <v>07</v>
      </c>
      <c r="C247" s="13" t="str">
        <f>[1]Лист2!D184</f>
        <v>02</v>
      </c>
      <c r="D247" s="13" t="str">
        <f>[1]Лист2!E184</f>
        <v>90 1 00 L3042</v>
      </c>
      <c r="E247" s="82">
        <f>[1]Лист2!F184</f>
        <v>200</v>
      </c>
      <c r="F247" s="16">
        <f>Лист2!G181</f>
        <v>8964.2999999999993</v>
      </c>
      <c r="G247" s="16">
        <f>Лист2!H181</f>
        <v>8964.2999999999993</v>
      </c>
      <c r="H247" s="40">
        <f t="shared" si="7"/>
        <v>100</v>
      </c>
    </row>
    <row r="248" spans="1:8" ht="31.5">
      <c r="A248" s="66" t="str">
        <f>[1]Лист2!A185</f>
        <v>Субсидии бюджетным учреждениям на иные цели</v>
      </c>
      <c r="B248" s="13" t="str">
        <f>[1]Лист2!C185</f>
        <v>07</v>
      </c>
      <c r="C248" s="13" t="str">
        <f>[1]Лист2!D185</f>
        <v>02</v>
      </c>
      <c r="D248" s="13" t="str">
        <f>[1]Лист2!E185</f>
        <v>90 1 00 L3042</v>
      </c>
      <c r="E248" s="82">
        <f>[1]Лист2!F185</f>
        <v>612</v>
      </c>
      <c r="F248" s="16">
        <f>Лист2!G182</f>
        <v>600</v>
      </c>
      <c r="G248" s="16">
        <f>Лист2!H182</f>
        <v>600</v>
      </c>
      <c r="H248" s="40">
        <f t="shared" si="7"/>
        <v>100</v>
      </c>
    </row>
    <row r="249" spans="1:8" ht="78.75">
      <c r="A249" s="66" t="str">
        <f>[1]Лист2!A186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49" s="13" t="str">
        <f>[1]Лист2!C186</f>
        <v>07</v>
      </c>
      <c r="C249" s="13" t="str">
        <f>[1]Лист2!D186</f>
        <v>02</v>
      </c>
      <c r="D249" s="13" t="str">
        <f>[1]Лист2!E186</f>
        <v>90 1 Ю6 51790</v>
      </c>
      <c r="E249" s="82"/>
      <c r="F249" s="16">
        <f>Лист2!G183</f>
        <v>448.7</v>
      </c>
      <c r="G249" s="16">
        <f>Лист2!H183</f>
        <v>448.7</v>
      </c>
      <c r="H249" s="40">
        <f t="shared" si="7"/>
        <v>100</v>
      </c>
    </row>
    <row r="250" spans="1:8" ht="63">
      <c r="A250" s="66" t="str">
        <f>[1]Лист2!A187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0" s="13" t="str">
        <f>[1]Лист2!C187</f>
        <v>07</v>
      </c>
      <c r="C250" s="13" t="str">
        <f>[1]Лист2!D187</f>
        <v>02</v>
      </c>
      <c r="D250" s="13" t="str">
        <f>[1]Лист2!E187</f>
        <v>90 1 Ю6 51790</v>
      </c>
      <c r="E250" s="82">
        <f>[1]Лист2!F187</f>
        <v>100</v>
      </c>
      <c r="F250" s="16">
        <f>Лист2!G184</f>
        <v>448.7</v>
      </c>
      <c r="G250" s="16">
        <f>Лист2!H184</f>
        <v>448.7</v>
      </c>
      <c r="H250" s="40">
        <f t="shared" si="7"/>
        <v>100</v>
      </c>
    </row>
    <row r="251" spans="1:8" ht="31.5">
      <c r="A251" s="66" t="str">
        <f>[1]Лист2!A188</f>
        <v>Иные вопросы в сфере социальной политики</v>
      </c>
      <c r="B251" s="13" t="str">
        <f>[1]Лист2!C188</f>
        <v>07</v>
      </c>
      <c r="C251" s="13" t="str">
        <f>[1]Лист2!D188</f>
        <v>02</v>
      </c>
      <c r="D251" s="13" t="str">
        <f>[1]Лист2!E188</f>
        <v>90 4 00 00000</v>
      </c>
      <c r="E251" s="82"/>
      <c r="F251" s="16">
        <f>Лист2!G185</f>
        <v>777.61</v>
      </c>
      <c r="G251" s="16">
        <f>Лист2!H185</f>
        <v>777.61</v>
      </c>
      <c r="H251" s="40">
        <f t="shared" si="7"/>
        <v>100</v>
      </c>
    </row>
    <row r="252" spans="1:8" ht="31.5">
      <c r="A252" s="66" t="str">
        <f>[1]Лист2!A189</f>
        <v>Содействие занятости населения</v>
      </c>
      <c r="B252" s="13" t="str">
        <f>[1]Лист2!C189</f>
        <v>07</v>
      </c>
      <c r="C252" s="13" t="str">
        <f>[1]Лист2!D189</f>
        <v>02</v>
      </c>
      <c r="D252" s="13" t="str">
        <f>[1]Лист2!E189</f>
        <v>90 4 00 16820</v>
      </c>
      <c r="E252" s="82"/>
      <c r="F252" s="16">
        <f>Лист2!G186</f>
        <v>777.61</v>
      </c>
      <c r="G252" s="16">
        <f>Лист2!H186</f>
        <v>777.61</v>
      </c>
      <c r="H252" s="40">
        <f t="shared" si="7"/>
        <v>100</v>
      </c>
    </row>
    <row r="253" spans="1:8" ht="63">
      <c r="A253" s="66" t="str">
        <f>[1]Лист2!A190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3" s="13" t="str">
        <f>[1]Лист2!C190</f>
        <v>07</v>
      </c>
      <c r="C253" s="13" t="str">
        <f>[1]Лист2!D190</f>
        <v>02</v>
      </c>
      <c r="D253" s="13" t="str">
        <f>[1]Лист2!E190</f>
        <v>90 4 00 16820</v>
      </c>
      <c r="E253" s="82">
        <f>[1]Лист2!F190</f>
        <v>100</v>
      </c>
      <c r="F253" s="16">
        <f>Лист2!G187</f>
        <v>734.57299999999998</v>
      </c>
      <c r="G253" s="16">
        <f>Лист2!H187</f>
        <v>734.57299999999998</v>
      </c>
      <c r="H253" s="40">
        <f t="shared" si="7"/>
        <v>100</v>
      </c>
    </row>
    <row r="254" spans="1:8" ht="31.5">
      <c r="A254" s="66" t="str">
        <f>[1]Лист2!A56</f>
        <v>Дополнительное образование детей</v>
      </c>
      <c r="B254" s="13" t="str">
        <f>[1]Лист2!C56</f>
        <v>07</v>
      </c>
      <c r="C254" s="13" t="str">
        <f>[1]Лист2!D56</f>
        <v>03</v>
      </c>
      <c r="D254" s="13"/>
      <c r="E254" s="82"/>
      <c r="F254" s="26">
        <f>Лист2!G55</f>
        <v>14916.286</v>
      </c>
      <c r="G254" s="26">
        <f>Лист2!H55</f>
        <v>14373.266</v>
      </c>
      <c r="H254" s="40">
        <f t="shared" si="7"/>
        <v>96.359549555432224</v>
      </c>
    </row>
    <row r="255" spans="1:8" ht="31.5">
      <c r="A255" s="66" t="str">
        <f>[1]Лист2!A57</f>
        <v>Расходы на обеспечение деятельности (оказание услуг) подведомственных учреждений</v>
      </c>
      <c r="B255" s="13" t="str">
        <f>[1]Лист2!C57</f>
        <v>07</v>
      </c>
      <c r="C255" s="13" t="str">
        <f>[1]Лист2!D57</f>
        <v>03</v>
      </c>
      <c r="D255" s="13" t="str">
        <f>[1]Лист2!E57</f>
        <v>02 0 00 00000</v>
      </c>
      <c r="E255" s="82"/>
      <c r="F255" s="26">
        <f>Лист2!G56</f>
        <v>14916.286</v>
      </c>
      <c r="G255" s="26">
        <f>Лист2!H56</f>
        <v>14373.266</v>
      </c>
      <c r="H255" s="40">
        <f t="shared" si="7"/>
        <v>96.359549555432224</v>
      </c>
    </row>
    <row r="256" spans="1:8" ht="31.5">
      <c r="A256" s="66" t="str">
        <f>[1]Лист2!A58</f>
        <v>Расходы на обеспечение деятельности (оказание услуг) подведомственных учреждений в сфере образования</v>
      </c>
      <c r="B256" s="13" t="str">
        <f>[1]Лист2!C58</f>
        <v>07</v>
      </c>
      <c r="C256" s="13" t="str">
        <f>[1]Лист2!D58</f>
        <v>03</v>
      </c>
      <c r="D256" s="13" t="str">
        <f>[1]Лист2!E58</f>
        <v>02 1 00 00000</v>
      </c>
      <c r="E256" s="82"/>
      <c r="F256" s="26">
        <f>Лист2!G57</f>
        <v>14916.286</v>
      </c>
      <c r="G256" s="26">
        <f>Лист2!H57</f>
        <v>14373.266</v>
      </c>
      <c r="H256" s="40">
        <f t="shared" si="7"/>
        <v>96.359549555432224</v>
      </c>
    </row>
    <row r="257" spans="1:8" ht="31.5">
      <c r="A257" s="66" t="str">
        <f>[1]Лист2!A59</f>
        <v>Обеспечение деятельности организаций (учреждений) дополнительного образования детей</v>
      </c>
      <c r="B257" s="13" t="str">
        <f>[1]Лист2!C59</f>
        <v>07</v>
      </c>
      <c r="C257" s="13" t="str">
        <f>[1]Лист2!D59</f>
        <v>03</v>
      </c>
      <c r="D257" s="13" t="str">
        <f>[1]Лист2!E59</f>
        <v>02 1 00 10420</v>
      </c>
      <c r="E257" s="82"/>
      <c r="F257" s="26">
        <f>Лист2!G58</f>
        <v>4840.3860000000004</v>
      </c>
      <c r="G257" s="26">
        <f>Лист2!H58</f>
        <v>4297.366</v>
      </c>
      <c r="H257" s="40">
        <f t="shared" si="7"/>
        <v>88.781473213086713</v>
      </c>
    </row>
    <row r="258" spans="1:8" ht="63">
      <c r="A258" s="66" t="str">
        <f>[1]Лист2!A60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8" s="13" t="str">
        <f>[1]Лист2!C60</f>
        <v>07</v>
      </c>
      <c r="C258" s="13" t="str">
        <f>[1]Лист2!D60</f>
        <v>03</v>
      </c>
      <c r="D258" s="13" t="str">
        <f>[1]Лист2!E60</f>
        <v>02 1 00 10420</v>
      </c>
      <c r="E258" s="82">
        <f>[1]Лист2!F60</f>
        <v>100</v>
      </c>
      <c r="F258" s="26">
        <f>Лист2!G59</f>
        <v>3318.9</v>
      </c>
      <c r="G258" s="26">
        <f>Лист2!H59</f>
        <v>3215.8</v>
      </c>
      <c r="H258" s="40">
        <f t="shared" si="7"/>
        <v>96.893549067462118</v>
      </c>
    </row>
    <row r="259" spans="1:8" ht="31.5">
      <c r="A259" s="66" t="str">
        <f>[1]Лист2!A61</f>
        <v>Закупка товаров, работ и услуг для обеспечения государственных (муниципальных) нужд</v>
      </c>
      <c r="B259" s="13" t="str">
        <f>[1]Лист2!C61</f>
        <v>07</v>
      </c>
      <c r="C259" s="13" t="str">
        <f>[1]Лист2!D61</f>
        <v>03</v>
      </c>
      <c r="D259" s="13" t="str">
        <f>[1]Лист2!E61</f>
        <v>02 1 00 10420</v>
      </c>
      <c r="E259" s="82">
        <f>[1]Лист2!F61</f>
        <v>200</v>
      </c>
      <c r="F259" s="26">
        <f>Лист2!G60</f>
        <v>1476.4860000000001</v>
      </c>
      <c r="G259" s="26">
        <f>Лист2!H60</f>
        <v>1061.9839999999999</v>
      </c>
      <c r="H259" s="40">
        <f t="shared" si="7"/>
        <v>71.926452401174117</v>
      </c>
    </row>
    <row r="260" spans="1:8" ht="31.5">
      <c r="A260" s="66" t="str">
        <f>[1]Лист2!A62</f>
        <v>Уплата налогов, сборов и иных платежей</v>
      </c>
      <c r="B260" s="13" t="str">
        <f>[1]Лист2!C62</f>
        <v>07</v>
      </c>
      <c r="C260" s="13" t="str">
        <f>[1]Лист2!D62</f>
        <v>03</v>
      </c>
      <c r="D260" s="13" t="str">
        <f>[1]Лист2!E62</f>
        <v>02 1 00 10420</v>
      </c>
      <c r="E260" s="82">
        <f>[1]Лист2!F62</f>
        <v>850</v>
      </c>
      <c r="F260" s="26">
        <f>Лист2!G61</f>
        <v>45</v>
      </c>
      <c r="G260" s="26">
        <f>Лист2!H61</f>
        <v>19.582000000000001</v>
      </c>
      <c r="H260" s="40">
        <f t="shared" si="7"/>
        <v>43.515555555555558</v>
      </c>
    </row>
    <row r="261" spans="1:8" ht="47.25">
      <c r="A261" s="66" t="str">
        <f>[1]Лист2!A63</f>
        <v>Субсидия на софинансирование части расходов местных бюджетов по оплате труда работников муниципальных учреждений</v>
      </c>
      <c r="B261" s="13" t="str">
        <f>[1]Лист2!C63</f>
        <v>07</v>
      </c>
      <c r="C261" s="13" t="str">
        <f>[1]Лист2!D63</f>
        <v>03</v>
      </c>
      <c r="D261" s="13" t="str">
        <f>[1]Лист2!E63</f>
        <v>02 1 00 S0430</v>
      </c>
      <c r="E261" s="82"/>
      <c r="F261" s="26">
        <f>Лист2!G62</f>
        <v>10075.9</v>
      </c>
      <c r="G261" s="26">
        <f>Лист2!H62</f>
        <v>10075.9</v>
      </c>
      <c r="H261" s="40">
        <f t="shared" si="7"/>
        <v>100</v>
      </c>
    </row>
    <row r="262" spans="1:8" ht="63">
      <c r="A262" s="66" t="str">
        <f>[1]Лист2!A64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2" s="13" t="str">
        <f>[1]Лист2!C64</f>
        <v>07</v>
      </c>
      <c r="C262" s="13" t="str">
        <f>[1]Лист2!D64</f>
        <v>03</v>
      </c>
      <c r="D262" s="13" t="str">
        <f>[1]Лист2!E64</f>
        <v>02 1 00 S0430</v>
      </c>
      <c r="E262" s="82">
        <f>[1]Лист2!F64</f>
        <v>100</v>
      </c>
      <c r="F262" s="26">
        <f>Лист2!G63</f>
        <v>10075.9</v>
      </c>
      <c r="G262" s="26">
        <f>Лист2!H63</f>
        <v>10075.9</v>
      </c>
      <c r="H262" s="40">
        <f t="shared" si="7"/>
        <v>100</v>
      </c>
    </row>
    <row r="263" spans="1:8" ht="31.5">
      <c r="A263" s="66" t="str">
        <f>[1]Лист2!A325</f>
        <v>Профессиональная подготовка, переподготовка и повышение квалификации</v>
      </c>
      <c r="B263" s="13" t="str">
        <f>[1]Лист2!C325</f>
        <v>07</v>
      </c>
      <c r="C263" s="13" t="str">
        <f>[1]Лист2!D325</f>
        <v>05</v>
      </c>
      <c r="D263" s="13"/>
      <c r="E263" s="82"/>
      <c r="F263" s="26">
        <f>F264+F267+F269+F276+F271+F273</f>
        <v>457.90000000000003</v>
      </c>
      <c r="G263" s="26">
        <f>G264+G267+G269+G276+G271+G273</f>
        <v>457.90000000000003</v>
      </c>
      <c r="H263" s="40">
        <f t="shared" si="7"/>
        <v>100</v>
      </c>
    </row>
    <row r="264" spans="1:8" ht="31.5">
      <c r="A264" s="66" t="str">
        <f>[1]Лист2!A326</f>
        <v>Расходы на обеспечение деятельности органов местного самоуправления</v>
      </c>
      <c r="B264" s="13" t="str">
        <f>[1]Лист2!C326</f>
        <v>07</v>
      </c>
      <c r="C264" s="13" t="str">
        <f>[1]Лист2!D326</f>
        <v>05</v>
      </c>
      <c r="D264" s="13" t="str">
        <f>[1]Лист2!E326</f>
        <v>01 2 00 00000</v>
      </c>
      <c r="E264" s="82"/>
      <c r="F264" s="26">
        <f>F265</f>
        <v>39</v>
      </c>
      <c r="G264" s="26">
        <f>G265</f>
        <v>39</v>
      </c>
      <c r="H264" s="40">
        <f t="shared" si="7"/>
        <v>100</v>
      </c>
    </row>
    <row r="265" spans="1:8" ht="31.5">
      <c r="A265" s="66" t="str">
        <f>[1]Лист2!A327</f>
        <v>Центральный аппарат органов местного самоуправления</v>
      </c>
      <c r="B265" s="13" t="str">
        <f>[1]Лист2!C327</f>
        <v>07</v>
      </c>
      <c r="C265" s="13" t="str">
        <f>[1]Лист2!D327</f>
        <v>05</v>
      </c>
      <c r="D265" s="13" t="str">
        <f>[1]Лист2!E327</f>
        <v>01 2 00 10110</v>
      </c>
      <c r="E265" s="82"/>
      <c r="F265" s="26">
        <f>F266</f>
        <v>39</v>
      </c>
      <c r="G265" s="26">
        <f>G266</f>
        <v>39</v>
      </c>
      <c r="H265" s="40">
        <f t="shared" si="7"/>
        <v>100</v>
      </c>
    </row>
    <row r="266" spans="1:8" ht="31.5">
      <c r="A266" s="66" t="str">
        <f>[1]Лист2!A328</f>
        <v>Закупка товаров, работ и услуг для обеспечения государственных (муниципальных) нужд</v>
      </c>
      <c r="B266" s="13" t="str">
        <f>[1]Лист2!C328</f>
        <v>07</v>
      </c>
      <c r="C266" s="13" t="str">
        <f>[1]Лист2!D328</f>
        <v>05</v>
      </c>
      <c r="D266" s="13" t="str">
        <f>[1]Лист2!E328</f>
        <v>01 2 00 10110</v>
      </c>
      <c r="E266" s="82">
        <f>[1]Лист2!F328</f>
        <v>200</v>
      </c>
      <c r="F266" s="26">
        <f>[1]Лист2!G328+[1]Лист2!G194</f>
        <v>39</v>
      </c>
      <c r="G266" s="26">
        <v>39</v>
      </c>
      <c r="H266" s="40">
        <f t="shared" si="7"/>
        <v>100</v>
      </c>
    </row>
    <row r="267" spans="1:8" ht="31.5">
      <c r="A267" s="66" t="str">
        <f>[1]Лист2!A195</f>
        <v>Обеспечение деятельности дошкольных образовательных организаций (учреждений)</v>
      </c>
      <c r="B267" s="13" t="str">
        <f>[1]Лист2!C195</f>
        <v>07</v>
      </c>
      <c r="C267" s="13" t="str">
        <f>[1]Лист2!D195</f>
        <v>05</v>
      </c>
      <c r="D267" s="13" t="str">
        <f>[1]Лист2!E195</f>
        <v>02 1 00 10390</v>
      </c>
      <c r="E267" s="82"/>
      <c r="F267" s="26">
        <f>[1]Лист2!G195</f>
        <v>26</v>
      </c>
      <c r="G267" s="26">
        <f>G268</f>
        <v>26</v>
      </c>
      <c r="H267" s="40">
        <f t="shared" si="7"/>
        <v>100</v>
      </c>
    </row>
    <row r="268" spans="1:8" ht="31.5">
      <c r="A268" s="66" t="str">
        <f>[1]Лист2!A196</f>
        <v>Закупка товаров, работ и услуг для обеспечения государственных (муниципальных) нужд</v>
      </c>
      <c r="B268" s="13" t="str">
        <f>[1]Лист2!C196</f>
        <v>07</v>
      </c>
      <c r="C268" s="13" t="str">
        <f>[1]Лист2!D196</f>
        <v>05</v>
      </c>
      <c r="D268" s="13" t="str">
        <f>[1]Лист2!E196</f>
        <v>02 1 00 10390</v>
      </c>
      <c r="E268" s="82">
        <f>[1]Лист2!F196</f>
        <v>200</v>
      </c>
      <c r="F268" s="26">
        <f>[1]Лист2!G196</f>
        <v>26</v>
      </c>
      <c r="G268" s="26">
        <v>26</v>
      </c>
      <c r="H268" s="40">
        <f t="shared" ref="H268:H331" si="8">G268/F268*100</f>
        <v>100</v>
      </c>
    </row>
    <row r="269" spans="1:8" ht="31.5">
      <c r="A269" s="66" t="str">
        <f>[1]Лист2!A197</f>
        <v>Обеспечение деятельности школ - детских садов, школ начальных, основных и средних</v>
      </c>
      <c r="B269" s="13" t="str">
        <f>[1]Лист2!C197</f>
        <v>07</v>
      </c>
      <c r="C269" s="13" t="str">
        <f>[1]Лист2!D197</f>
        <v>05</v>
      </c>
      <c r="D269" s="13" t="str">
        <f>[1]Лист2!E197</f>
        <v>02 1 00 10400</v>
      </c>
      <c r="E269" s="82"/>
      <c r="F269" s="26">
        <f>[1]Лист2!G197</f>
        <v>197.5</v>
      </c>
      <c r="G269" s="26">
        <f>G270</f>
        <v>197.5</v>
      </c>
      <c r="H269" s="40">
        <f t="shared" si="8"/>
        <v>100</v>
      </c>
    </row>
    <row r="270" spans="1:8" ht="31.5">
      <c r="A270" s="66" t="str">
        <f>[1]Лист2!A198</f>
        <v>Закупка товаров, работ и услуг для обеспечения государственных (муниципальных) нужд</v>
      </c>
      <c r="B270" s="13" t="str">
        <f>[1]Лист2!C198</f>
        <v>07</v>
      </c>
      <c r="C270" s="13" t="str">
        <f>[1]Лист2!D198</f>
        <v>05</v>
      </c>
      <c r="D270" s="13" t="str">
        <f>[1]Лист2!E198</f>
        <v>02 1 00 10400</v>
      </c>
      <c r="E270" s="82">
        <f>[1]Лист2!F198</f>
        <v>200</v>
      </c>
      <c r="F270" s="26">
        <f>[1]Лист2!G198</f>
        <v>197.5</v>
      </c>
      <c r="G270" s="26">
        <v>197.5</v>
      </c>
      <c r="H270" s="40">
        <f t="shared" si="8"/>
        <v>100</v>
      </c>
    </row>
    <row r="271" spans="1:8" ht="31.5">
      <c r="A271" s="66" t="str">
        <f>[1]Лист2!A16</f>
        <v>Обеспечение деятельности организаций (учреждений) дополнительного образования детей</v>
      </c>
      <c r="B271" s="13" t="str">
        <f>[1]Лист2!C16</f>
        <v>07</v>
      </c>
      <c r="C271" s="13" t="str">
        <f>[1]Лист2!D16</f>
        <v>05</v>
      </c>
      <c r="D271" s="13" t="str">
        <f>[1]Лист2!E16</f>
        <v>02 1 00 10420</v>
      </c>
      <c r="E271" s="82"/>
      <c r="F271" s="26">
        <f>F272</f>
        <v>18.8</v>
      </c>
      <c r="G271" s="26">
        <f>G272</f>
        <v>18.8</v>
      </c>
      <c r="H271" s="40">
        <f t="shared" si="8"/>
        <v>100</v>
      </c>
    </row>
    <row r="272" spans="1:8" ht="31.5">
      <c r="A272" s="66" t="str">
        <f>[1]Лист2!A17</f>
        <v>Закупка товаров, работ и услуг для обеспечения государственных (муниципальных) нужд</v>
      </c>
      <c r="B272" s="13" t="str">
        <f>[1]Лист2!C17</f>
        <v>07</v>
      </c>
      <c r="C272" s="13" t="str">
        <f>[1]Лист2!D17</f>
        <v>05</v>
      </c>
      <c r="D272" s="13" t="str">
        <f>[1]Лист2!E17</f>
        <v>02 1 00 10420</v>
      </c>
      <c r="E272" s="82">
        <f>[1]Лист2!F17</f>
        <v>200</v>
      </c>
      <c r="F272" s="26">
        <f>[1]Лист2!G17+[1]Лист2!G69</f>
        <v>18.8</v>
      </c>
      <c r="G272" s="26">
        <v>18.8</v>
      </c>
      <c r="H272" s="40">
        <f t="shared" si="8"/>
        <v>100</v>
      </c>
    </row>
    <row r="273" spans="1:8" ht="31.5">
      <c r="A273" s="66" t="str">
        <f>[1]Лист2!A70</f>
        <v>Расходы на обеспечение деятельности (оказание услуг) подведомственных учреждений в сфере культуры</v>
      </c>
      <c r="B273" s="13" t="str">
        <f>[1]Лист2!C70</f>
        <v>07</v>
      </c>
      <c r="C273" s="13" t="str">
        <f>[1]Лист2!D70</f>
        <v>05</v>
      </c>
      <c r="D273" s="13" t="str">
        <f>[1]Лист2!E70</f>
        <v>02 2 00 00000</v>
      </c>
      <c r="E273" s="82"/>
      <c r="F273" s="26">
        <f>[1]Лист2!G70</f>
        <v>7</v>
      </c>
      <c r="G273" s="26">
        <f>G274</f>
        <v>7</v>
      </c>
      <c r="H273" s="40">
        <f t="shared" si="8"/>
        <v>100</v>
      </c>
    </row>
    <row r="274" spans="1:8" ht="31.5">
      <c r="A274" s="66" t="str">
        <f>[1]Лист2!A71</f>
        <v>Учреждения культуры</v>
      </c>
      <c r="B274" s="13" t="str">
        <f>[1]Лист2!C71</f>
        <v>07</v>
      </c>
      <c r="C274" s="13" t="str">
        <f>[1]Лист2!D71</f>
        <v>05</v>
      </c>
      <c r="D274" s="13" t="str">
        <f>[1]Лист2!E71</f>
        <v>02 2 00 10530</v>
      </c>
      <c r="E274" s="82"/>
      <c r="F274" s="26">
        <f>[1]Лист2!G71</f>
        <v>7</v>
      </c>
      <c r="G274" s="26">
        <f>G275</f>
        <v>7</v>
      </c>
      <c r="H274" s="40">
        <f t="shared" si="8"/>
        <v>100</v>
      </c>
    </row>
    <row r="275" spans="1:8" ht="31.5">
      <c r="A275" s="66" t="str">
        <f>[1]Лист2!A72</f>
        <v>Закупка товаров, работ и услуг для обеспечения государственных (муниципальных) нужд</v>
      </c>
      <c r="B275" s="13" t="str">
        <f>[1]Лист2!C72</f>
        <v>07</v>
      </c>
      <c r="C275" s="13" t="str">
        <f>[1]Лист2!D72</f>
        <v>05</v>
      </c>
      <c r="D275" s="13" t="str">
        <f>[1]Лист2!E72</f>
        <v>02 2 00 10530</v>
      </c>
      <c r="E275" s="82">
        <f>[1]Лист2!F72</f>
        <v>200</v>
      </c>
      <c r="F275" s="26">
        <f>[1]Лист2!G72</f>
        <v>7</v>
      </c>
      <c r="G275" s="26">
        <v>7</v>
      </c>
      <c r="H275" s="40">
        <f t="shared" si="8"/>
        <v>100</v>
      </c>
    </row>
    <row r="276" spans="1:8" ht="31.5">
      <c r="A276" s="66" t="str">
        <f>[1]Лист2!A507</f>
        <v>Расходы на обеспечение деятельности (оказание услуг) иных подведомственных учреждений</v>
      </c>
      <c r="B276" s="13" t="str">
        <f>[1]Лист2!C507</f>
        <v>07</v>
      </c>
      <c r="C276" s="13" t="str">
        <f>[1]Лист2!D507</f>
        <v>05</v>
      </c>
      <c r="D276" s="13" t="str">
        <f>[1]Лист2!E507</f>
        <v>02 5 00 00000</v>
      </c>
      <c r="E276" s="82"/>
      <c r="F276" s="26">
        <f>F277+F279</f>
        <v>169.6</v>
      </c>
      <c r="G276" s="26">
        <f>G277+G279</f>
        <v>169.6</v>
      </c>
      <c r="H276" s="40">
        <f t="shared" si="8"/>
        <v>100</v>
      </c>
    </row>
    <row r="277" spans="1:8" ht="31.5">
      <c r="A277" s="66" t="str">
        <f>[1]Лист2!A508</f>
        <v>Учреждения по обеспечению хозяйственного обслуживания</v>
      </c>
      <c r="B277" s="13" t="str">
        <f>[1]Лист2!C508</f>
        <v>07</v>
      </c>
      <c r="C277" s="13" t="str">
        <f>[1]Лист2!D508</f>
        <v>05</v>
      </c>
      <c r="D277" s="13" t="str">
        <f>[1]Лист2!E508</f>
        <v>02 5 00 10810</v>
      </c>
      <c r="E277" s="82"/>
      <c r="F277" s="26">
        <f>F278</f>
        <v>88.5</v>
      </c>
      <c r="G277" s="26">
        <f>G278</f>
        <v>88.5</v>
      </c>
      <c r="H277" s="40">
        <f t="shared" si="8"/>
        <v>100</v>
      </c>
    </row>
    <row r="278" spans="1:8" ht="31.5">
      <c r="A278" s="66" t="str">
        <f>[1]Лист2!A509</f>
        <v>Закупка товаров, работ и услуг для обеспечения государственных (муниципальных) нужд</v>
      </c>
      <c r="B278" s="13" t="str">
        <f>[1]Лист2!C509</f>
        <v>07</v>
      </c>
      <c r="C278" s="13" t="str">
        <f>[1]Лист2!D509</f>
        <v>05</v>
      </c>
      <c r="D278" s="13" t="str">
        <f>[1]Лист2!E509</f>
        <v>02 5 00 10810</v>
      </c>
      <c r="E278" s="82">
        <f>[1]Лист2!F509</f>
        <v>200</v>
      </c>
      <c r="F278" s="26">
        <f>[1]Лист2!G509+[1]Лист2!G20</f>
        <v>88.5</v>
      </c>
      <c r="G278" s="26">
        <v>88.5</v>
      </c>
      <c r="H278" s="40">
        <f t="shared" si="8"/>
        <v>100</v>
      </c>
    </row>
    <row r="279" spans="1:8" ht="63">
      <c r="A279" s="66" t="str">
        <f>[1]Лист2!A331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279" s="13" t="str">
        <f>[1]Лист2!C331</f>
        <v>07</v>
      </c>
      <c r="C279" s="13" t="str">
        <f>[1]Лист2!D331</f>
        <v>05</v>
      </c>
      <c r="D279" s="13" t="str">
        <f>[1]Лист2!E331</f>
        <v>02 5 00 10820</v>
      </c>
      <c r="E279" s="82"/>
      <c r="F279" s="26">
        <f>F280</f>
        <v>81.099999999999994</v>
      </c>
      <c r="G279" s="26">
        <f>G280</f>
        <v>81.099999999999994</v>
      </c>
      <c r="H279" s="40">
        <f t="shared" si="8"/>
        <v>100</v>
      </c>
    </row>
    <row r="280" spans="1:8" ht="31.5">
      <c r="A280" s="66" t="str">
        <f>[1]Лист2!A332</f>
        <v>Закупка товаров, работ и услуг для обеспечения государственных (муниципальных) нужд</v>
      </c>
      <c r="B280" s="13" t="str">
        <f>[1]Лист2!C332</f>
        <v>07</v>
      </c>
      <c r="C280" s="13" t="str">
        <f>[1]Лист2!D332</f>
        <v>05</v>
      </c>
      <c r="D280" s="13" t="str">
        <f>[1]Лист2!E332</f>
        <v>02 5 00 10820</v>
      </c>
      <c r="E280" s="82">
        <f>[1]Лист2!F332</f>
        <v>200</v>
      </c>
      <c r="F280" s="26">
        <f>[1]Лист2!G332+[1]Лист2!G75</f>
        <v>81.099999999999994</v>
      </c>
      <c r="G280" s="26">
        <v>81.099999999999994</v>
      </c>
      <c r="H280" s="40">
        <f t="shared" si="8"/>
        <v>100</v>
      </c>
    </row>
    <row r="281" spans="1:8" ht="31.5">
      <c r="A281" s="69" t="s">
        <v>10</v>
      </c>
      <c r="B281" s="13" t="s">
        <v>24</v>
      </c>
      <c r="C281" s="13" t="s">
        <v>21</v>
      </c>
      <c r="D281" s="13"/>
      <c r="E281" s="81"/>
      <c r="F281" s="16">
        <f>F282+F291+F304+F317+F300+F302</f>
        <v>19360.936000000002</v>
      </c>
      <c r="G281" s="16">
        <f>G282+G291+G304+G317+G300+G302</f>
        <v>18375.730000000003</v>
      </c>
      <c r="H281" s="40">
        <f t="shared" si="8"/>
        <v>94.911372053499903</v>
      </c>
    </row>
    <row r="282" spans="1:8" ht="31.5">
      <c r="A282" s="69" t="str">
        <f>[1]Лист2!A200</f>
        <v>Руководство и управление в сфере установленных функций органов государственной власти субъектов Российской Федерации</v>
      </c>
      <c r="B282" s="13" t="str">
        <f>[1]Лист2!C200</f>
        <v>07</v>
      </c>
      <c r="C282" s="13" t="str">
        <f>[1]Лист2!D200</f>
        <v>09</v>
      </c>
      <c r="D282" s="13" t="str">
        <f>[1]Лист2!E200</f>
        <v>01 0 00 00000</v>
      </c>
      <c r="E282" s="82"/>
      <c r="F282" s="26">
        <f>F283+F287</f>
        <v>5458.3970000000008</v>
      </c>
      <c r="G282" s="26">
        <f>G283+G287</f>
        <v>4831.05</v>
      </c>
      <c r="H282" s="40">
        <f t="shared" si="8"/>
        <v>88.506753905954426</v>
      </c>
    </row>
    <row r="283" spans="1:8" ht="31.5">
      <c r="A283" s="69" t="str">
        <f>[1]Лист2!A201</f>
        <v>Расходы на обеспечение деятельности органов местного самоуправления</v>
      </c>
      <c r="B283" s="13" t="str">
        <f>[1]Лист2!C201</f>
        <v>07</v>
      </c>
      <c r="C283" s="13" t="str">
        <f>[1]Лист2!D201</f>
        <v>09</v>
      </c>
      <c r="D283" s="13" t="str">
        <f>[1]Лист2!E201</f>
        <v>01 2 00 00000</v>
      </c>
      <c r="E283" s="82"/>
      <c r="F283" s="26">
        <f>Лист2!G198</f>
        <v>3514.3970000000004</v>
      </c>
      <c r="G283" s="26">
        <f>Лист2!H198</f>
        <v>3222.701</v>
      </c>
      <c r="H283" s="40">
        <f t="shared" si="8"/>
        <v>91.699970151351707</v>
      </c>
    </row>
    <row r="284" spans="1:8" ht="31.5">
      <c r="A284" s="69" t="str">
        <f>[1]Лист2!A202</f>
        <v>Центральный аппарат органов местного самоуправления</v>
      </c>
      <c r="B284" s="13" t="str">
        <f>[1]Лист2!C202</f>
        <v>07</v>
      </c>
      <c r="C284" s="13" t="str">
        <f>[1]Лист2!D202</f>
        <v>09</v>
      </c>
      <c r="D284" s="13" t="str">
        <f>[1]Лист2!E202</f>
        <v>01 2 00 10110</v>
      </c>
      <c r="E284" s="82"/>
      <c r="F284" s="26">
        <f>Лист2!G199</f>
        <v>3514.3970000000004</v>
      </c>
      <c r="G284" s="26">
        <f>Лист2!H199</f>
        <v>3222.701</v>
      </c>
      <c r="H284" s="40">
        <f t="shared" si="8"/>
        <v>91.699970151351707</v>
      </c>
    </row>
    <row r="285" spans="1:8" ht="63">
      <c r="A285" s="69" t="str">
        <f>[1]Лист2!A203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5" s="13" t="str">
        <f>[1]Лист2!C203</f>
        <v>07</v>
      </c>
      <c r="C285" s="13" t="str">
        <f>[1]Лист2!D203</f>
        <v>09</v>
      </c>
      <c r="D285" s="13" t="str">
        <f>[1]Лист2!E203</f>
        <v>01 2 00 10110</v>
      </c>
      <c r="E285" s="82">
        <f>[1]Лист2!F203</f>
        <v>100</v>
      </c>
      <c r="F285" s="26">
        <f>Лист2!G200</f>
        <v>3475.8</v>
      </c>
      <c r="G285" s="26">
        <f>Лист2!H200</f>
        <v>3184.1039999999998</v>
      </c>
      <c r="H285" s="40">
        <f t="shared" si="8"/>
        <v>91.607802520283087</v>
      </c>
    </row>
    <row r="286" spans="1:8" ht="31.5">
      <c r="A286" s="69" t="str">
        <f>[1]Лист2!A204</f>
        <v>Закупка товаров, работ и услуг для обеспечения государственных (муниципальных) нужд</v>
      </c>
      <c r="B286" s="13" t="str">
        <f>[1]Лист2!C204</f>
        <v>07</v>
      </c>
      <c r="C286" s="13" t="str">
        <f>[1]Лист2!D204</f>
        <v>09</v>
      </c>
      <c r="D286" s="13" t="str">
        <f>[1]Лист2!E204</f>
        <v>01 2 00 10110</v>
      </c>
      <c r="E286" s="82">
        <f>[1]Лист2!F204</f>
        <v>200</v>
      </c>
      <c r="F286" s="26">
        <f>Лист2!G201</f>
        <v>38.597000000000001</v>
      </c>
      <c r="G286" s="26">
        <f>Лист2!H201</f>
        <v>38.597000000000001</v>
      </c>
      <c r="H286" s="40">
        <f t="shared" si="8"/>
        <v>100</v>
      </c>
    </row>
    <row r="287" spans="1:8" ht="31.5">
      <c r="A287" s="69" t="str">
        <f>[1]Лист2!A206</f>
        <v>Руководство и управление в сфере установленных функций</v>
      </c>
      <c r="B287" s="13" t="str">
        <f>[1]Лист2!C206</f>
        <v>07</v>
      </c>
      <c r="C287" s="13" t="str">
        <f>[1]Лист2!D206</f>
        <v>09</v>
      </c>
      <c r="D287" s="13" t="str">
        <f>[1]Лист2!E206</f>
        <v>01 4 00 00000</v>
      </c>
      <c r="E287" s="82"/>
      <c r="F287" s="26">
        <f>F288</f>
        <v>1944</v>
      </c>
      <c r="G287" s="26">
        <f>G288</f>
        <v>1608.3489999999999</v>
      </c>
      <c r="H287" s="40">
        <f t="shared" si="8"/>
        <v>82.734002057613168</v>
      </c>
    </row>
    <row r="288" spans="1:8" ht="31.5">
      <c r="A288" s="69" t="str">
        <f>[1]Лист2!A207</f>
        <v>Функционирование комиссий по делам несовершеннолетних и защите их прав и органов опеки и попечительства</v>
      </c>
      <c r="B288" s="13" t="str">
        <f>[1]Лист2!C207</f>
        <v>07</v>
      </c>
      <c r="C288" s="13" t="str">
        <f>[1]Лист2!D207</f>
        <v>09</v>
      </c>
      <c r="D288" s="13" t="str">
        <f>[1]Лист2!E207</f>
        <v>01 4 00 70090</v>
      </c>
      <c r="E288" s="82"/>
      <c r="F288" s="26">
        <f>F289+F290</f>
        <v>1944</v>
      </c>
      <c r="G288" s="26">
        <f>G289+G290</f>
        <v>1608.3489999999999</v>
      </c>
      <c r="H288" s="40">
        <f t="shared" si="8"/>
        <v>82.734002057613168</v>
      </c>
    </row>
    <row r="289" spans="1:8" ht="63">
      <c r="A289" s="69" t="str">
        <f>[1]Лист2!A208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9" s="13" t="str">
        <f>[1]Лист2!C208</f>
        <v>07</v>
      </c>
      <c r="C289" s="13" t="str">
        <f>[1]Лист2!D208</f>
        <v>09</v>
      </c>
      <c r="D289" s="13" t="str">
        <f>[1]Лист2!E208</f>
        <v>01 4 00 70090</v>
      </c>
      <c r="E289" s="82">
        <f>[1]Лист2!F208</f>
        <v>100</v>
      </c>
      <c r="F289" s="26">
        <f>[1]Лист2!G208+[1]Лист2!G514</f>
        <v>1846</v>
      </c>
      <c r="G289" s="26">
        <v>1511.4259999999999</v>
      </c>
      <c r="H289" s="40">
        <f t="shared" si="8"/>
        <v>81.875731310942584</v>
      </c>
    </row>
    <row r="290" spans="1:8" ht="31.5">
      <c r="A290" s="69" t="str">
        <f>[1]Лист2!A209</f>
        <v>Закупка товаров, работ и услуг для обеспечения государственных (муниципальных) нужд</v>
      </c>
      <c r="B290" s="13" t="str">
        <f>[1]Лист2!C209</f>
        <v>07</v>
      </c>
      <c r="C290" s="13" t="str">
        <f>[1]Лист2!D209</f>
        <v>09</v>
      </c>
      <c r="D290" s="13" t="str">
        <f>[1]Лист2!E209</f>
        <v>01 4 00 70090</v>
      </c>
      <c r="E290" s="82">
        <f>[1]Лист2!F209</f>
        <v>200</v>
      </c>
      <c r="F290" s="26">
        <f>[1]Лист2!G209+[1]Лист2!G515</f>
        <v>98</v>
      </c>
      <c r="G290" s="26">
        <v>96.923000000000002</v>
      </c>
      <c r="H290" s="40">
        <f t="shared" si="8"/>
        <v>98.901020408163262</v>
      </c>
    </row>
    <row r="291" spans="1:8" ht="31.5">
      <c r="A291" s="69" t="str">
        <f>[1]Лист2!A210</f>
        <v>Расходы на обеспечение деятельности (оказание услуг) подведомственных учреждений</v>
      </c>
      <c r="B291" s="13" t="str">
        <f>[1]Лист2!C210</f>
        <v>07</v>
      </c>
      <c r="C291" s="13" t="str">
        <f>[1]Лист2!D210</f>
        <v>09</v>
      </c>
      <c r="D291" s="13" t="str">
        <f>[1]Лист2!E210</f>
        <v>02 0 00 00000</v>
      </c>
      <c r="E291" s="82"/>
      <c r="F291" s="26">
        <f>F292+F296</f>
        <v>9521.8860000000004</v>
      </c>
      <c r="G291" s="26">
        <f>G292+G296</f>
        <v>9462.0439999999999</v>
      </c>
      <c r="H291" s="40">
        <f t="shared" si="8"/>
        <v>99.371532068331831</v>
      </c>
    </row>
    <row r="292" spans="1:8" ht="31.5">
      <c r="A292" s="69" t="str">
        <f>[1]Лист2!A211</f>
        <v>Расходы на обеспечение деятельности (оказание услуг) подведомственных учреждений в сфере образования</v>
      </c>
      <c r="B292" s="13" t="str">
        <f>[1]Лист2!C211</f>
        <v>07</v>
      </c>
      <c r="C292" s="13" t="str">
        <f>[1]Лист2!D211</f>
        <v>09</v>
      </c>
      <c r="D292" s="13" t="str">
        <f>[1]Лист2!E211</f>
        <v>02 1 00 00000</v>
      </c>
      <c r="E292" s="82"/>
      <c r="F292" s="26">
        <f>F293</f>
        <v>3725.2890000000002</v>
      </c>
      <c r="G292" s="26">
        <f>G293</f>
        <v>3686.1240000000003</v>
      </c>
      <c r="H292" s="40">
        <f t="shared" si="8"/>
        <v>98.948672170132298</v>
      </c>
    </row>
    <row r="293" spans="1:8" ht="31.5">
      <c r="A293" s="69" t="str">
        <f>[1]Лист2!A212</f>
        <v>Детские оздоровительные учреждения</v>
      </c>
      <c r="B293" s="13" t="str">
        <f>[1]Лист2!C212</f>
        <v>07</v>
      </c>
      <c r="C293" s="13" t="str">
        <f>[1]Лист2!D212</f>
        <v>09</v>
      </c>
      <c r="D293" s="13" t="str">
        <f>[1]Лист2!E212</f>
        <v>02 1 00 10490</v>
      </c>
      <c r="E293" s="82"/>
      <c r="F293" s="26">
        <f>F294+F295</f>
        <v>3725.2890000000002</v>
      </c>
      <c r="G293" s="26">
        <f>G294+G295</f>
        <v>3686.1240000000003</v>
      </c>
      <c r="H293" s="40">
        <f t="shared" si="8"/>
        <v>98.948672170132298</v>
      </c>
    </row>
    <row r="294" spans="1:8" ht="63">
      <c r="A294" s="69" t="str">
        <f>[1]Лист2!A213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4" s="13" t="str">
        <f>[1]Лист2!C213</f>
        <v>07</v>
      </c>
      <c r="C294" s="13" t="str">
        <f>[1]Лист2!D213</f>
        <v>09</v>
      </c>
      <c r="D294" s="13" t="str">
        <f>[1]Лист2!E213</f>
        <v>02 1 00 10490</v>
      </c>
      <c r="E294" s="82">
        <f>[1]Лист2!F213</f>
        <v>100</v>
      </c>
      <c r="F294" s="26">
        <f>Лист2!G209</f>
        <v>2734.7930000000001</v>
      </c>
      <c r="G294" s="26">
        <f>Лист2!H209</f>
        <v>2695.6280000000002</v>
      </c>
      <c r="H294" s="40">
        <f t="shared" si="8"/>
        <v>98.56789892324575</v>
      </c>
    </row>
    <row r="295" spans="1:8" ht="31.5">
      <c r="A295" s="69" t="str">
        <f>[1]Лист2!A214</f>
        <v>Закупка товаров, работ и услуг для обеспечения государственных (муниципальных) нужд</v>
      </c>
      <c r="B295" s="13" t="str">
        <f>[1]Лист2!C214</f>
        <v>07</v>
      </c>
      <c r="C295" s="13" t="str">
        <f>[1]Лист2!D214</f>
        <v>09</v>
      </c>
      <c r="D295" s="13" t="str">
        <f>[1]Лист2!E214</f>
        <v>02 1 00 10490</v>
      </c>
      <c r="E295" s="82">
        <f>[1]Лист2!F214</f>
        <v>200</v>
      </c>
      <c r="F295" s="26">
        <f>Лист2!G210</f>
        <v>990.49599999999998</v>
      </c>
      <c r="G295" s="26">
        <f>Лист2!H210</f>
        <v>990.49599999999998</v>
      </c>
      <c r="H295" s="40">
        <f t="shared" si="8"/>
        <v>100</v>
      </c>
    </row>
    <row r="296" spans="1:8" ht="31.5">
      <c r="A296" s="67" t="s">
        <v>81</v>
      </c>
      <c r="B296" s="13" t="str">
        <f>[1]Лист2!C215</f>
        <v>07</v>
      </c>
      <c r="C296" s="13" t="str">
        <f>[1]Лист2!D215</f>
        <v>09</v>
      </c>
      <c r="D296" s="13" t="str">
        <f>[1]Лист2!E215</f>
        <v>02 5 00 00000</v>
      </c>
      <c r="E296" s="82"/>
      <c r="F296" s="26">
        <f>Лист2!G211</f>
        <v>5796.5969999999998</v>
      </c>
      <c r="G296" s="26">
        <f>Лист2!H211</f>
        <v>5775.92</v>
      </c>
      <c r="H296" s="40">
        <f t="shared" si="8"/>
        <v>99.643290710049371</v>
      </c>
    </row>
    <row r="297" spans="1:8" ht="63">
      <c r="A297" s="63" t="s">
        <v>82</v>
      </c>
      <c r="B297" s="13" t="str">
        <f>[1]Лист2!C216</f>
        <v>07</v>
      </c>
      <c r="C297" s="13" t="str">
        <f>[1]Лист2!D216</f>
        <v>09</v>
      </c>
      <c r="D297" s="13" t="str">
        <f>[1]Лист2!E216</f>
        <v>02 5 00 10820</v>
      </c>
      <c r="E297" s="82"/>
      <c r="F297" s="26">
        <f>Лист2!G212</f>
        <v>5796.5969999999998</v>
      </c>
      <c r="G297" s="26">
        <f>Лист2!H212</f>
        <v>5775.92</v>
      </c>
      <c r="H297" s="40">
        <f t="shared" si="8"/>
        <v>99.643290710049371</v>
      </c>
    </row>
    <row r="298" spans="1:8" ht="63">
      <c r="A298" s="66" t="s">
        <v>73</v>
      </c>
      <c r="B298" s="13" t="str">
        <f>[1]Лист2!C217</f>
        <v>07</v>
      </c>
      <c r="C298" s="13" t="str">
        <f>[1]Лист2!D217</f>
        <v>09</v>
      </c>
      <c r="D298" s="13" t="str">
        <f>[1]Лист2!E217</f>
        <v>02 5 00 10820</v>
      </c>
      <c r="E298" s="82">
        <f>[1]Лист2!F217</f>
        <v>100</v>
      </c>
      <c r="F298" s="26">
        <f>Лист2!G213</f>
        <v>4740.78</v>
      </c>
      <c r="G298" s="26">
        <f>Лист2!H213</f>
        <v>4726.192</v>
      </c>
      <c r="H298" s="40">
        <f t="shared" si="8"/>
        <v>99.692286923248915</v>
      </c>
    </row>
    <row r="299" spans="1:8" ht="31.5">
      <c r="A299" s="66" t="s">
        <v>114</v>
      </c>
      <c r="B299" s="13" t="str">
        <f>[1]Лист2!C218</f>
        <v>07</v>
      </c>
      <c r="C299" s="13" t="str">
        <f>[1]Лист2!D218</f>
        <v>09</v>
      </c>
      <c r="D299" s="13" t="str">
        <f>[1]Лист2!E218</f>
        <v>02 5 00 10820</v>
      </c>
      <c r="E299" s="82">
        <f>[1]Лист2!F218</f>
        <v>200</v>
      </c>
      <c r="F299" s="26">
        <f>Лист2!G214</f>
        <v>1055.817</v>
      </c>
      <c r="G299" s="26">
        <f>Лист2!H214</f>
        <v>1049.7280000000001</v>
      </c>
      <c r="H299" s="40">
        <f t="shared" si="8"/>
        <v>99.423290210330023</v>
      </c>
    </row>
    <row r="300" spans="1:8" ht="31.5">
      <c r="A300" s="67" t="str">
        <f>[1]Лист2!A220</f>
        <v>Муниципальная программа
«Развитие образования в Волчихинском районе»</v>
      </c>
      <c r="B300" s="13" t="str">
        <f>[1]Лист2!C220</f>
        <v>07</v>
      </c>
      <c r="C300" s="13" t="str">
        <f>[1]Лист2!D220</f>
        <v>09</v>
      </c>
      <c r="D300" s="13" t="str">
        <f>[1]Лист2!E220</f>
        <v>58 0 00 60990</v>
      </c>
      <c r="E300" s="82"/>
      <c r="F300" s="26">
        <f>Лист2!G215</f>
        <v>30.84</v>
      </c>
      <c r="G300" s="26">
        <f>Лист2!H215</f>
        <v>30.84</v>
      </c>
      <c r="H300" s="40">
        <f t="shared" si="8"/>
        <v>100</v>
      </c>
    </row>
    <row r="301" spans="1:8" ht="31.5">
      <c r="A301" s="67" t="str">
        <f>[1]Лист2!A221</f>
        <v>Социальное обеспечение и иные выплаты населению</v>
      </c>
      <c r="B301" s="13" t="str">
        <f>[1]Лист2!C221</f>
        <v>07</v>
      </c>
      <c r="C301" s="13" t="str">
        <f>[1]Лист2!D221</f>
        <v>09</v>
      </c>
      <c r="D301" s="13" t="str">
        <f>[1]Лист2!E221</f>
        <v>58 0 00 60990</v>
      </c>
      <c r="E301" s="82">
        <f>[1]Лист2!F221</f>
        <v>300</v>
      </c>
      <c r="F301" s="26">
        <f>Лист2!G216</f>
        <v>30.84</v>
      </c>
      <c r="G301" s="26">
        <f>Лист2!H216</f>
        <v>30.84</v>
      </c>
      <c r="H301" s="40">
        <f t="shared" si="8"/>
        <v>100</v>
      </c>
    </row>
    <row r="302" spans="1:8" ht="31.5">
      <c r="A302" s="67" t="str">
        <f>[1]Лист2!A222</f>
        <v>МП "Развитие молодежной политике в Волчихинском районе" на 2025-2030 годы</v>
      </c>
      <c r="B302" s="13" t="str">
        <f>[1]Лист2!C222</f>
        <v>07</v>
      </c>
      <c r="C302" s="13" t="str">
        <f>[1]Лист2!D222</f>
        <v>09</v>
      </c>
      <c r="D302" s="13" t="str">
        <f>[1]Лист2!E222</f>
        <v>58 1 00 60990</v>
      </c>
      <c r="E302" s="82"/>
      <c r="F302" s="26">
        <f>Лист2!G217</f>
        <v>24.001999999999999</v>
      </c>
      <c r="G302" s="26">
        <f>Лист2!H217</f>
        <v>24.001999999999999</v>
      </c>
      <c r="H302" s="40">
        <f t="shared" si="8"/>
        <v>100</v>
      </c>
    </row>
    <row r="303" spans="1:8" ht="31.5">
      <c r="A303" s="67" t="str">
        <f>[1]Лист2!A223</f>
        <v>Закупка товаров, работ и услуг для обеспечения государственных (муниципальных) нужд</v>
      </c>
      <c r="B303" s="13" t="str">
        <f>[1]Лист2!C223</f>
        <v>07</v>
      </c>
      <c r="C303" s="13" t="str">
        <f>[1]Лист2!D223</f>
        <v>09</v>
      </c>
      <c r="D303" s="13" t="str">
        <f>[1]Лист2!E223</f>
        <v>58 1 00 60990</v>
      </c>
      <c r="E303" s="82">
        <f>[1]Лист2!F223</f>
        <v>200</v>
      </c>
      <c r="F303" s="26">
        <f>Лист2!G218</f>
        <v>24.001999999999999</v>
      </c>
      <c r="G303" s="26">
        <f>Лист2!H218</f>
        <v>24.001999999999999</v>
      </c>
      <c r="H303" s="40">
        <f t="shared" si="8"/>
        <v>100</v>
      </c>
    </row>
    <row r="304" spans="1:8" ht="31.5">
      <c r="A304" s="67" t="str">
        <f>[1]Лист2!A224</f>
        <v>Иные вопросы в отраслях социальной сферы</v>
      </c>
      <c r="B304" s="13" t="str">
        <f>[1]Лист2!C224</f>
        <v>07</v>
      </c>
      <c r="C304" s="13" t="str">
        <f>[1]Лист2!D224</f>
        <v>09</v>
      </c>
      <c r="D304" s="13" t="str">
        <f>[1]Лист2!E224</f>
        <v>90 0 00 00000</v>
      </c>
      <c r="E304" s="82"/>
      <c r="F304" s="26">
        <f>Лист2!G219</f>
        <v>3866.6439999999998</v>
      </c>
      <c r="G304" s="26">
        <f>Лист2!H219</f>
        <v>3866.6439999999998</v>
      </c>
      <c r="H304" s="40">
        <f t="shared" si="8"/>
        <v>100</v>
      </c>
    </row>
    <row r="305" spans="1:8" ht="31.5">
      <c r="A305" s="67" t="str">
        <f>[1]Лист2!A225</f>
        <v>Иные вопросы в сфере образования</v>
      </c>
      <c r="B305" s="13" t="str">
        <f>[1]Лист2!C225</f>
        <v>07</v>
      </c>
      <c r="C305" s="13" t="str">
        <f>[1]Лист2!D225</f>
        <v>09</v>
      </c>
      <c r="D305" s="13" t="str">
        <f>[1]Лист2!E225</f>
        <v>90 1 00 00000</v>
      </c>
      <c r="E305" s="82"/>
      <c r="F305" s="26">
        <f>Лист2!G220</f>
        <v>3866.6439999999998</v>
      </c>
      <c r="G305" s="26">
        <f>Лист2!H220</f>
        <v>3866.6439999999998</v>
      </c>
      <c r="H305" s="40">
        <f t="shared" si="8"/>
        <v>100</v>
      </c>
    </row>
    <row r="306" spans="1:8" ht="31.5">
      <c r="A306" s="67" t="str">
        <f>[1]Лист2!A226</f>
        <v>Субсидии на проведение детской оздоровительной кампании</v>
      </c>
      <c r="B306" s="13" t="str">
        <f>[1]Лист2!C226</f>
        <v>07</v>
      </c>
      <c r="C306" s="13" t="str">
        <f>[1]Лист2!D226</f>
        <v>09</v>
      </c>
      <c r="D306" s="13" t="str">
        <f>[1]Лист2!E226</f>
        <v>90 1 00 S6900</v>
      </c>
      <c r="E306" s="82"/>
      <c r="F306" s="26">
        <f>Лист2!G221</f>
        <v>2506</v>
      </c>
      <c r="G306" s="26">
        <f>Лист2!H221</f>
        <v>2506</v>
      </c>
      <c r="H306" s="40">
        <f t="shared" si="8"/>
        <v>100</v>
      </c>
    </row>
    <row r="307" spans="1:8" ht="63">
      <c r="A307" s="67" t="str">
        <f>[1]Лист2!A227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7" s="13" t="str">
        <f>[1]Лист2!C227</f>
        <v>07</v>
      </c>
      <c r="C307" s="13" t="str">
        <f>[1]Лист2!D227</f>
        <v>09</v>
      </c>
      <c r="D307" s="13" t="str">
        <f>[1]Лист2!E227</f>
        <v>90 1 00 S6900</v>
      </c>
      <c r="E307" s="82">
        <v>100</v>
      </c>
      <c r="F307" s="26">
        <f>Лист2!G222</f>
        <v>441.87799999999999</v>
      </c>
      <c r="G307" s="26">
        <f>Лист2!H222</f>
        <v>441.87799999999999</v>
      </c>
      <c r="H307" s="40">
        <f t="shared" si="8"/>
        <v>100</v>
      </c>
    </row>
    <row r="308" spans="1:8" ht="31.5">
      <c r="A308" s="67" t="str">
        <f>[1]Лист2!A228</f>
        <v>Закупка товаров, работ и услуг для обеспечения государственных (муниципальных) нужд</v>
      </c>
      <c r="B308" s="13" t="str">
        <f>[1]Лист2!C228</f>
        <v>07</v>
      </c>
      <c r="C308" s="13" t="str">
        <f>[1]Лист2!D228</f>
        <v>09</v>
      </c>
      <c r="D308" s="13" t="str">
        <f>[1]Лист2!E228</f>
        <v>90 1 00 S6900</v>
      </c>
      <c r="E308" s="82">
        <f>[1]Лист2!F228</f>
        <v>200</v>
      </c>
      <c r="F308" s="26">
        <f>Лист2!G223</f>
        <v>2064.1219999999998</v>
      </c>
      <c r="G308" s="26">
        <f>Лист2!H223</f>
        <v>2064.1219999999998</v>
      </c>
      <c r="H308" s="40">
        <f t="shared" si="8"/>
        <v>100</v>
      </c>
    </row>
    <row r="309" spans="1:8" ht="31.5">
      <c r="A309" s="67" t="str">
        <f>[1]Лист2!A229</f>
        <v>Софинансирование субсидии на проведение детской оздоровительной кампании</v>
      </c>
      <c r="B309" s="13" t="str">
        <f>[1]Лист2!C229</f>
        <v>07</v>
      </c>
      <c r="C309" s="13" t="str">
        <f>[1]Лист2!D229</f>
        <v>09</v>
      </c>
      <c r="D309" s="13" t="str">
        <f>[1]Лист2!E229</f>
        <v>90 1 00 S6900</v>
      </c>
      <c r="E309" s="82"/>
      <c r="F309" s="26">
        <f>Лист2!G224</f>
        <v>25.312999999999999</v>
      </c>
      <c r="G309" s="26">
        <f>Лист2!H224</f>
        <v>25.312999999999999</v>
      </c>
      <c r="H309" s="40">
        <f t="shared" si="8"/>
        <v>100</v>
      </c>
    </row>
    <row r="310" spans="1:8" ht="31.5">
      <c r="A310" s="67" t="str">
        <f>[1]Лист2!A230</f>
        <v>Закупка товаров, работ и услуг для обеспечения государственных (муниципальных) нужд</v>
      </c>
      <c r="B310" s="13" t="str">
        <f>[1]Лист2!C230</f>
        <v>07</v>
      </c>
      <c r="C310" s="13" t="str">
        <f>[1]Лист2!D230</f>
        <v>09</v>
      </c>
      <c r="D310" s="13" t="str">
        <f>[1]Лист2!E230</f>
        <v>90 1 00 S6900</v>
      </c>
      <c r="E310" s="82">
        <f>[1]Лист2!F230</f>
        <v>200</v>
      </c>
      <c r="F310" s="26">
        <f>Лист2!G225</f>
        <v>25.312999999999999</v>
      </c>
      <c r="G310" s="26">
        <f>Лист2!H225</f>
        <v>25.312999999999999</v>
      </c>
      <c r="H310" s="40">
        <f t="shared" si="8"/>
        <v>100</v>
      </c>
    </row>
    <row r="311" spans="1:8" ht="78.75">
      <c r="A311" s="67" t="str">
        <f>[1]Лист2!A231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311" s="13" t="str">
        <f>[1]Лист2!C231</f>
        <v>07</v>
      </c>
      <c r="C311" s="13" t="str">
        <f>[1]Лист2!D231</f>
        <v>09</v>
      </c>
      <c r="D311" s="13" t="str">
        <f>[1]Лист2!E231</f>
        <v>90 1 00 S0620</v>
      </c>
      <c r="E311" s="82"/>
      <c r="F311" s="26">
        <f>Лист2!G226</f>
        <v>22.2</v>
      </c>
      <c r="G311" s="26">
        <f>Лист2!H226</f>
        <v>22.2</v>
      </c>
      <c r="H311" s="40">
        <f t="shared" si="8"/>
        <v>100</v>
      </c>
    </row>
    <row r="312" spans="1:8" ht="31.5">
      <c r="A312" s="67" t="str">
        <f>[1]Лист2!A232</f>
        <v>Социальное обеспечение и иные выплаты населению</v>
      </c>
      <c r="B312" s="13" t="str">
        <f>[1]Лист2!C232</f>
        <v>07</v>
      </c>
      <c r="C312" s="13" t="str">
        <f>[1]Лист2!D232</f>
        <v>09</v>
      </c>
      <c r="D312" s="13" t="str">
        <f>[1]Лист2!E232</f>
        <v>90 1 00 S0620</v>
      </c>
      <c r="E312" s="82">
        <f>[1]Лист2!F232</f>
        <v>300</v>
      </c>
      <c r="F312" s="26">
        <f>Лист2!G227</f>
        <v>22.2</v>
      </c>
      <c r="G312" s="26">
        <f>Лист2!H227</f>
        <v>22.2</v>
      </c>
      <c r="H312" s="40">
        <f t="shared" si="8"/>
        <v>100</v>
      </c>
    </row>
    <row r="313" spans="1:8" ht="47.25">
      <c r="A313" s="67" t="str">
        <f>[1]Лист2!A233</f>
        <v>Мероприятия по укреплению и развитию материально-технической базы краевых и муниципальных загородных лагерей отдыха и оздоровления детей</v>
      </c>
      <c r="B313" s="13" t="str">
        <f>[1]Лист2!C233</f>
        <v>07</v>
      </c>
      <c r="C313" s="13" t="str">
        <f>[1]Лист2!D233</f>
        <v>09</v>
      </c>
      <c r="D313" s="13" t="str">
        <f>[1]Лист2!E233</f>
        <v>90 1 00 S6912</v>
      </c>
      <c r="E313" s="82"/>
      <c r="F313" s="26">
        <f>Лист2!G228</f>
        <v>1300</v>
      </c>
      <c r="G313" s="26">
        <f>Лист2!H228</f>
        <v>1300</v>
      </c>
      <c r="H313" s="40">
        <f t="shared" si="8"/>
        <v>100</v>
      </c>
    </row>
    <row r="314" spans="1:8" ht="31.5">
      <c r="A314" s="67" t="str">
        <f>[1]Лист2!A234</f>
        <v>Закупка товаров, работ и услуг для обеспечения государственных (муниципальных) нужд</v>
      </c>
      <c r="B314" s="13" t="str">
        <f>[1]Лист2!C234</f>
        <v>07</v>
      </c>
      <c r="C314" s="13" t="str">
        <f>[1]Лист2!D234</f>
        <v>09</v>
      </c>
      <c r="D314" s="13" t="str">
        <f>[1]Лист2!E234</f>
        <v>90 1 00 S6912</v>
      </c>
      <c r="E314" s="82">
        <f>[1]Лист2!F234</f>
        <v>200</v>
      </c>
      <c r="F314" s="26">
        <f>Лист2!G229</f>
        <v>1300</v>
      </c>
      <c r="G314" s="26">
        <f>Лист2!H229</f>
        <v>1300</v>
      </c>
      <c r="H314" s="40">
        <f t="shared" si="8"/>
        <v>100</v>
      </c>
    </row>
    <row r="315" spans="1:8" ht="47.25">
      <c r="A315" s="67" t="str">
        <f>[1]Лист2!A235</f>
        <v>Софинансирование мероприятий по укреплению и развитию материально-технической базы краевых и муниципальных загородных лагерей отдыха и оздоровления детей</v>
      </c>
      <c r="B315" s="13" t="str">
        <f>[1]Лист2!C235</f>
        <v>07</v>
      </c>
      <c r="C315" s="13" t="str">
        <f>[1]Лист2!D235</f>
        <v>09</v>
      </c>
      <c r="D315" s="13" t="str">
        <f>[1]Лист2!E235</f>
        <v>90 1 00 S6912</v>
      </c>
      <c r="E315" s="82"/>
      <c r="F315" s="26">
        <f>Лист2!G230</f>
        <v>13.131</v>
      </c>
      <c r="G315" s="26">
        <f>Лист2!H230</f>
        <v>13.131</v>
      </c>
      <c r="H315" s="40">
        <f t="shared" si="8"/>
        <v>100</v>
      </c>
    </row>
    <row r="316" spans="1:8" ht="31.5">
      <c r="A316" s="67" t="str">
        <f>[1]Лист2!A236</f>
        <v>Закупка товаров, работ и услуг для обеспечения государственных (муниципальных) нужд</v>
      </c>
      <c r="B316" s="13" t="str">
        <f>[1]Лист2!C236</f>
        <v>07</v>
      </c>
      <c r="C316" s="13" t="str">
        <f>[1]Лист2!D236</f>
        <v>09</v>
      </c>
      <c r="D316" s="13" t="str">
        <f>[1]Лист2!E236</f>
        <v>90 1 00 S6912</v>
      </c>
      <c r="E316" s="82">
        <f>[1]Лист2!F236</f>
        <v>200</v>
      </c>
      <c r="F316" s="26">
        <f>Лист2!G231</f>
        <v>13.131</v>
      </c>
      <c r="G316" s="26">
        <f>Лист2!H231</f>
        <v>13.131</v>
      </c>
      <c r="H316" s="40">
        <f t="shared" si="8"/>
        <v>100</v>
      </c>
    </row>
    <row r="317" spans="1:8" ht="31.5">
      <c r="A317" s="67" t="str">
        <f>[1]Лист2!A237</f>
        <v>Иные расходы органов государственной власти субъектов Российской Федерации</v>
      </c>
      <c r="B317" s="13" t="str">
        <f>[1]Лист2!C237</f>
        <v>07</v>
      </c>
      <c r="C317" s="13" t="str">
        <f>[1]Лист2!D237</f>
        <v>09</v>
      </c>
      <c r="D317" s="13" t="str">
        <f>[1]Лист2!E237</f>
        <v>99 0 00 00000</v>
      </c>
      <c r="E317" s="82"/>
      <c r="F317" s="26">
        <f>Лист2!G232</f>
        <v>459.16700000000003</v>
      </c>
      <c r="G317" s="26">
        <f>Лист2!H232</f>
        <v>161.15</v>
      </c>
      <c r="H317" s="40">
        <f t="shared" si="8"/>
        <v>35.096163269572941</v>
      </c>
    </row>
    <row r="318" spans="1:8" ht="31.5">
      <c r="A318" s="67" t="str">
        <f>[1]Лист2!A238</f>
        <v>Резервные фонды</v>
      </c>
      <c r="B318" s="13" t="str">
        <f>[1]Лист2!C238</f>
        <v>07</v>
      </c>
      <c r="C318" s="13" t="str">
        <f>[1]Лист2!D238</f>
        <v>09</v>
      </c>
      <c r="D318" s="13" t="str">
        <f>[1]Лист2!E238</f>
        <v>99 1 00 00000</v>
      </c>
      <c r="E318" s="82"/>
      <c r="F318" s="26">
        <f>Лист2!G233</f>
        <v>161.15</v>
      </c>
      <c r="G318" s="26">
        <f>Лист2!H233</f>
        <v>161.15</v>
      </c>
      <c r="H318" s="40">
        <f t="shared" si="8"/>
        <v>100</v>
      </c>
    </row>
    <row r="319" spans="1:8" ht="31.5">
      <c r="A319" s="67" t="str">
        <f>[1]Лист2!A239</f>
        <v>Резервные фонды местных администраций</v>
      </c>
      <c r="B319" s="13" t="str">
        <f>[1]Лист2!C239</f>
        <v>07</v>
      </c>
      <c r="C319" s="13" t="str">
        <f>[1]Лист2!D239</f>
        <v>09</v>
      </c>
      <c r="D319" s="13" t="str">
        <f>[1]Лист2!E239</f>
        <v>99 1 00 14100</v>
      </c>
      <c r="E319" s="82"/>
      <c r="F319" s="26">
        <f>Лист2!G234</f>
        <v>161.15</v>
      </c>
      <c r="G319" s="26">
        <f>Лист2!H234</f>
        <v>161.15</v>
      </c>
      <c r="H319" s="40">
        <f t="shared" si="8"/>
        <v>100</v>
      </c>
    </row>
    <row r="320" spans="1:8" ht="31.5">
      <c r="A320" s="67" t="str">
        <f>[1]Лист2!A240</f>
        <v>Закупка товаров, работ и услуг для обеспечения государственных (муниципальных) нужд</v>
      </c>
      <c r="B320" s="13" t="str">
        <f>[1]Лист2!C240</f>
        <v>07</v>
      </c>
      <c r="C320" s="13" t="str">
        <f>[1]Лист2!D240</f>
        <v>09</v>
      </c>
      <c r="D320" s="13" t="str">
        <f>[1]Лист2!E240</f>
        <v>99 1 00 14100</v>
      </c>
      <c r="E320" s="82">
        <f>[1]Лист2!F240</f>
        <v>200</v>
      </c>
      <c r="F320" s="26">
        <f>Лист2!G235</f>
        <v>161.15</v>
      </c>
      <c r="G320" s="26">
        <f>Лист2!H235</f>
        <v>161.15</v>
      </c>
      <c r="H320" s="40">
        <f t="shared" si="8"/>
        <v>100</v>
      </c>
    </row>
    <row r="321" spans="1:8" ht="31.5">
      <c r="A321" s="67" t="str">
        <f>[1]Лист2!A241</f>
        <v>Расходы на выполнение других обязательств государства</v>
      </c>
      <c r="B321" s="13" t="str">
        <f>[1]Лист2!C241</f>
        <v>07</v>
      </c>
      <c r="C321" s="13" t="str">
        <f>[1]Лист2!D241</f>
        <v>09</v>
      </c>
      <c r="D321" s="13" t="str">
        <f>[1]Лист2!E241</f>
        <v>99 9 00 00000</v>
      </c>
      <c r="E321" s="82"/>
      <c r="F321" s="26">
        <f>Лист2!G236</f>
        <v>298.017</v>
      </c>
      <c r="G321" s="26">
        <f>Лист2!H236</f>
        <v>0</v>
      </c>
      <c r="H321" s="40">
        <f t="shared" si="8"/>
        <v>0</v>
      </c>
    </row>
    <row r="322" spans="1:8" ht="31.5">
      <c r="A322" s="67" t="str">
        <f>[1]Лист2!A242</f>
        <v>Прочие выплаты по обязательствам государства</v>
      </c>
      <c r="B322" s="13" t="str">
        <f>[1]Лист2!C242</f>
        <v>07</v>
      </c>
      <c r="C322" s="13" t="str">
        <f>[1]Лист2!D242</f>
        <v>09</v>
      </c>
      <c r="D322" s="13" t="str">
        <f>[1]Лист2!E242</f>
        <v>99 9 00 14710</v>
      </c>
      <c r="E322" s="82"/>
      <c r="F322" s="26">
        <f>Лист2!G237</f>
        <v>298.017</v>
      </c>
      <c r="G322" s="26">
        <f>Лист2!H237</f>
        <v>0</v>
      </c>
      <c r="H322" s="40">
        <f t="shared" si="8"/>
        <v>0</v>
      </c>
    </row>
    <row r="323" spans="1:8" ht="31.5">
      <c r="A323" s="67" t="str">
        <f>[1]Лист2!A243</f>
        <v>Закупка товаров, работ и услуг для обеспечения государственных (муниципальных) нужд</v>
      </c>
      <c r="B323" s="13" t="str">
        <f>[1]Лист2!C243</f>
        <v>07</v>
      </c>
      <c r="C323" s="13" t="str">
        <f>[1]Лист2!D243</f>
        <v>09</v>
      </c>
      <c r="D323" s="13" t="str">
        <f>[1]Лист2!E243</f>
        <v>99 9 00 14710</v>
      </c>
      <c r="E323" s="82">
        <f>[1]Лист2!F243</f>
        <v>200</v>
      </c>
      <c r="F323" s="26">
        <f>Лист2!G238</f>
        <v>298.017</v>
      </c>
      <c r="G323" s="26">
        <f>Лист2!H238</f>
        <v>0</v>
      </c>
      <c r="H323" s="40">
        <f t="shared" si="8"/>
        <v>0</v>
      </c>
    </row>
    <row r="324" spans="1:8" ht="31.5">
      <c r="A324" s="63" t="s">
        <v>77</v>
      </c>
      <c r="B324" s="13" t="s">
        <v>23</v>
      </c>
      <c r="C324" s="13"/>
      <c r="D324" s="11"/>
      <c r="E324" s="82"/>
      <c r="F324" s="16">
        <f>F325+F351</f>
        <v>68169.7</v>
      </c>
      <c r="G324" s="16">
        <f>G325+G351</f>
        <v>66868.366999999998</v>
      </c>
      <c r="H324" s="40">
        <f t="shared" si="8"/>
        <v>98.091038980661494</v>
      </c>
    </row>
    <row r="325" spans="1:8" ht="31.5">
      <c r="A325" s="63" t="s">
        <v>50</v>
      </c>
      <c r="B325" s="13" t="s">
        <v>23</v>
      </c>
      <c r="C325" s="13" t="s">
        <v>16</v>
      </c>
      <c r="D325" s="11"/>
      <c r="E325" s="82"/>
      <c r="F325" s="16">
        <f>F326+F345+F336+F339</f>
        <v>54682.046999999999</v>
      </c>
      <c r="G325" s="16">
        <f>G326+G345+G336+G339</f>
        <v>53861.271999999997</v>
      </c>
      <c r="H325" s="40">
        <f t="shared" si="8"/>
        <v>98.499004618462806</v>
      </c>
    </row>
    <row r="326" spans="1:8" ht="31.5">
      <c r="A326" s="63" t="str">
        <f>[1]Лист2!A78</f>
        <v>Расходы на обеспечение деятельности (оказание услуг) подведомственных учреждений</v>
      </c>
      <c r="B326" s="13" t="str">
        <f>[1]Лист2!C78</f>
        <v>08</v>
      </c>
      <c r="C326" s="13" t="str">
        <f>[1]Лист2!D78</f>
        <v>01</v>
      </c>
      <c r="D326" s="13" t="str">
        <f>[1]Лист2!E78</f>
        <v>02 0 00 00000</v>
      </c>
      <c r="E326" s="82"/>
      <c r="F326" s="26">
        <f>Лист2!G77</f>
        <v>32358.523000000001</v>
      </c>
      <c r="G326" s="26">
        <f>Лист2!H77</f>
        <v>31538.538</v>
      </c>
      <c r="H326" s="40">
        <f t="shared" si="8"/>
        <v>97.465938108485361</v>
      </c>
    </row>
    <row r="327" spans="1:8" ht="31.5">
      <c r="A327" s="63" t="str">
        <f>[1]Лист2!A79</f>
        <v>Расходы на обеспечение деятельности (оказание услуг) подведомственных учреждений в сфере культуры</v>
      </c>
      <c r="B327" s="13" t="str">
        <f>[1]Лист2!C79</f>
        <v>08</v>
      </c>
      <c r="C327" s="13" t="str">
        <f>[1]Лист2!D79</f>
        <v>01</v>
      </c>
      <c r="D327" s="13" t="str">
        <f>[1]Лист2!E79</f>
        <v>02 2 00 00000</v>
      </c>
      <c r="E327" s="82"/>
      <c r="F327" s="26">
        <f>Лист2!G78</f>
        <v>32358.523000000001</v>
      </c>
      <c r="G327" s="26">
        <f>Лист2!H78</f>
        <v>31538.538</v>
      </c>
      <c r="H327" s="40">
        <f t="shared" si="8"/>
        <v>97.465938108485361</v>
      </c>
    </row>
    <row r="328" spans="1:8" ht="31.5">
      <c r="A328" s="63" t="str">
        <f>[1]Лист2!A80</f>
        <v>Учреждения культуры</v>
      </c>
      <c r="B328" s="13" t="str">
        <f>[1]Лист2!C80</f>
        <v>08</v>
      </c>
      <c r="C328" s="13" t="str">
        <f>[1]Лист2!D80</f>
        <v>01</v>
      </c>
      <c r="D328" s="13" t="str">
        <f>[1]Лист2!E80</f>
        <v>02 2 00 10530</v>
      </c>
      <c r="E328" s="82"/>
      <c r="F328" s="26">
        <f>Лист2!G79</f>
        <v>13580.473</v>
      </c>
      <c r="G328" s="26">
        <f>Лист2!H79</f>
        <v>12760.488000000001</v>
      </c>
      <c r="H328" s="40">
        <f t="shared" si="8"/>
        <v>93.962029157600043</v>
      </c>
    </row>
    <row r="329" spans="1:8" ht="63">
      <c r="A329" s="63" t="str">
        <f>[1]Лист2!A81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9" s="13" t="str">
        <f>[1]Лист2!C81</f>
        <v>08</v>
      </c>
      <c r="C329" s="13" t="str">
        <f>[1]Лист2!D81</f>
        <v>01</v>
      </c>
      <c r="D329" s="13" t="str">
        <f>[1]Лист2!E81</f>
        <v>02 2 00 10530</v>
      </c>
      <c r="E329" s="82">
        <f>[1]Лист2!F81</f>
        <v>100</v>
      </c>
      <c r="F329" s="26">
        <f>Лист2!G80</f>
        <v>11321.1</v>
      </c>
      <c r="G329" s="26">
        <f>Лист2!H80</f>
        <v>10888.824000000001</v>
      </c>
      <c r="H329" s="40">
        <f t="shared" si="8"/>
        <v>96.181678458807013</v>
      </c>
    </row>
    <row r="330" spans="1:8" ht="31.5">
      <c r="A330" s="63" t="str">
        <f>[1]Лист2!A82</f>
        <v>Закупка товаров, работ и услуг для обеспечения государственных (муниципальных) нужд</v>
      </c>
      <c r="B330" s="13" t="str">
        <f>[1]Лист2!C82</f>
        <v>08</v>
      </c>
      <c r="C330" s="13" t="str">
        <f>[1]Лист2!D82</f>
        <v>01</v>
      </c>
      <c r="D330" s="13" t="str">
        <f>[1]Лист2!E82</f>
        <v>02 2 00 10530</v>
      </c>
      <c r="E330" s="82">
        <f>[1]Лист2!F82</f>
        <v>200</v>
      </c>
      <c r="F330" s="26">
        <f>Лист2!G81</f>
        <v>2179.473</v>
      </c>
      <c r="G330" s="26">
        <f>Лист2!H81</f>
        <v>1842.6289999999999</v>
      </c>
      <c r="H330" s="40">
        <f t="shared" si="8"/>
        <v>84.544704155545858</v>
      </c>
    </row>
    <row r="331" spans="1:8" ht="31.5">
      <c r="A331" s="63" t="str">
        <f>[1]Лист2!A83</f>
        <v>Уплата налогов, сборов и иных платежей</v>
      </c>
      <c r="B331" s="13" t="str">
        <f>[1]Лист2!C83</f>
        <v>08</v>
      </c>
      <c r="C331" s="13" t="str">
        <f>[1]Лист2!D83</f>
        <v>01</v>
      </c>
      <c r="D331" s="13" t="str">
        <f>[1]Лист2!E83</f>
        <v>02 2 00 10530</v>
      </c>
      <c r="E331" s="82">
        <f>[1]Лист2!F83</f>
        <v>850</v>
      </c>
      <c r="F331" s="26">
        <f>Лист2!G82</f>
        <v>79.900000000000006</v>
      </c>
      <c r="G331" s="26">
        <f>Лист2!H82</f>
        <v>29.035</v>
      </c>
      <c r="H331" s="40">
        <f t="shared" si="8"/>
        <v>36.339173967459324</v>
      </c>
    </row>
    <row r="332" spans="1:8" ht="47.25">
      <c r="A332" s="63" t="str">
        <f>[1]Лист2!A84</f>
        <v>Субсидия на софинансирование части расходов местных бюджетов по оплате труда работников муниципальных учреждений</v>
      </c>
      <c r="B332" s="13" t="str">
        <f>[1]Лист2!C84</f>
        <v>08</v>
      </c>
      <c r="C332" s="13" t="str">
        <f>[1]Лист2!D84</f>
        <v>01</v>
      </c>
      <c r="D332" s="13" t="str">
        <f>[1]Лист2!E84</f>
        <v>02 2 00 S0430</v>
      </c>
      <c r="E332" s="82"/>
      <c r="F332" s="26">
        <f>Лист2!G83</f>
        <v>18342.55</v>
      </c>
      <c r="G332" s="26">
        <f>Лист2!H83</f>
        <v>18342.55</v>
      </c>
      <c r="H332" s="40">
        <f t="shared" ref="H332:H395" si="9">G332/F332*100</f>
        <v>100</v>
      </c>
    </row>
    <row r="333" spans="1:8" ht="63">
      <c r="A333" s="63" t="str">
        <f>[1]Лист2!A85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33" s="13" t="str">
        <f>[1]Лист2!C85</f>
        <v>08</v>
      </c>
      <c r="C333" s="13" t="str">
        <f>[1]Лист2!D85</f>
        <v>01</v>
      </c>
      <c r="D333" s="13" t="str">
        <f>[1]Лист2!E85</f>
        <v>02 2 00 S0430</v>
      </c>
      <c r="E333" s="82">
        <f>[1]Лист2!F85</f>
        <v>100</v>
      </c>
      <c r="F333" s="26">
        <f>Лист2!G84</f>
        <v>18342.55</v>
      </c>
      <c r="G333" s="26">
        <f>Лист2!H84</f>
        <v>18342.55</v>
      </c>
      <c r="H333" s="40">
        <f t="shared" si="9"/>
        <v>100</v>
      </c>
    </row>
    <row r="334" spans="1:8" ht="47.25">
      <c r="A334" s="63" t="str">
        <f>Лист2!A85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334" s="26" t="str">
        <f>Лист2!C85</f>
        <v>08</v>
      </c>
      <c r="C334" s="26" t="str">
        <f>Лист2!D85</f>
        <v>01</v>
      </c>
      <c r="D334" s="26" t="str">
        <f>Лист2!E85</f>
        <v>02 2 00 S0430</v>
      </c>
      <c r="E334" s="82"/>
      <c r="F334" s="26">
        <f>Лист2!G85</f>
        <v>435.5</v>
      </c>
      <c r="G334" s="26">
        <f>Лист2!H85</f>
        <v>435.5</v>
      </c>
      <c r="H334" s="40">
        <f t="shared" si="9"/>
        <v>100</v>
      </c>
    </row>
    <row r="335" spans="1:8" ht="63">
      <c r="A335" s="63" t="str">
        <f>Лист2!A86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35" s="26" t="str">
        <f>Лист2!C86</f>
        <v>08</v>
      </c>
      <c r="C335" s="26" t="str">
        <f>Лист2!D86</f>
        <v>01</v>
      </c>
      <c r="D335" s="26" t="str">
        <f>Лист2!E86</f>
        <v>02 2 00 S0430</v>
      </c>
      <c r="E335" s="82">
        <f>Лист2!F86</f>
        <v>100</v>
      </c>
      <c r="F335" s="26">
        <f>Лист2!G86</f>
        <v>435.5</v>
      </c>
      <c r="G335" s="26">
        <f>Лист2!H86</f>
        <v>435.5</v>
      </c>
      <c r="H335" s="40">
        <f t="shared" si="9"/>
        <v>100</v>
      </c>
    </row>
    <row r="336" spans="1:8" ht="31.5">
      <c r="A336" s="63" t="str">
        <f>[1]Лист2!A88</f>
        <v>Муниципальная программа "Развитие культуры Волчихинского района Алтайского края " на 2021-2026 годы</v>
      </c>
      <c r="B336" s="13" t="str">
        <f>[1]Лист2!C88</f>
        <v>08</v>
      </c>
      <c r="C336" s="13" t="str">
        <f>[1]Лист2!D88</f>
        <v>01</v>
      </c>
      <c r="D336" s="13" t="str">
        <f>[1]Лист2!E88</f>
        <v>44 0 00 00000</v>
      </c>
      <c r="E336" s="82"/>
      <c r="F336" s="26">
        <f>Лист2!G87</f>
        <v>10556.324000000001</v>
      </c>
      <c r="G336" s="26">
        <f>Лист2!H87</f>
        <v>10555.534000000001</v>
      </c>
      <c r="H336" s="40">
        <f t="shared" si="9"/>
        <v>99.992516334284559</v>
      </c>
    </row>
    <row r="337" spans="1:8" ht="31.5">
      <c r="A337" s="63" t="str">
        <f>[1]Лист2!A89</f>
        <v>Расходы на реализацию мероприятий муниципальных программ</v>
      </c>
      <c r="B337" s="13" t="str">
        <f>[1]Лист2!C89</f>
        <v>08</v>
      </c>
      <c r="C337" s="13" t="str">
        <f>[1]Лист2!D89</f>
        <v>01</v>
      </c>
      <c r="D337" s="13" t="str">
        <f>[1]Лист2!E89</f>
        <v>44 0 00 60990</v>
      </c>
      <c r="E337" s="82"/>
      <c r="F337" s="26">
        <f>Лист2!G88</f>
        <v>10329.052</v>
      </c>
      <c r="G337" s="26">
        <f>Лист2!H88</f>
        <v>10328.262000000001</v>
      </c>
      <c r="H337" s="40">
        <f t="shared" si="9"/>
        <v>99.992351669833795</v>
      </c>
    </row>
    <row r="338" spans="1:8" ht="31.5">
      <c r="A338" s="63" t="str">
        <f>[1]Лист2!A90</f>
        <v>Закупка товаров, работ и услуг для обеспечения государственных (муниципальных) нужд</v>
      </c>
      <c r="B338" s="13" t="str">
        <f>[1]Лист2!C90</f>
        <v>08</v>
      </c>
      <c r="C338" s="13" t="str">
        <f>[1]Лист2!D90</f>
        <v>01</v>
      </c>
      <c r="D338" s="13" t="str">
        <f>[1]Лист2!E90</f>
        <v>44 0 00 60990</v>
      </c>
      <c r="E338" s="82">
        <f>[1]Лист2!F90</f>
        <v>200</v>
      </c>
      <c r="F338" s="26">
        <f>Лист2!G89</f>
        <v>10329.052</v>
      </c>
      <c r="G338" s="26">
        <f>Лист2!H89</f>
        <v>10328.262000000001</v>
      </c>
      <c r="H338" s="40">
        <f t="shared" si="9"/>
        <v>99.992351669833795</v>
      </c>
    </row>
    <row r="339" spans="1:8" ht="31.5">
      <c r="A339" s="63" t="str">
        <f>[1]Лист2!A91</f>
        <v>Государственная поддержка отрасли культуры (государственная поддержка лучших сельских учреждений культуры)</v>
      </c>
      <c r="B339" s="13" t="str">
        <f>[1]Лист2!C91</f>
        <v>08</v>
      </c>
      <c r="C339" s="13" t="str">
        <f>[1]Лист2!D91</f>
        <v>01</v>
      </c>
      <c r="D339" s="13" t="str">
        <f>[1]Лист2!E91</f>
        <v>44 2 00 L5191</v>
      </c>
      <c r="E339" s="82"/>
      <c r="F339" s="26">
        <f>Лист2!G90</f>
        <v>101</v>
      </c>
      <c r="G339" s="26">
        <f>Лист2!H90</f>
        <v>101</v>
      </c>
      <c r="H339" s="40">
        <f t="shared" si="9"/>
        <v>100</v>
      </c>
    </row>
    <row r="340" spans="1:8" ht="31.5">
      <c r="A340" s="63" t="str">
        <f>[1]Лист2!A92</f>
        <v>Закупка товаров, работ и услуг для обеспечения государственных (муниципальных) нужд</v>
      </c>
      <c r="B340" s="13" t="str">
        <f>[1]Лист2!C92</f>
        <v>08</v>
      </c>
      <c r="C340" s="13" t="str">
        <f>[1]Лист2!D92</f>
        <v>01</v>
      </c>
      <c r="D340" s="13" t="str">
        <f>[1]Лист2!E92</f>
        <v>44 2 00 L5191</v>
      </c>
      <c r="E340" s="82">
        <f>[1]Лист2!F92</f>
        <v>200</v>
      </c>
      <c r="F340" s="26">
        <f>Лист2!G91</f>
        <v>101</v>
      </c>
      <c r="G340" s="26">
        <f>Лист2!H91</f>
        <v>101</v>
      </c>
      <c r="H340" s="40">
        <f t="shared" si="9"/>
        <v>100</v>
      </c>
    </row>
    <row r="341" spans="1:8" ht="47.25">
      <c r="A341" s="63" t="str">
        <f>[1]Лист2!A93</f>
        <v>Расходы на реализацию мероприятий по укреплению материально-технической базы учреждений культуры, искусства и художественного образования</v>
      </c>
      <c r="B341" s="13" t="str">
        <f>[1]Лист2!C93</f>
        <v>08</v>
      </c>
      <c r="C341" s="13" t="str">
        <f>[1]Лист2!D93</f>
        <v>01</v>
      </c>
      <c r="D341" s="13" t="str">
        <f>[1]Лист2!E93</f>
        <v>44 4 00 S0200</v>
      </c>
      <c r="E341" s="82"/>
      <c r="F341" s="26">
        <f>Лист2!G92</f>
        <v>225</v>
      </c>
      <c r="G341" s="26">
        <f>Лист2!H92</f>
        <v>225</v>
      </c>
      <c r="H341" s="40">
        <f t="shared" si="9"/>
        <v>100</v>
      </c>
    </row>
    <row r="342" spans="1:8" ht="31.5">
      <c r="A342" s="63" t="str">
        <f>[1]Лист2!A94</f>
        <v>Закупка товаров, работ и услуг для обеспечения государственных (муниципальных) нужд</v>
      </c>
      <c r="B342" s="13" t="str">
        <f>[1]Лист2!C94</f>
        <v>08</v>
      </c>
      <c r="C342" s="13" t="str">
        <f>[1]Лист2!D94</f>
        <v>01</v>
      </c>
      <c r="D342" s="13" t="str">
        <f>[1]Лист2!E94</f>
        <v>44 4 00 S0200</v>
      </c>
      <c r="E342" s="82">
        <f>[1]Лист2!F94</f>
        <v>200</v>
      </c>
      <c r="F342" s="26">
        <f>Лист2!G93</f>
        <v>225</v>
      </c>
      <c r="G342" s="26">
        <f>Лист2!H93</f>
        <v>225</v>
      </c>
      <c r="H342" s="40">
        <f t="shared" si="9"/>
        <v>100</v>
      </c>
    </row>
    <row r="343" spans="1:8" ht="47.25">
      <c r="A343" s="63" t="str">
        <f>[1]Лист2!A95</f>
        <v>Софинансирование расходов на реализацию мероприятий по укреплению материально-технической базы учреждений культуры, искусства и художественного образования</v>
      </c>
      <c r="B343" s="13" t="str">
        <f>[1]Лист2!C95</f>
        <v>08</v>
      </c>
      <c r="C343" s="13" t="str">
        <f>[1]Лист2!D95</f>
        <v>01</v>
      </c>
      <c r="D343" s="13" t="str">
        <f>[1]Лист2!E95</f>
        <v>44 4 00 S0200</v>
      </c>
      <c r="E343" s="82"/>
      <c r="F343" s="26">
        <f>Лист2!G94</f>
        <v>2.2719999999999998</v>
      </c>
      <c r="G343" s="26">
        <f>Лист2!H94</f>
        <v>2.2719999999999998</v>
      </c>
      <c r="H343" s="40">
        <f t="shared" si="9"/>
        <v>100</v>
      </c>
    </row>
    <row r="344" spans="1:8" ht="31.5">
      <c r="A344" s="63" t="str">
        <f>[1]Лист2!A96</f>
        <v>Закупка товаров, работ и услуг для обеспечения государственных (муниципальных) нужд</v>
      </c>
      <c r="B344" s="13" t="str">
        <f>[1]Лист2!C96</f>
        <v>08</v>
      </c>
      <c r="C344" s="13" t="str">
        <f>[1]Лист2!D96</f>
        <v>01</v>
      </c>
      <c r="D344" s="13" t="str">
        <f>[1]Лист2!E96</f>
        <v>44 4 00 S0200</v>
      </c>
      <c r="E344" s="82">
        <f>[1]Лист2!F96</f>
        <v>200</v>
      </c>
      <c r="F344" s="26">
        <f>Лист2!G95</f>
        <v>2.2719999999999998</v>
      </c>
      <c r="G344" s="26">
        <f>Лист2!H95</f>
        <v>2.2719999999999998</v>
      </c>
      <c r="H344" s="40">
        <f t="shared" si="9"/>
        <v>100</v>
      </c>
    </row>
    <row r="345" spans="1:8" ht="31.5">
      <c r="A345" s="63" t="str">
        <f>[1]Лист2!A335</f>
        <v xml:space="preserve">Межбюджетные трансферты общего характера бюджетам субъектов Российской Федерации и муниципальных образований </v>
      </c>
      <c r="B345" s="13" t="str">
        <f>[1]Лист2!C335</f>
        <v>08</v>
      </c>
      <c r="C345" s="13" t="str">
        <f>[1]Лист2!D335</f>
        <v>01</v>
      </c>
      <c r="D345" s="13" t="str">
        <f>[1]Лист2!E335</f>
        <v>98 0 00 00000</v>
      </c>
      <c r="E345" s="82"/>
      <c r="F345" s="26">
        <f>Лист2!G329</f>
        <v>11666.199999999999</v>
      </c>
      <c r="G345" s="26">
        <f>Лист2!H329</f>
        <v>11666.199999999999</v>
      </c>
      <c r="H345" s="40">
        <f t="shared" si="9"/>
        <v>100</v>
      </c>
    </row>
    <row r="346" spans="1:8" ht="31.5">
      <c r="A346" s="63" t="str">
        <f>[1]Лист2!A336</f>
        <v>Прочие межбюджетные трансферты общего характера</v>
      </c>
      <c r="B346" s="13" t="str">
        <f>[1]Лист2!C336</f>
        <v>08</v>
      </c>
      <c r="C346" s="13" t="str">
        <f>[1]Лист2!D336</f>
        <v>01</v>
      </c>
      <c r="D346" s="13" t="str">
        <f>[1]Лист2!E336</f>
        <v>98 5 00 00000</v>
      </c>
      <c r="E346" s="82"/>
      <c r="F346" s="26">
        <f>Лист2!G330</f>
        <v>11666.199999999999</v>
      </c>
      <c r="G346" s="26">
        <f>Лист2!H330</f>
        <v>11666.199999999999</v>
      </c>
      <c r="H346" s="40">
        <f t="shared" si="9"/>
        <v>100</v>
      </c>
    </row>
    <row r="347" spans="1:8" ht="78.75">
      <c r="A347" s="65" t="s">
        <v>105</v>
      </c>
      <c r="B347" s="13" t="str">
        <f>[1]Лист2!C337</f>
        <v>08</v>
      </c>
      <c r="C347" s="13" t="str">
        <f>[1]Лист2!D337</f>
        <v>01</v>
      </c>
      <c r="D347" s="13" t="str">
        <f>[1]Лист2!E337</f>
        <v>98 5 00 60510</v>
      </c>
      <c r="E347" s="82"/>
      <c r="F347" s="26">
        <f>Лист2!G331</f>
        <v>8696.7999999999993</v>
      </c>
      <c r="G347" s="26">
        <f>Лист2!H331</f>
        <v>8696.7999999999993</v>
      </c>
      <c r="H347" s="40">
        <f t="shared" si="9"/>
        <v>100</v>
      </c>
    </row>
    <row r="348" spans="1:8" ht="31.5">
      <c r="A348" s="65" t="s">
        <v>106</v>
      </c>
      <c r="B348" s="13" t="str">
        <f>[1]Лист2!C338</f>
        <v>08</v>
      </c>
      <c r="C348" s="13" t="str">
        <f>[1]Лист2!D338</f>
        <v>01</v>
      </c>
      <c r="D348" s="13" t="str">
        <f>[1]Лист2!E338</f>
        <v>98 5 00 60510</v>
      </c>
      <c r="E348" s="82">
        <f>[1]Лист2!F338</f>
        <v>540</v>
      </c>
      <c r="F348" s="26">
        <f>Лист2!G332</f>
        <v>8696.7999999999993</v>
      </c>
      <c r="G348" s="26">
        <f>Лист2!H332</f>
        <v>8696.7999999999993</v>
      </c>
      <c r="H348" s="40">
        <f t="shared" si="9"/>
        <v>100</v>
      </c>
    </row>
    <row r="349" spans="1:8" ht="31.5">
      <c r="A349" s="65" t="str">
        <f>[1]Лист2!A339</f>
        <v xml:space="preserve">Обеспечение расчетов за топливно-энергетические ресурсы, потребляемые муниципальными учреждениями </v>
      </c>
      <c r="B349" s="13" t="str">
        <f>[1]Лист2!C339</f>
        <v>08</v>
      </c>
      <c r="C349" s="13" t="str">
        <f>[1]Лист2!D339</f>
        <v>01</v>
      </c>
      <c r="D349" s="13" t="str">
        <f>[1]Лист2!E339</f>
        <v>98 5 00 SТ190</v>
      </c>
      <c r="E349" s="82"/>
      <c r="F349" s="26">
        <f>Лист2!G333</f>
        <v>2969.4</v>
      </c>
      <c r="G349" s="26">
        <f>Лист2!H333</f>
        <v>2969.4</v>
      </c>
      <c r="H349" s="40">
        <f t="shared" si="9"/>
        <v>100</v>
      </c>
    </row>
    <row r="350" spans="1:8" ht="31.5">
      <c r="A350" s="65" t="str">
        <f>[1]Лист2!A340</f>
        <v>Иные межбюджетные трансферты</v>
      </c>
      <c r="B350" s="13" t="str">
        <f>[1]Лист2!C340</f>
        <v>08</v>
      </c>
      <c r="C350" s="13" t="str">
        <f>[1]Лист2!D340</f>
        <v>01</v>
      </c>
      <c r="D350" s="13" t="str">
        <f>[1]Лист2!E340</f>
        <v>98 5 00 SТ190</v>
      </c>
      <c r="E350" s="82">
        <f>[1]Лист2!F340</f>
        <v>540</v>
      </c>
      <c r="F350" s="26">
        <f>Лист2!G334</f>
        <v>2969.4</v>
      </c>
      <c r="G350" s="26">
        <f>Лист2!H334</f>
        <v>2969.4</v>
      </c>
      <c r="H350" s="40">
        <f t="shared" si="9"/>
        <v>100</v>
      </c>
    </row>
    <row r="351" spans="1:8" ht="31.5">
      <c r="A351" s="63" t="s">
        <v>80</v>
      </c>
      <c r="B351" s="13" t="s">
        <v>23</v>
      </c>
      <c r="C351" s="13" t="s">
        <v>19</v>
      </c>
      <c r="D351" s="13"/>
      <c r="E351" s="82"/>
      <c r="F351" s="16">
        <f>F352+F356+F365</f>
        <v>13487.653</v>
      </c>
      <c r="G351" s="16">
        <f>G352+G356+G365</f>
        <v>13007.095000000001</v>
      </c>
      <c r="H351" s="40">
        <f t="shared" si="9"/>
        <v>96.437052465688438</v>
      </c>
    </row>
    <row r="352" spans="1:8" ht="31.5">
      <c r="A352" s="63" t="str">
        <f>[1]Лист2!A98</f>
        <v>Руководство и управление в сфере установленных функций органов государственной власти субъектов Российской Федерации</v>
      </c>
      <c r="B352" s="13" t="str">
        <f>[1]Лист2!C98</f>
        <v>08</v>
      </c>
      <c r="C352" s="13" t="str">
        <f>[1]Лист2!D98</f>
        <v>04</v>
      </c>
      <c r="D352" s="13" t="str">
        <f>[1]Лист2!E98</f>
        <v>01 0 00 00000</v>
      </c>
      <c r="E352" s="82"/>
      <c r="F352" s="26">
        <f>Лист2!G97</f>
        <v>1235.9000000000001</v>
      </c>
      <c r="G352" s="26">
        <f>Лист2!H97</f>
        <v>1232.4469999999999</v>
      </c>
      <c r="H352" s="40">
        <f t="shared" si="9"/>
        <v>99.720608463467897</v>
      </c>
    </row>
    <row r="353" spans="1:8" ht="31.5">
      <c r="A353" s="63" t="str">
        <f>[1]Лист2!A99</f>
        <v>Расходы на обеспечение деятельности органов местного самоуправления</v>
      </c>
      <c r="B353" s="13" t="str">
        <f>[1]Лист2!C99</f>
        <v>08</v>
      </c>
      <c r="C353" s="13" t="str">
        <f>[1]Лист2!D99</f>
        <v>04</v>
      </c>
      <c r="D353" s="13" t="str">
        <f>[1]Лист2!E99</f>
        <v>01 2 00 00000</v>
      </c>
      <c r="E353" s="82"/>
      <c r="F353" s="26">
        <f>Лист2!G98</f>
        <v>1235.9000000000001</v>
      </c>
      <c r="G353" s="26">
        <f>Лист2!H98</f>
        <v>1232.4469999999999</v>
      </c>
      <c r="H353" s="40">
        <f t="shared" si="9"/>
        <v>99.720608463467897</v>
      </c>
    </row>
    <row r="354" spans="1:8" ht="31.5">
      <c r="A354" s="63" t="str">
        <f>[1]Лист2!A100</f>
        <v>Центральный аппарат органов местного самоуправления</v>
      </c>
      <c r="B354" s="13" t="str">
        <f>[1]Лист2!C100</f>
        <v>08</v>
      </c>
      <c r="C354" s="13" t="str">
        <f>[1]Лист2!D100</f>
        <v>04</v>
      </c>
      <c r="D354" s="13" t="str">
        <f>[1]Лист2!E100</f>
        <v>01 2 00 10110</v>
      </c>
      <c r="E354" s="82"/>
      <c r="F354" s="26">
        <f>Лист2!G99</f>
        <v>1235.9000000000001</v>
      </c>
      <c r="G354" s="26">
        <f>Лист2!H99</f>
        <v>1232.4469999999999</v>
      </c>
      <c r="H354" s="40">
        <f t="shared" si="9"/>
        <v>99.720608463467897</v>
      </c>
    </row>
    <row r="355" spans="1:8" ht="63">
      <c r="A355" s="63" t="str">
        <f>[1]Лист2!A101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55" s="13" t="str">
        <f>[1]Лист2!C101</f>
        <v>08</v>
      </c>
      <c r="C355" s="13" t="str">
        <f>[1]Лист2!D101</f>
        <v>04</v>
      </c>
      <c r="D355" s="13" t="str">
        <f>[1]Лист2!E101</f>
        <v>01 2 00 10110</v>
      </c>
      <c r="E355" s="82">
        <f>[1]Лист2!F101</f>
        <v>100</v>
      </c>
      <c r="F355" s="26">
        <f>Лист2!G100</f>
        <v>1235.9000000000001</v>
      </c>
      <c r="G355" s="26">
        <f>Лист2!H100</f>
        <v>1232.4469999999999</v>
      </c>
      <c r="H355" s="40">
        <f t="shared" si="9"/>
        <v>99.720608463467897</v>
      </c>
    </row>
    <row r="356" spans="1:8" ht="31.5">
      <c r="A356" s="63" t="str">
        <f>[1]Лист2!A103</f>
        <v>Расходы на обеспечение деятельности (оказание услуг) подведомственных учреждений</v>
      </c>
      <c r="B356" s="13" t="str">
        <f>[1]Лист2!C103</f>
        <v>08</v>
      </c>
      <c r="C356" s="13" t="str">
        <f>[1]Лист2!D103</f>
        <v>04</v>
      </c>
      <c r="D356" s="13" t="str">
        <f>[1]Лист2!E103</f>
        <v>02 0 00 00000</v>
      </c>
      <c r="E356" s="82"/>
      <c r="F356" s="26">
        <f>Лист2!G101</f>
        <v>11098.41</v>
      </c>
      <c r="G356" s="26">
        <f>Лист2!H101</f>
        <v>10621.305</v>
      </c>
      <c r="H356" s="40">
        <f t="shared" si="9"/>
        <v>95.701140974247664</v>
      </c>
    </row>
    <row r="357" spans="1:8" ht="31.5">
      <c r="A357" s="63" t="str">
        <f>[1]Лист2!A104</f>
        <v>Расходы на обеспечение деятельности (оказание услуг) иных подведомственных учреждений</v>
      </c>
      <c r="B357" s="13" t="str">
        <f>[1]Лист2!C104</f>
        <v>08</v>
      </c>
      <c r="C357" s="13" t="str">
        <f>[1]Лист2!D104</f>
        <v>04</v>
      </c>
      <c r="D357" s="13" t="str">
        <f>[1]Лист2!E104</f>
        <v>02 5 00 00000</v>
      </c>
      <c r="E357" s="82"/>
      <c r="F357" s="26">
        <f>Лист2!G102</f>
        <v>11098.41</v>
      </c>
      <c r="G357" s="26">
        <f>Лист2!H102</f>
        <v>10621.305</v>
      </c>
      <c r="H357" s="40">
        <f t="shared" si="9"/>
        <v>95.701140974247664</v>
      </c>
    </row>
    <row r="358" spans="1:8" ht="31.5">
      <c r="A358" s="63" t="str">
        <f>[1]Лист2!A105</f>
        <v>Учреждения по обеспечению хозяйственного обслуживания</v>
      </c>
      <c r="B358" s="13" t="str">
        <f>[1]Лист2!C105</f>
        <v>08</v>
      </c>
      <c r="C358" s="13" t="str">
        <f>[1]Лист2!D105</f>
        <v>04</v>
      </c>
      <c r="D358" s="13" t="str">
        <f>[1]Лист2!E105</f>
        <v>02 5 00 10810</v>
      </c>
      <c r="E358" s="82"/>
      <c r="F358" s="26">
        <f>Лист2!G103</f>
        <v>7636.31</v>
      </c>
      <c r="G358" s="26">
        <f>Лист2!H103</f>
        <v>7464.3370000000004</v>
      </c>
      <c r="H358" s="40">
        <f t="shared" si="9"/>
        <v>97.747956801125142</v>
      </c>
    </row>
    <row r="359" spans="1:8" ht="63">
      <c r="A359" s="63" t="str">
        <f>[1]Лист2!A106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59" s="13" t="str">
        <f>[1]Лист2!C106</f>
        <v>08</v>
      </c>
      <c r="C359" s="13" t="str">
        <f>[1]Лист2!D106</f>
        <v>04</v>
      </c>
      <c r="D359" s="13" t="str">
        <f>[1]Лист2!E106</f>
        <v>02 5 00 10810</v>
      </c>
      <c r="E359" s="82">
        <f>[1]Лист2!F106</f>
        <v>100</v>
      </c>
      <c r="F359" s="26">
        <f>Лист2!G104</f>
        <v>7540.51</v>
      </c>
      <c r="G359" s="26">
        <f>Лист2!H104</f>
        <v>7407.8440000000001</v>
      </c>
      <c r="H359" s="40">
        <f t="shared" si="9"/>
        <v>98.24062298173466</v>
      </c>
    </row>
    <row r="360" spans="1:8" ht="31.5">
      <c r="A360" s="63" t="str">
        <f>[1]Лист2!A107</f>
        <v>Закупка товаров, работ и услуг для обеспечения государственных (муниципальных) нужд</v>
      </c>
      <c r="B360" s="13" t="str">
        <f>[1]Лист2!C107</f>
        <v>08</v>
      </c>
      <c r="C360" s="13" t="str">
        <f>[1]Лист2!D107</f>
        <v>04</v>
      </c>
      <c r="D360" s="13" t="str">
        <f>[1]Лист2!E107</f>
        <v>02 5 00 10810</v>
      </c>
      <c r="E360" s="82">
        <f>[1]Лист2!F107</f>
        <v>200</v>
      </c>
      <c r="F360" s="26">
        <f>Лист2!G105</f>
        <v>86.8</v>
      </c>
      <c r="G360" s="26">
        <f>Лист2!H105</f>
        <v>54.914999999999999</v>
      </c>
      <c r="H360" s="40">
        <f t="shared" si="9"/>
        <v>63.266129032258064</v>
      </c>
    </row>
    <row r="361" spans="1:8" ht="31.5">
      <c r="A361" s="63" t="str">
        <f>Лист2!A106</f>
        <v>Уплата налогов, сборов и иных платежей</v>
      </c>
      <c r="B361" s="26" t="str">
        <f>Лист2!C106</f>
        <v>08</v>
      </c>
      <c r="C361" s="26" t="str">
        <f>Лист2!D106</f>
        <v>04</v>
      </c>
      <c r="D361" s="26" t="str">
        <f>Лист2!E106</f>
        <v>02 5 00 10810</v>
      </c>
      <c r="E361" s="82">
        <f>Лист2!F106</f>
        <v>850</v>
      </c>
      <c r="F361" s="26">
        <f>Лист2!G106</f>
        <v>9</v>
      </c>
      <c r="G361" s="26">
        <f>Лист2!H106</f>
        <v>1.5780000000000001</v>
      </c>
      <c r="H361" s="40">
        <f t="shared" si="9"/>
        <v>17.533333333333335</v>
      </c>
    </row>
    <row r="362" spans="1:8" ht="63">
      <c r="A362" s="63" t="str">
        <f>[1]Лист2!A109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362" s="13" t="str">
        <f>[1]Лист2!C109</f>
        <v>08</v>
      </c>
      <c r="C362" s="13" t="str">
        <f>[1]Лист2!D109</f>
        <v>04</v>
      </c>
      <c r="D362" s="13" t="str">
        <f>[1]Лист2!E109</f>
        <v>02 5 00 10820</v>
      </c>
      <c r="E362" s="82"/>
      <c r="F362" s="26">
        <f>Лист2!G107</f>
        <v>3462.1000000000004</v>
      </c>
      <c r="G362" s="26">
        <f>Лист2!H107</f>
        <v>3156.9679999999998</v>
      </c>
      <c r="H362" s="40">
        <f t="shared" si="9"/>
        <v>91.18650530025127</v>
      </c>
    </row>
    <row r="363" spans="1:8" ht="63">
      <c r="A363" s="63" t="str">
        <f>[1]Лист2!A110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63" s="13" t="str">
        <f>[1]Лист2!C110</f>
        <v>08</v>
      </c>
      <c r="C363" s="13" t="str">
        <f>[1]Лист2!D110</f>
        <v>04</v>
      </c>
      <c r="D363" s="13" t="str">
        <f>[1]Лист2!E110</f>
        <v>02 5 00 10820</v>
      </c>
      <c r="E363" s="82">
        <f>[1]Лист2!F110</f>
        <v>100</v>
      </c>
      <c r="F363" s="26">
        <f>Лист2!G108</f>
        <v>2738.65</v>
      </c>
      <c r="G363" s="26">
        <f>Лист2!H108</f>
        <v>2724.0909999999999</v>
      </c>
      <c r="H363" s="40">
        <f t="shared" si="9"/>
        <v>99.468387709272804</v>
      </c>
    </row>
    <row r="364" spans="1:8" ht="31.5">
      <c r="A364" s="63" t="str">
        <f>[1]Лист2!A111</f>
        <v>Закупка товаров, работ и услуг для обеспечения государственных (муниципальных) нужд</v>
      </c>
      <c r="B364" s="13" t="str">
        <f>[1]Лист2!C111</f>
        <v>08</v>
      </c>
      <c r="C364" s="13" t="str">
        <f>[1]Лист2!D111</f>
        <v>04</v>
      </c>
      <c r="D364" s="13" t="str">
        <f>[1]Лист2!E111</f>
        <v>02 5 00 10820</v>
      </c>
      <c r="E364" s="82">
        <f>[1]Лист2!F111</f>
        <v>200</v>
      </c>
      <c r="F364" s="26">
        <f>Лист2!G109</f>
        <v>723.45</v>
      </c>
      <c r="G364" s="26">
        <f>Лист2!H109</f>
        <v>432.87700000000001</v>
      </c>
      <c r="H364" s="40">
        <f t="shared" si="9"/>
        <v>59.835095721888173</v>
      </c>
    </row>
    <row r="365" spans="1:8" ht="31.5">
      <c r="A365" s="67" t="str">
        <f>[1]Лист2!A342</f>
        <v xml:space="preserve">Межбюджетные трансферты общего характера бюджетам субъектов Российской Федерации и муниципальных образований </v>
      </c>
      <c r="B365" s="13" t="str">
        <f>[1]Лист2!C342</f>
        <v>08</v>
      </c>
      <c r="C365" s="13" t="str">
        <f>[1]Лист2!D342</f>
        <v>04</v>
      </c>
      <c r="D365" s="13" t="str">
        <f>[1]Лист2!E342</f>
        <v>98 0 00 00000</v>
      </c>
      <c r="E365" s="82"/>
      <c r="F365" s="26">
        <f>Лист2!G336</f>
        <v>1153.3430000000001</v>
      </c>
      <c r="G365" s="26">
        <f>Лист2!H336</f>
        <v>1153.3430000000001</v>
      </c>
      <c r="H365" s="40">
        <f t="shared" si="9"/>
        <v>100</v>
      </c>
    </row>
    <row r="366" spans="1:8" ht="31.5">
      <c r="A366" s="67" t="str">
        <f>[1]Лист2!A343</f>
        <v>Прочие межбюджетные трансферты общего характера</v>
      </c>
      <c r="B366" s="13" t="str">
        <f>[1]Лист2!C343</f>
        <v>08</v>
      </c>
      <c r="C366" s="13" t="str">
        <f>[1]Лист2!D343</f>
        <v>04</v>
      </c>
      <c r="D366" s="13" t="str">
        <f>[1]Лист2!E343</f>
        <v>98 5 00 00000</v>
      </c>
      <c r="E366" s="82"/>
      <c r="F366" s="26">
        <f>Лист2!G337</f>
        <v>1153.3430000000001</v>
      </c>
      <c r="G366" s="26">
        <f>Лист2!H337</f>
        <v>1153.3430000000001</v>
      </c>
      <c r="H366" s="40">
        <f t="shared" si="9"/>
        <v>100</v>
      </c>
    </row>
    <row r="367" spans="1:8" ht="78.75">
      <c r="A367" s="67" t="str">
        <f>[1]Лист2!A344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67" s="13" t="str">
        <f>[1]Лист2!C344</f>
        <v>08</v>
      </c>
      <c r="C367" s="13" t="str">
        <f>[1]Лист2!D344</f>
        <v>04</v>
      </c>
      <c r="D367" s="13" t="str">
        <f>[1]Лист2!E344</f>
        <v>98 5 00 60510</v>
      </c>
      <c r="E367" s="82"/>
      <c r="F367" s="26">
        <f>Лист2!G338</f>
        <v>1153.3430000000001</v>
      </c>
      <c r="G367" s="26">
        <f>Лист2!H338</f>
        <v>1153.3430000000001</v>
      </c>
      <c r="H367" s="40">
        <f t="shared" si="9"/>
        <v>100</v>
      </c>
    </row>
    <row r="368" spans="1:8" ht="31.5">
      <c r="A368" s="67" t="str">
        <f>[1]Лист2!A345</f>
        <v>Иные межбюджетные трансферты</v>
      </c>
      <c r="B368" s="13" t="str">
        <f>[1]Лист2!C345</f>
        <v>08</v>
      </c>
      <c r="C368" s="13" t="str">
        <f>[1]Лист2!D345</f>
        <v>04</v>
      </c>
      <c r="D368" s="13" t="str">
        <f>[1]Лист2!E345</f>
        <v>98 5 00 60510</v>
      </c>
      <c r="E368" s="82">
        <f>[1]Лист2!F345</f>
        <v>540</v>
      </c>
      <c r="F368" s="26">
        <f>Лист2!G339</f>
        <v>1153.3430000000001</v>
      </c>
      <c r="G368" s="26">
        <f>Лист2!H339</f>
        <v>1153.3430000000001</v>
      </c>
      <c r="H368" s="40">
        <f t="shared" si="9"/>
        <v>100</v>
      </c>
    </row>
    <row r="369" spans="1:8">
      <c r="A369" s="63" t="s">
        <v>38</v>
      </c>
      <c r="B369" s="13">
        <v>10</v>
      </c>
      <c r="C369" s="13"/>
      <c r="D369" s="11"/>
      <c r="E369" s="82"/>
      <c r="F369" s="16">
        <f>F370+F388+F375</f>
        <v>21849</v>
      </c>
      <c r="G369" s="16">
        <f>G370+G388+G375</f>
        <v>19673.108</v>
      </c>
      <c r="H369" s="40">
        <f t="shared" si="9"/>
        <v>90.041228431507164</v>
      </c>
    </row>
    <row r="370" spans="1:8">
      <c r="A370" s="63" t="s">
        <v>13</v>
      </c>
      <c r="B370" s="13">
        <v>10</v>
      </c>
      <c r="C370" s="13" t="s">
        <v>16</v>
      </c>
      <c r="D370" s="11"/>
      <c r="E370" s="82"/>
      <c r="F370" s="16">
        <f>F373</f>
        <v>1209</v>
      </c>
      <c r="G370" s="16">
        <f>G373</f>
        <v>1208.7</v>
      </c>
      <c r="H370" s="40">
        <f t="shared" si="9"/>
        <v>99.975186104218366</v>
      </c>
    </row>
    <row r="371" spans="1:8">
      <c r="A371" s="63" t="str">
        <f>[1]Лист2!A518</f>
        <v>Иные вопросы в отраслях социальной сферы</v>
      </c>
      <c r="B371" s="13">
        <f>[1]Лист2!C518</f>
        <v>10</v>
      </c>
      <c r="C371" s="13" t="str">
        <f>[1]Лист2!D518</f>
        <v>01</v>
      </c>
      <c r="D371" s="13" t="str">
        <f>[1]Лист2!E518</f>
        <v>90 0 00 00000</v>
      </c>
      <c r="E371" s="82"/>
      <c r="F371" s="26">
        <f>Лист2!G512</f>
        <v>1209</v>
      </c>
      <c r="G371" s="26">
        <f>Лист2!H512</f>
        <v>1208.7</v>
      </c>
      <c r="H371" s="40">
        <f t="shared" si="9"/>
        <v>99.975186104218366</v>
      </c>
    </row>
    <row r="372" spans="1:8">
      <c r="A372" s="63" t="str">
        <f>[1]Лист2!A519</f>
        <v>Иные вопросы в сфере социальной политики</v>
      </c>
      <c r="B372" s="13">
        <f>[1]Лист2!C519</f>
        <v>10</v>
      </c>
      <c r="C372" s="13" t="str">
        <f>[1]Лист2!D519</f>
        <v>01</v>
      </c>
      <c r="D372" s="13" t="str">
        <f>[1]Лист2!E519</f>
        <v>90 4 00 00000</v>
      </c>
      <c r="E372" s="82"/>
      <c r="F372" s="26">
        <f>Лист2!G513</f>
        <v>1209</v>
      </c>
      <c r="G372" s="26">
        <f>Лист2!H513</f>
        <v>1208.7</v>
      </c>
      <c r="H372" s="40">
        <f t="shared" si="9"/>
        <v>99.975186104218366</v>
      </c>
    </row>
    <row r="373" spans="1:8">
      <c r="A373" s="65" t="s">
        <v>96</v>
      </c>
      <c r="B373" s="13">
        <v>10</v>
      </c>
      <c r="C373" s="13" t="s">
        <v>16</v>
      </c>
      <c r="D373" s="14" t="s">
        <v>144</v>
      </c>
      <c r="E373" s="81"/>
      <c r="F373" s="26">
        <f>Лист2!G514</f>
        <v>1209</v>
      </c>
      <c r="G373" s="26">
        <f>Лист2!H514</f>
        <v>1208.7</v>
      </c>
      <c r="H373" s="40">
        <f t="shared" si="9"/>
        <v>99.975186104218366</v>
      </c>
    </row>
    <row r="374" spans="1:8">
      <c r="A374" s="63" t="s">
        <v>65</v>
      </c>
      <c r="B374" s="13">
        <v>10</v>
      </c>
      <c r="C374" s="13" t="s">
        <v>16</v>
      </c>
      <c r="D374" s="14" t="s">
        <v>144</v>
      </c>
      <c r="E374" s="81">
        <v>300</v>
      </c>
      <c r="F374" s="26">
        <f>Лист2!G515</f>
        <v>1209</v>
      </c>
      <c r="G374" s="26">
        <f>Лист2!H515</f>
        <v>1208.7</v>
      </c>
      <c r="H374" s="40">
        <f t="shared" si="9"/>
        <v>99.975186104218366</v>
      </c>
    </row>
    <row r="375" spans="1:8">
      <c r="A375" s="63" t="str">
        <f>[1]Лист2!A245</f>
        <v>Социальное обеспечение населения</v>
      </c>
      <c r="B375" s="13">
        <f>[1]Лист2!C245</f>
        <v>10</v>
      </c>
      <c r="C375" s="13" t="str">
        <f>[1]Лист2!D245</f>
        <v>03</v>
      </c>
      <c r="D375" s="13"/>
      <c r="E375" s="82"/>
      <c r="F375" s="26">
        <f>F376+F384+F382</f>
        <v>2650</v>
      </c>
      <c r="G375" s="26">
        <f>G376+G384+G382</f>
        <v>1708.35</v>
      </c>
      <c r="H375" s="40">
        <f t="shared" si="9"/>
        <v>64.466037735849056</v>
      </c>
    </row>
    <row r="376" spans="1:8" ht="31.5">
      <c r="A376" s="63" t="str">
        <f>[1]Лист2!A246</f>
        <v>Государственная программа Алтайского края "Обеспечение доступным и комфортным жильем населения Алтайского края"</v>
      </c>
      <c r="B376" s="13">
        <f>[1]Лист2!C246</f>
        <v>10</v>
      </c>
      <c r="C376" s="13" t="str">
        <f>[1]Лист2!D246</f>
        <v>03</v>
      </c>
      <c r="D376" s="13" t="str">
        <f>[1]Лист2!E246</f>
        <v>14 0 00 00000</v>
      </c>
      <c r="E376" s="82"/>
      <c r="F376" s="26">
        <f>Лист2!G241</f>
        <v>914.3</v>
      </c>
      <c r="G376" s="26">
        <f>G377</f>
        <v>912.8</v>
      </c>
      <c r="H376" s="40">
        <f t="shared" si="9"/>
        <v>99.83594006343651</v>
      </c>
    </row>
    <row r="377" spans="1:8" ht="63">
      <c r="A377" s="63" t="str">
        <f>[1]Лист2!A247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377" s="13">
        <f>[1]Лист2!C247</f>
        <v>10</v>
      </c>
      <c r="C377" s="13" t="str">
        <f>[1]Лист2!D247</f>
        <v>03</v>
      </c>
      <c r="D377" s="13" t="str">
        <f>[1]Лист2!E247</f>
        <v>14 1 00 00000</v>
      </c>
      <c r="E377" s="82"/>
      <c r="F377" s="26">
        <f>Лист2!G242</f>
        <v>914.3</v>
      </c>
      <c r="G377" s="26">
        <f>G378+G380</f>
        <v>912.8</v>
      </c>
      <c r="H377" s="40">
        <f t="shared" si="9"/>
        <v>99.83594006343651</v>
      </c>
    </row>
    <row r="378" spans="1:8" ht="31.5">
      <c r="A378" s="63" t="str">
        <f>[1]Лист2!A248</f>
        <v>МП "Обеспечение жильем молодых семей в Волчихинском районе" на 2020-2025 годы</v>
      </c>
      <c r="B378" s="13">
        <f>[1]Лист2!C248</f>
        <v>10</v>
      </c>
      <c r="C378" s="13" t="str">
        <f>[1]Лист2!D248</f>
        <v>03</v>
      </c>
      <c r="D378" s="13" t="str">
        <f>[1]Лист2!E248</f>
        <v>14 2 00 L4970</v>
      </c>
      <c r="E378" s="82"/>
      <c r="F378" s="26">
        <f>Лист2!G243</f>
        <v>328.3</v>
      </c>
      <c r="G378" s="26">
        <f>G379</f>
        <v>326.8</v>
      </c>
      <c r="H378" s="40">
        <f t="shared" si="9"/>
        <v>99.543100822418523</v>
      </c>
    </row>
    <row r="379" spans="1:8" ht="30.75" customHeight="1">
      <c r="A379" s="63" t="str">
        <f>[1]Лист2!A249</f>
        <v>Социальное обеспечение и иные выплаты населению</v>
      </c>
      <c r="B379" s="13">
        <f>[1]Лист2!C249</f>
        <v>10</v>
      </c>
      <c r="C379" s="13" t="str">
        <f>[1]Лист2!D249</f>
        <v>03</v>
      </c>
      <c r="D379" s="13" t="str">
        <f>[1]Лист2!E249</f>
        <v>14 2 00 L4970</v>
      </c>
      <c r="E379" s="82">
        <f>[1]Лист2!F249</f>
        <v>300</v>
      </c>
      <c r="F379" s="26">
        <f>Лист2!G244</f>
        <v>328.3</v>
      </c>
      <c r="G379" s="26">
        <v>326.8</v>
      </c>
      <c r="H379" s="40">
        <f t="shared" si="9"/>
        <v>99.543100822418523</v>
      </c>
    </row>
    <row r="380" spans="1:8" ht="31.5">
      <c r="A380" s="63" t="str">
        <f>[1]Лист2!A250</f>
        <v>Субсидии на реализацию мероприятий по обеспечению жильем молодых семей</v>
      </c>
      <c r="B380" s="13">
        <f>[1]Лист2!C250</f>
        <v>10</v>
      </c>
      <c r="C380" s="13" t="str">
        <f>[1]Лист2!D250</f>
        <v>03</v>
      </c>
      <c r="D380" s="13" t="str">
        <f>[1]Лист2!E250</f>
        <v>14 2 00 L4970</v>
      </c>
      <c r="E380" s="82"/>
      <c r="F380" s="26">
        <f>Лист2!G245</f>
        <v>586</v>
      </c>
      <c r="G380" s="26">
        <f>Лист2!H245</f>
        <v>586</v>
      </c>
      <c r="H380" s="40">
        <f t="shared" si="9"/>
        <v>100</v>
      </c>
    </row>
    <row r="381" spans="1:8">
      <c r="A381" s="63" t="str">
        <f>[1]Лист2!A251</f>
        <v>Социальное обеспечение и иные выплаты населению</v>
      </c>
      <c r="B381" s="13">
        <f>[1]Лист2!C251</f>
        <v>10</v>
      </c>
      <c r="C381" s="13" t="str">
        <f>[1]Лист2!D251</f>
        <v>03</v>
      </c>
      <c r="D381" s="13" t="str">
        <f>[1]Лист2!E251</f>
        <v>14 2 00 L4970</v>
      </c>
      <c r="E381" s="82">
        <f>[1]Лист2!F251</f>
        <v>300</v>
      </c>
      <c r="F381" s="26">
        <f>Лист2!G246</f>
        <v>586</v>
      </c>
      <c r="G381" s="26">
        <v>586</v>
      </c>
      <c r="H381" s="40">
        <f t="shared" si="9"/>
        <v>100</v>
      </c>
    </row>
    <row r="382" spans="1:8" ht="78.75">
      <c r="A382" s="63" t="str">
        <f>[1]Лист2!A524</f>
        <v>Осуществление государственных полномочий в сфере организации и обеспечения бесплатного проезда обучающихся общеобразовательных организаций, являющихся членами семьи, признанной многодетной в соответствии с законодательством Российской Федерации и Алтайского края</v>
      </c>
      <c r="B382" s="13">
        <f>[1]Лист2!C524</f>
        <v>10</v>
      </c>
      <c r="C382" s="13" t="str">
        <f>[1]Лист2!D524</f>
        <v>03</v>
      </c>
      <c r="D382" s="13" t="str">
        <f>[1]Лист2!E524</f>
        <v>71 4 00 70830</v>
      </c>
      <c r="E382" s="82"/>
      <c r="F382" s="26">
        <f>F383</f>
        <v>1000</v>
      </c>
      <c r="G382" s="26">
        <f>G383</f>
        <v>596</v>
      </c>
      <c r="H382" s="40">
        <f t="shared" si="9"/>
        <v>59.599999999999994</v>
      </c>
    </row>
    <row r="383" spans="1:8" ht="47.25">
      <c r="A383" s="63" t="str">
        <f>[1]Лист2!A525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383" s="13">
        <f>[1]Лист2!C525</f>
        <v>10</v>
      </c>
      <c r="C383" s="13" t="str">
        <f>[1]Лист2!D525</f>
        <v>03</v>
      </c>
      <c r="D383" s="13" t="str">
        <f>[1]Лист2!E525</f>
        <v>71 4 00 70830</v>
      </c>
      <c r="E383" s="82">
        <v>811</v>
      </c>
      <c r="F383" s="26">
        <f>Лист2!G519</f>
        <v>1000</v>
      </c>
      <c r="G383" s="26">
        <v>596</v>
      </c>
      <c r="H383" s="40">
        <f t="shared" si="9"/>
        <v>59.599999999999994</v>
      </c>
    </row>
    <row r="384" spans="1:8">
      <c r="A384" s="63" t="str">
        <f>[1]Лист2!A526</f>
        <v>Иные вопросы в отраслях социальной сферы</v>
      </c>
      <c r="B384" s="13">
        <f>[1]Лист2!C526</f>
        <v>10</v>
      </c>
      <c r="C384" s="13" t="str">
        <f>[1]Лист2!D526</f>
        <v>03</v>
      </c>
      <c r="D384" s="13" t="str">
        <f>[1]Лист2!E526</f>
        <v>90 0 00 00000</v>
      </c>
      <c r="E384" s="82"/>
      <c r="F384" s="26">
        <f>Лист2!G520</f>
        <v>735.7</v>
      </c>
      <c r="G384" s="26">
        <f>G385</f>
        <v>199.55</v>
      </c>
      <c r="H384" s="40">
        <f t="shared" si="9"/>
        <v>27.123827647138782</v>
      </c>
    </row>
    <row r="385" spans="1:8">
      <c r="A385" s="63" t="str">
        <f>[1]Лист2!A527</f>
        <v>Иные расходы в отраслях социальной сферы</v>
      </c>
      <c r="B385" s="13">
        <f>[1]Лист2!C527</f>
        <v>10</v>
      </c>
      <c r="C385" s="13" t="str">
        <f>[1]Лист2!D527</f>
        <v>03</v>
      </c>
      <c r="D385" s="13" t="str">
        <f>[1]Лист2!E527</f>
        <v>90 9 00 00000</v>
      </c>
      <c r="E385" s="82"/>
      <c r="F385" s="26">
        <f>Лист2!G521</f>
        <v>735.7</v>
      </c>
      <c r="G385" s="26">
        <f>G386</f>
        <v>199.55</v>
      </c>
      <c r="H385" s="40">
        <f t="shared" si="9"/>
        <v>27.123827647138782</v>
      </c>
    </row>
    <row r="386" spans="1:8" ht="31.5">
      <c r="A386" s="63" t="str">
        <f>[1]Лист2!A528</f>
        <v>Компенсационные выплаты гражданам за коммунальные услуги, в том числе твердое топливо</v>
      </c>
      <c r="B386" s="13" t="str">
        <f>[1]Лист2!C528</f>
        <v>10</v>
      </c>
      <c r="C386" s="13" t="str">
        <f>[1]Лист2!D528</f>
        <v>03</v>
      </c>
      <c r="D386" s="13" t="str">
        <f>[1]Лист2!E528</f>
        <v>90 9 00 S1210</v>
      </c>
      <c r="E386" s="82"/>
      <c r="F386" s="26">
        <f>Лист2!G522</f>
        <v>735.7</v>
      </c>
      <c r="G386" s="26">
        <f>G387</f>
        <v>199.55</v>
      </c>
      <c r="H386" s="40">
        <f t="shared" si="9"/>
        <v>27.123827647138782</v>
      </c>
    </row>
    <row r="387" spans="1:8" ht="31.5">
      <c r="A387" s="63" t="str">
        <f>[1]Лист2!A529</f>
        <v>Социальное обеспечение и иные выплаты населению</v>
      </c>
      <c r="B387" s="13" t="str">
        <f>[1]Лист2!C529</f>
        <v>10</v>
      </c>
      <c r="C387" s="13" t="str">
        <f>[1]Лист2!D529</f>
        <v>03</v>
      </c>
      <c r="D387" s="13" t="str">
        <f>[1]Лист2!E529</f>
        <v>90 9 00 S1210</v>
      </c>
      <c r="E387" s="82">
        <f>[1]Лист2!F529</f>
        <v>300</v>
      </c>
      <c r="F387" s="26">
        <f>Лист2!G523</f>
        <v>735.7</v>
      </c>
      <c r="G387" s="26">
        <v>199.55</v>
      </c>
      <c r="H387" s="40">
        <f t="shared" si="9"/>
        <v>27.123827647138782</v>
      </c>
    </row>
    <row r="388" spans="1:8">
      <c r="A388" s="63" t="s">
        <v>14</v>
      </c>
      <c r="B388" s="13">
        <v>10</v>
      </c>
      <c r="C388" s="13" t="s">
        <v>19</v>
      </c>
      <c r="D388" s="13"/>
      <c r="E388" s="82"/>
      <c r="F388" s="16">
        <f>F391+F394</f>
        <v>17990</v>
      </c>
      <c r="G388" s="16">
        <f>G391+G394</f>
        <v>16756.058000000001</v>
      </c>
      <c r="H388" s="40">
        <f t="shared" si="9"/>
        <v>93.140956086714837</v>
      </c>
    </row>
    <row r="389" spans="1:8">
      <c r="A389" s="63" t="str">
        <f>[1]Лист2!A253</f>
        <v>Иные вопросы в отраслях социальной сферы</v>
      </c>
      <c r="B389" s="13">
        <f>[1]Лист2!C253</f>
        <v>10</v>
      </c>
      <c r="C389" s="13" t="str">
        <f>[1]Лист2!D253</f>
        <v>04</v>
      </c>
      <c r="D389" s="13" t="str">
        <f>[1]Лист2!E253</f>
        <v>90 0 00 00000</v>
      </c>
      <c r="E389" s="82"/>
      <c r="F389" s="26">
        <f>Лист2!G248</f>
        <v>17990</v>
      </c>
      <c r="G389" s="26">
        <f>Лист2!H248</f>
        <v>16756.058000000001</v>
      </c>
      <c r="H389" s="40">
        <f t="shared" si="9"/>
        <v>93.140956086714837</v>
      </c>
    </row>
    <row r="390" spans="1:8">
      <c r="A390" s="63" t="str">
        <f>[1]Лист2!A254</f>
        <v>Иные вопросы в сфере социальной политики</v>
      </c>
      <c r="B390" s="13">
        <f>[1]Лист2!C254</f>
        <v>10</v>
      </c>
      <c r="C390" s="13" t="str">
        <f>[1]Лист2!D254</f>
        <v>04</v>
      </c>
      <c r="D390" s="13" t="str">
        <f>[1]Лист2!E254</f>
        <v>90 4 00 00000</v>
      </c>
      <c r="E390" s="82"/>
      <c r="F390" s="26">
        <f>Лист2!G249</f>
        <v>17990</v>
      </c>
      <c r="G390" s="26">
        <f>Лист2!H249</f>
        <v>16756.058000000001</v>
      </c>
      <c r="H390" s="40">
        <f t="shared" si="9"/>
        <v>93.140956086714837</v>
      </c>
    </row>
    <row r="391" spans="1:8" ht="63">
      <c r="A391" s="65" t="s">
        <v>87</v>
      </c>
      <c r="B391" s="13">
        <v>10</v>
      </c>
      <c r="C391" s="13" t="s">
        <v>19</v>
      </c>
      <c r="D391" s="14" t="s">
        <v>127</v>
      </c>
      <c r="E391" s="82"/>
      <c r="F391" s="26">
        <f>Лист2!G250</f>
        <v>1325</v>
      </c>
      <c r="G391" s="26">
        <f>Лист2!H250</f>
        <v>893.30899999999997</v>
      </c>
      <c r="H391" s="40">
        <f t="shared" si="9"/>
        <v>67.419547169811324</v>
      </c>
    </row>
    <row r="392" spans="1:8" ht="31.5">
      <c r="A392" s="65" t="str">
        <f>[1]Лист2!A256</f>
        <v>Закупка товаров, работ и услуг для обеспечения государственных (муниципальных) нужд</v>
      </c>
      <c r="B392" s="13">
        <v>10</v>
      </c>
      <c r="C392" s="16" t="str">
        <f>[1]Лист2!D256</f>
        <v>04</v>
      </c>
      <c r="D392" s="16" t="str">
        <f>[1]Лист2!E256</f>
        <v>90 4 00 70700</v>
      </c>
      <c r="E392" s="81">
        <v>200</v>
      </c>
      <c r="F392" s="26">
        <f>Лист2!G251</f>
        <v>8.6</v>
      </c>
      <c r="G392" s="26">
        <f>Лист2!H251</f>
        <v>2.9860000000000002</v>
      </c>
      <c r="H392" s="40">
        <f t="shared" si="9"/>
        <v>34.720930232558146</v>
      </c>
    </row>
    <row r="393" spans="1:8">
      <c r="A393" s="63" t="s">
        <v>65</v>
      </c>
      <c r="B393" s="13">
        <v>10</v>
      </c>
      <c r="C393" s="13" t="s">
        <v>19</v>
      </c>
      <c r="D393" s="14" t="s">
        <v>127</v>
      </c>
      <c r="E393" s="81">
        <v>300</v>
      </c>
      <c r="F393" s="26">
        <f>Лист2!G252</f>
        <v>1316.4</v>
      </c>
      <c r="G393" s="26">
        <f>Лист2!H252</f>
        <v>890.32299999999998</v>
      </c>
      <c r="H393" s="40">
        <f t="shared" si="9"/>
        <v>67.633166210878144</v>
      </c>
    </row>
    <row r="394" spans="1:8" ht="47.25">
      <c r="A394" s="70" t="s">
        <v>97</v>
      </c>
      <c r="B394" s="34" t="s">
        <v>56</v>
      </c>
      <c r="C394" s="34" t="s">
        <v>19</v>
      </c>
      <c r="D394" s="37" t="s">
        <v>145</v>
      </c>
      <c r="E394" s="84"/>
      <c r="F394" s="26">
        <f>Лист2!G253</f>
        <v>16665</v>
      </c>
      <c r="G394" s="26">
        <f>Лист2!H253</f>
        <v>15862.749</v>
      </c>
      <c r="H394" s="40">
        <f t="shared" si="9"/>
        <v>95.186012601260131</v>
      </c>
    </row>
    <row r="395" spans="1:8" ht="31.5">
      <c r="A395" s="70" t="str">
        <f>[1]Лист2!A259</f>
        <v>Закупка товаров, работ и услуг для обеспечения государственных (муниципальных) нужд</v>
      </c>
      <c r="B395" s="34" t="str">
        <f>[1]Лист2!C259</f>
        <v>10</v>
      </c>
      <c r="C395" s="34" t="str">
        <f>[1]Лист2!D259</f>
        <v>04</v>
      </c>
      <c r="D395" s="34" t="str">
        <f>[1]Лист2!E259</f>
        <v>90 4 00 70800</v>
      </c>
      <c r="E395" s="84">
        <f>[1]Лист2!F259</f>
        <v>200</v>
      </c>
      <c r="F395" s="26">
        <f>Лист2!G254</f>
        <v>72</v>
      </c>
      <c r="G395" s="26">
        <f>Лист2!H254</f>
        <v>67.814999999999998</v>
      </c>
      <c r="H395" s="40">
        <f t="shared" si="9"/>
        <v>94.1875</v>
      </c>
    </row>
    <row r="396" spans="1:8" ht="31.5">
      <c r="A396" s="63" t="s">
        <v>65</v>
      </c>
      <c r="B396" s="34" t="s">
        <v>56</v>
      </c>
      <c r="C396" s="34" t="s">
        <v>19</v>
      </c>
      <c r="D396" s="37" t="s">
        <v>145</v>
      </c>
      <c r="E396" s="84">
        <v>300</v>
      </c>
      <c r="F396" s="26">
        <f>Лист2!G255</f>
        <v>16593</v>
      </c>
      <c r="G396" s="26">
        <f>Лист2!H255</f>
        <v>15794.933999999999</v>
      </c>
      <c r="H396" s="40">
        <f t="shared" ref="H396:H452" si="10">G396/F396*100</f>
        <v>95.190345326342424</v>
      </c>
    </row>
    <row r="397" spans="1:8">
      <c r="A397" s="63" t="s">
        <v>12</v>
      </c>
      <c r="B397" s="13">
        <v>11</v>
      </c>
      <c r="C397" s="13"/>
      <c r="D397" s="13"/>
      <c r="E397" s="82"/>
      <c r="F397" s="16">
        <f>F421+F398+F410</f>
        <v>13363.287</v>
      </c>
      <c r="G397" s="16">
        <f>G421+G398+G410</f>
        <v>13095.579</v>
      </c>
      <c r="H397" s="40">
        <f t="shared" si="10"/>
        <v>97.996690484908385</v>
      </c>
    </row>
    <row r="398" spans="1:8">
      <c r="A398" s="63" t="str">
        <f>[1]Лист2!A22</f>
        <v>Массовый спорт</v>
      </c>
      <c r="B398" s="13">
        <f>[1]Лист2!C22</f>
        <v>11</v>
      </c>
      <c r="C398" s="13" t="str">
        <f>[1]Лист2!D22</f>
        <v>02</v>
      </c>
      <c r="D398" s="13"/>
      <c r="E398" s="82"/>
      <c r="F398" s="26">
        <f>F399+F404</f>
        <v>2764.58</v>
      </c>
      <c r="G398" s="26">
        <f>G399+G404</f>
        <v>2719.3310000000001</v>
      </c>
      <c r="H398" s="40">
        <f t="shared" si="10"/>
        <v>98.363259518624901</v>
      </c>
    </row>
    <row r="399" spans="1:8" ht="31.5">
      <c r="A399" s="63" t="str">
        <f>[1]Лист2!A23</f>
        <v>Муниципальная программа "Развитие физической культуры и спорта в Волчихинском районе" на 2021-2025 годы</v>
      </c>
      <c r="B399" s="13">
        <f>[1]Лист2!C23</f>
        <v>11</v>
      </c>
      <c r="C399" s="13" t="str">
        <f>[1]Лист2!D23</f>
        <v>02</v>
      </c>
      <c r="D399" s="13" t="str">
        <f>[1]Лист2!E23</f>
        <v>70 0 00 00000</v>
      </c>
      <c r="E399" s="82"/>
      <c r="F399" s="26">
        <f>Лист2!G23</f>
        <v>1292.7809999999999</v>
      </c>
      <c r="G399" s="26">
        <f>Лист2!H23</f>
        <v>1250.8140000000001</v>
      </c>
      <c r="H399" s="40">
        <f t="shared" si="10"/>
        <v>96.753742513233107</v>
      </c>
    </row>
    <row r="400" spans="1:8">
      <c r="A400" s="63" t="str">
        <f>[1]Лист2!A24</f>
        <v>Расходы на реализацию мероприятий муниципальных программ</v>
      </c>
      <c r="B400" s="13">
        <f>[1]Лист2!C24</f>
        <v>11</v>
      </c>
      <c r="C400" s="13" t="str">
        <f>[1]Лист2!D24</f>
        <v>02</v>
      </c>
      <c r="D400" s="13" t="str">
        <f>[1]Лист2!E24</f>
        <v>70 0 00 60990</v>
      </c>
      <c r="E400" s="82"/>
      <c r="F400" s="26">
        <f>Лист2!G24</f>
        <v>1292.7809999999999</v>
      </c>
      <c r="G400" s="26">
        <f>Лист2!H24</f>
        <v>1250.8140000000001</v>
      </c>
      <c r="H400" s="40">
        <f t="shared" si="10"/>
        <v>96.753742513233107</v>
      </c>
    </row>
    <row r="401" spans="1:8" ht="63">
      <c r="A401" s="63" t="str">
        <f>[1]Лист2!A25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01" s="13">
        <f>[1]Лист2!C25</f>
        <v>11</v>
      </c>
      <c r="C401" s="13" t="str">
        <f>[1]Лист2!D25</f>
        <v>02</v>
      </c>
      <c r="D401" s="13" t="str">
        <f>[1]Лист2!E25</f>
        <v>70 0 00 60990</v>
      </c>
      <c r="E401" s="82">
        <f>[1]Лист2!F25</f>
        <v>100</v>
      </c>
      <c r="F401" s="26">
        <f>Лист2!G25</f>
        <v>125.4</v>
      </c>
      <c r="G401" s="26">
        <f>Лист2!H25</f>
        <v>123.4</v>
      </c>
      <c r="H401" s="40">
        <f t="shared" si="10"/>
        <v>98.40510366826156</v>
      </c>
    </row>
    <row r="402" spans="1:8" ht="31.5">
      <c r="A402" s="63" t="str">
        <f>[1]Лист2!A26</f>
        <v>Закупка товаров, работ и услуг для обеспечения государственных (муниципальных) нужд</v>
      </c>
      <c r="B402" s="13">
        <f>[1]Лист2!C26</f>
        <v>11</v>
      </c>
      <c r="C402" s="13" t="str">
        <f>[1]Лист2!D26</f>
        <v>02</v>
      </c>
      <c r="D402" s="13" t="str">
        <f>[1]Лист2!E26</f>
        <v>70 0 00 60990</v>
      </c>
      <c r="E402" s="82">
        <f>[1]Лист2!F26</f>
        <v>200</v>
      </c>
      <c r="F402" s="26">
        <f>Лист2!G26</f>
        <v>1019.381</v>
      </c>
      <c r="G402" s="26">
        <f>Лист2!H26</f>
        <v>979.41399999999999</v>
      </c>
      <c r="H402" s="40">
        <f t="shared" si="10"/>
        <v>96.079287332214363</v>
      </c>
    </row>
    <row r="403" spans="1:8">
      <c r="A403" s="63" t="str">
        <f>[1]Лист2!A27</f>
        <v>Социальное обеспечение и иные выплаты населению</v>
      </c>
      <c r="B403" s="13">
        <f>[1]Лист2!C27</f>
        <v>11</v>
      </c>
      <c r="C403" s="13" t="str">
        <f>[1]Лист2!D27</f>
        <v>02</v>
      </c>
      <c r="D403" s="13" t="str">
        <f>[1]Лист2!E27</f>
        <v>70 0 00 60990</v>
      </c>
      <c r="E403" s="82">
        <f>[1]Лист2!F27</f>
        <v>300</v>
      </c>
      <c r="F403" s="26">
        <f>Лист2!G27</f>
        <v>148</v>
      </c>
      <c r="G403" s="26">
        <f>Лист2!H27</f>
        <v>148</v>
      </c>
      <c r="H403" s="40">
        <f t="shared" si="10"/>
        <v>100</v>
      </c>
    </row>
    <row r="404" spans="1:8" ht="31.5">
      <c r="A404" s="63" t="str">
        <f>[1]Лист2!A348</f>
        <v xml:space="preserve">Межбюджетные трансферты общего характера бюджетам субъектов Российской Федерации и муниципальных образований </v>
      </c>
      <c r="B404" s="13">
        <f>[1]Лист2!C348</f>
        <v>11</v>
      </c>
      <c r="C404" s="13" t="str">
        <f>[1]Лист2!D348</f>
        <v>02</v>
      </c>
      <c r="D404" s="13" t="str">
        <f>[1]Лист2!E348</f>
        <v>98 0 00 00000</v>
      </c>
      <c r="E404" s="82"/>
      <c r="F404" s="26">
        <f>F405</f>
        <v>1471.799</v>
      </c>
      <c r="G404" s="26">
        <f>G405</f>
        <v>1468.5170000000001</v>
      </c>
      <c r="H404" s="40">
        <f t="shared" si="10"/>
        <v>99.77700759410763</v>
      </c>
    </row>
    <row r="405" spans="1:8">
      <c r="A405" s="63" t="str">
        <f>[1]Лист2!A349</f>
        <v>Прочие межбюджетные трансферты общего характера</v>
      </c>
      <c r="B405" s="13">
        <f>[1]Лист2!C349</f>
        <v>11</v>
      </c>
      <c r="C405" s="13" t="str">
        <f>[1]Лист2!D349</f>
        <v>02</v>
      </c>
      <c r="D405" s="13" t="str">
        <f>[1]Лист2!E349</f>
        <v>98 5 00 00000</v>
      </c>
      <c r="E405" s="82"/>
      <c r="F405" s="26">
        <f>F406+F408</f>
        <v>1471.799</v>
      </c>
      <c r="G405" s="26">
        <f>G406+G408</f>
        <v>1468.5170000000001</v>
      </c>
      <c r="H405" s="40">
        <f t="shared" si="10"/>
        <v>99.77700759410763</v>
      </c>
    </row>
    <row r="406" spans="1:8" ht="47.25">
      <c r="A406" s="63" t="str">
        <f>[1]Лист2!A350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406" s="13">
        <f>[1]Лист2!C350</f>
        <v>11</v>
      </c>
      <c r="C406" s="13" t="str">
        <f>[1]Лист2!D350</f>
        <v>02</v>
      </c>
      <c r="D406" s="13" t="str">
        <f>[1]Лист2!E350</f>
        <v>98 5 00 S0261</v>
      </c>
      <c r="E406" s="82"/>
      <c r="F406" s="26">
        <f>Лист2!G344</f>
        <v>1466.799</v>
      </c>
      <c r="G406" s="26">
        <f>Лист2!H344</f>
        <v>1463.5170000000001</v>
      </c>
      <c r="H406" s="40">
        <f t="shared" si="10"/>
        <v>99.776247461308614</v>
      </c>
    </row>
    <row r="407" spans="1:8">
      <c r="A407" s="63" t="str">
        <f>[1]Лист2!A351</f>
        <v>Иные межбюджетные трансферты</v>
      </c>
      <c r="B407" s="13">
        <f>[1]Лист2!C351</f>
        <v>11</v>
      </c>
      <c r="C407" s="13" t="str">
        <f>[1]Лист2!D351</f>
        <v>02</v>
      </c>
      <c r="D407" s="13" t="str">
        <f>[1]Лист2!E351</f>
        <v>98 5 00 S0261</v>
      </c>
      <c r="E407" s="82">
        <f>[1]Лист2!F351</f>
        <v>540</v>
      </c>
      <c r="F407" s="26">
        <f>Лист2!G345</f>
        <v>1466.799</v>
      </c>
      <c r="G407" s="26">
        <f>Лист2!H345</f>
        <v>1463.5170000000001</v>
      </c>
      <c r="H407" s="40">
        <f t="shared" si="10"/>
        <v>99.776247461308614</v>
      </c>
    </row>
    <row r="408" spans="1:8" ht="78.75">
      <c r="A408" s="63" t="str">
        <f>[1]Лист2!A352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408" s="13">
        <f>[1]Лист2!C352</f>
        <v>11</v>
      </c>
      <c r="C408" s="13" t="str">
        <f>[1]Лист2!D352</f>
        <v>02</v>
      </c>
      <c r="D408" s="13" t="str">
        <f>[1]Лист2!E352</f>
        <v>98 5 00 60510</v>
      </c>
      <c r="E408" s="82"/>
      <c r="F408" s="26">
        <f>Лист2!G346</f>
        <v>5</v>
      </c>
      <c r="G408" s="26">
        <f>Лист2!H346</f>
        <v>5</v>
      </c>
      <c r="H408" s="40">
        <f t="shared" si="10"/>
        <v>100</v>
      </c>
    </row>
    <row r="409" spans="1:8">
      <c r="A409" s="63" t="str">
        <f>[1]Лист2!A353</f>
        <v>Иные межбюджетные трансферты</v>
      </c>
      <c r="B409" s="13">
        <f>[1]Лист2!C353</f>
        <v>11</v>
      </c>
      <c r="C409" s="13" t="str">
        <f>[1]Лист2!D353</f>
        <v>02</v>
      </c>
      <c r="D409" s="13" t="str">
        <f>[1]Лист2!E353</f>
        <v>98 5 00 60510</v>
      </c>
      <c r="E409" s="82">
        <f>[1]Лист2!F353</f>
        <v>540</v>
      </c>
      <c r="F409" s="26">
        <f>Лист2!G347</f>
        <v>5</v>
      </c>
      <c r="G409" s="26">
        <f>Лист2!H347</f>
        <v>5</v>
      </c>
      <c r="H409" s="40">
        <f t="shared" si="10"/>
        <v>100</v>
      </c>
    </row>
    <row r="410" spans="1:8">
      <c r="A410" s="63" t="str">
        <f>[1]Лист2!A28</f>
        <v>Спорт высших достижений</v>
      </c>
      <c r="B410" s="13">
        <f>[1]Лист2!C28</f>
        <v>11</v>
      </c>
      <c r="C410" s="13" t="str">
        <f>[1]Лист2!D28</f>
        <v>03</v>
      </c>
      <c r="D410" s="13"/>
      <c r="E410" s="82"/>
      <c r="F410" s="26">
        <f>Лист2!G28</f>
        <v>6220.5540000000001</v>
      </c>
      <c r="G410" s="26">
        <f>Лист2!H28</f>
        <v>6042.1790000000001</v>
      </c>
      <c r="H410" s="40">
        <f t="shared" si="10"/>
        <v>97.132490128692723</v>
      </c>
    </row>
    <row r="411" spans="1:8" ht="31.5">
      <c r="A411" s="63" t="str">
        <f>[1]Лист2!A29</f>
        <v>Расходы на обеспечение деятельности (оказание услуг) подведомственных учреждений</v>
      </c>
      <c r="B411" s="13">
        <f>[1]Лист2!C29</f>
        <v>11</v>
      </c>
      <c r="C411" s="13" t="str">
        <f>[1]Лист2!D29</f>
        <v>03</v>
      </c>
      <c r="D411" s="13" t="str">
        <f>[1]Лист2!E29</f>
        <v>02 0 00 00000</v>
      </c>
      <c r="E411" s="82"/>
      <c r="F411" s="26">
        <f>Лист2!G29</f>
        <v>6220.5540000000001</v>
      </c>
      <c r="G411" s="26">
        <f>Лист2!H29</f>
        <v>6042.1790000000001</v>
      </c>
      <c r="H411" s="40">
        <f t="shared" si="10"/>
        <v>97.132490128692723</v>
      </c>
    </row>
    <row r="412" spans="1:8" ht="31.5">
      <c r="A412" s="63" t="str">
        <f>[1]Лист2!A30</f>
        <v>Расходы на обеспечение деятельности (оказание услуг) подведомственных учреждений в сфере образования</v>
      </c>
      <c r="B412" s="13">
        <f>[1]Лист2!C30</f>
        <v>11</v>
      </c>
      <c r="C412" s="13" t="str">
        <f>[1]Лист2!D30</f>
        <v>03</v>
      </c>
      <c r="D412" s="13" t="str">
        <f>[1]Лист2!E30</f>
        <v>02 1 00 00000</v>
      </c>
      <c r="E412" s="82"/>
      <c r="F412" s="26">
        <f>Лист2!G30</f>
        <v>6220.5540000000001</v>
      </c>
      <c r="G412" s="26">
        <f>Лист2!H30</f>
        <v>6042.1790000000001</v>
      </c>
      <c r="H412" s="40">
        <f t="shared" si="10"/>
        <v>97.132490128692723</v>
      </c>
    </row>
    <row r="413" spans="1:8" ht="31.5">
      <c r="A413" s="63" t="str">
        <f>[1]Лист2!A31</f>
        <v>Обеспечение деятельности организаций (учреждений) дополнительного образования детей</v>
      </c>
      <c r="B413" s="13">
        <f>[1]Лист2!C31</f>
        <v>11</v>
      </c>
      <c r="C413" s="13" t="str">
        <f>[1]Лист2!D31</f>
        <v>03</v>
      </c>
      <c r="D413" s="13" t="str">
        <f>[1]Лист2!E31</f>
        <v>02 1 00 10420</v>
      </c>
      <c r="E413" s="82"/>
      <c r="F413" s="26">
        <f>Лист2!G31</f>
        <v>2429.3629999999998</v>
      </c>
      <c r="G413" s="26">
        <f>Лист2!H31</f>
        <v>2250.9879999999998</v>
      </c>
      <c r="H413" s="40">
        <f t="shared" si="10"/>
        <v>92.657540268786505</v>
      </c>
    </row>
    <row r="414" spans="1:8" ht="63">
      <c r="A414" s="63" t="str">
        <f>[1]Лист2!A32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14" s="13">
        <f>[1]Лист2!C32</f>
        <v>11</v>
      </c>
      <c r="C414" s="13" t="str">
        <f>[1]Лист2!D32</f>
        <v>03</v>
      </c>
      <c r="D414" s="13" t="str">
        <f>[1]Лист2!E32</f>
        <v>02 1 00 10420</v>
      </c>
      <c r="E414" s="82">
        <f>[1]Лист2!F32</f>
        <v>100</v>
      </c>
      <c r="F414" s="26">
        <f>Лист2!G32</f>
        <v>1781.751</v>
      </c>
      <c r="G414" s="26">
        <f>Лист2!H32</f>
        <v>1739.1210000000001</v>
      </c>
      <c r="H414" s="40">
        <f t="shared" si="10"/>
        <v>97.6074097895834</v>
      </c>
    </row>
    <row r="415" spans="1:8" ht="31.5">
      <c r="A415" s="63" t="str">
        <f>[1]Лист2!A33</f>
        <v>Закупка товаров, работ и услуг для обеспечения государственных (муниципальных) нужд</v>
      </c>
      <c r="B415" s="13">
        <f>[1]Лист2!C33</f>
        <v>11</v>
      </c>
      <c r="C415" s="13" t="str">
        <f>[1]Лист2!D33</f>
        <v>03</v>
      </c>
      <c r="D415" s="13" t="str">
        <f>[1]Лист2!E33</f>
        <v>02 1 00 10420</v>
      </c>
      <c r="E415" s="82">
        <f>[1]Лист2!F33</f>
        <v>200</v>
      </c>
      <c r="F415" s="26">
        <f>Лист2!G33</f>
        <v>636.79300000000001</v>
      </c>
      <c r="G415" s="26">
        <f>Лист2!H33</f>
        <v>501.048</v>
      </c>
      <c r="H415" s="40">
        <f t="shared" si="10"/>
        <v>78.683025724214929</v>
      </c>
    </row>
    <row r="416" spans="1:8">
      <c r="A416" s="63" t="str">
        <f>[1]Лист2!A34</f>
        <v>Уплата налогов, сборов и иных платежей</v>
      </c>
      <c r="B416" s="13">
        <f>[1]Лист2!C34</f>
        <v>11</v>
      </c>
      <c r="C416" s="13" t="str">
        <f>[1]Лист2!D34</f>
        <v>03</v>
      </c>
      <c r="D416" s="13" t="str">
        <f>[1]Лист2!E34</f>
        <v>02 1 00 10420</v>
      </c>
      <c r="E416" s="82">
        <f>[1]Лист2!F34</f>
        <v>850</v>
      </c>
      <c r="F416" s="26">
        <f>Лист2!G34</f>
        <v>10.819000000000001</v>
      </c>
      <c r="G416" s="26">
        <f>Лист2!H34</f>
        <v>10.819000000000001</v>
      </c>
      <c r="H416" s="40">
        <f t="shared" si="10"/>
        <v>100</v>
      </c>
    </row>
    <row r="417" spans="1:8" ht="47.25">
      <c r="A417" s="63" t="str">
        <f>[1]Лист2!A35</f>
        <v>Субсидия на софинансирование части расходов местных бюджетов по оплате труда работников муниципальных учреждений</v>
      </c>
      <c r="B417" s="13">
        <f>[1]Лист2!C35</f>
        <v>11</v>
      </c>
      <c r="C417" s="13" t="str">
        <f>[1]Лист2!D35</f>
        <v>03</v>
      </c>
      <c r="D417" s="13" t="str">
        <f>[1]Лист2!E35</f>
        <v>02 1 00 S0430</v>
      </c>
      <c r="E417" s="82"/>
      <c r="F417" s="26">
        <f>Лист2!G35</f>
        <v>3713.85</v>
      </c>
      <c r="G417" s="26">
        <f>Лист2!H35</f>
        <v>3713.85</v>
      </c>
      <c r="H417" s="40">
        <f t="shared" si="10"/>
        <v>100</v>
      </c>
    </row>
    <row r="418" spans="1:8" ht="63">
      <c r="A418" s="63" t="str">
        <f>[1]Лист2!A36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18" s="13">
        <f>[1]Лист2!C36</f>
        <v>11</v>
      </c>
      <c r="C418" s="13" t="str">
        <f>[1]Лист2!D36</f>
        <v>03</v>
      </c>
      <c r="D418" s="13" t="str">
        <f>[1]Лист2!E36</f>
        <v>02 1 00 S0430</v>
      </c>
      <c r="E418" s="82">
        <f>[1]Лист2!F36</f>
        <v>100</v>
      </c>
      <c r="F418" s="26">
        <f>Лист2!G36</f>
        <v>3713.85</v>
      </c>
      <c r="G418" s="26">
        <f>Лист2!H36</f>
        <v>3713.85</v>
      </c>
      <c r="H418" s="40">
        <f t="shared" si="10"/>
        <v>100</v>
      </c>
    </row>
    <row r="419" spans="1:8" ht="31.5">
      <c r="A419" s="63" t="str">
        <f>[1]Лист2!A37</f>
        <v>Обеспечение расчетов за топливно-энергетические ресурсы, потребляемые муниципальными учреждениями</v>
      </c>
      <c r="B419" s="13">
        <f>[1]Лист2!C37</f>
        <v>11</v>
      </c>
      <c r="C419" s="13" t="str">
        <f>[1]Лист2!D37</f>
        <v>03</v>
      </c>
      <c r="D419" s="13" t="str">
        <f>[1]Лист2!E37</f>
        <v>02 1 00 SТ190</v>
      </c>
      <c r="E419" s="82"/>
      <c r="F419" s="26">
        <f>Лист2!G37</f>
        <v>77.340999999999994</v>
      </c>
      <c r="G419" s="26">
        <f>Лист2!H37</f>
        <v>77.340999999999994</v>
      </c>
      <c r="H419" s="40">
        <f t="shared" si="10"/>
        <v>100</v>
      </c>
    </row>
    <row r="420" spans="1:8" ht="31.5">
      <c r="A420" s="63" t="str">
        <f>[1]Лист2!A38</f>
        <v>Закупка товаров, работ и услуг для обеспечения государственных (муниципальных) нужд</v>
      </c>
      <c r="B420" s="13">
        <f>[1]Лист2!C38</f>
        <v>11</v>
      </c>
      <c r="C420" s="13" t="str">
        <f>[1]Лист2!D38</f>
        <v>03</v>
      </c>
      <c r="D420" s="13" t="str">
        <f>[1]Лист2!E38</f>
        <v>02 1 00 SТ190</v>
      </c>
      <c r="E420" s="82">
        <f>[1]Лист2!F38</f>
        <v>200</v>
      </c>
      <c r="F420" s="26">
        <f>Лист2!G38</f>
        <v>77.340999999999994</v>
      </c>
      <c r="G420" s="26">
        <f>Лист2!H38</f>
        <v>77.340999999999994</v>
      </c>
      <c r="H420" s="40">
        <f t="shared" si="10"/>
        <v>100</v>
      </c>
    </row>
    <row r="421" spans="1:8">
      <c r="A421" s="63" t="s">
        <v>29</v>
      </c>
      <c r="B421" s="11">
        <v>11</v>
      </c>
      <c r="C421" s="13" t="s">
        <v>22</v>
      </c>
      <c r="D421" s="14"/>
      <c r="E421" s="82"/>
      <c r="F421" s="26">
        <f>Лист2!G39</f>
        <v>4378.1530000000002</v>
      </c>
      <c r="G421" s="26">
        <f>Лист2!H39</f>
        <v>4334.0689999999995</v>
      </c>
      <c r="H421" s="40">
        <f t="shared" si="10"/>
        <v>98.993091378944484</v>
      </c>
    </row>
    <row r="422" spans="1:8" ht="31.5">
      <c r="A422" s="63" t="str">
        <f>[1]Лист2!A40</f>
        <v>Руководство и управление в сфере установленных функций органов государственной власти субъектов Российской Федерации</v>
      </c>
      <c r="B422" s="11">
        <f>[1]Лист2!C40</f>
        <v>11</v>
      </c>
      <c r="C422" s="11" t="str">
        <f>[1]Лист2!D40</f>
        <v>05</v>
      </c>
      <c r="D422" s="11" t="str">
        <f>[1]Лист2!E40</f>
        <v>01 0 00 00000</v>
      </c>
      <c r="E422" s="81"/>
      <c r="F422" s="26">
        <f>Лист2!G40</f>
        <v>1276.2</v>
      </c>
      <c r="G422" s="26">
        <f>Лист2!H40</f>
        <v>1273.1199999999999</v>
      </c>
      <c r="H422" s="40">
        <f t="shared" si="10"/>
        <v>99.758658517473748</v>
      </c>
    </row>
    <row r="423" spans="1:8" ht="31.5">
      <c r="A423" s="65" t="s">
        <v>75</v>
      </c>
      <c r="B423" s="13">
        <v>11</v>
      </c>
      <c r="C423" s="13" t="s">
        <v>22</v>
      </c>
      <c r="D423" s="14" t="s">
        <v>115</v>
      </c>
      <c r="E423" s="81"/>
      <c r="F423" s="26">
        <f>Лист2!G41</f>
        <v>1276.2</v>
      </c>
      <c r="G423" s="26">
        <f>Лист2!H41</f>
        <v>1273.1199999999999</v>
      </c>
      <c r="H423" s="40">
        <f t="shared" si="10"/>
        <v>99.758658517473748</v>
      </c>
    </row>
    <row r="424" spans="1:8">
      <c r="A424" s="65" t="s">
        <v>76</v>
      </c>
      <c r="B424" s="13">
        <v>11</v>
      </c>
      <c r="C424" s="13" t="s">
        <v>22</v>
      </c>
      <c r="D424" s="14" t="s">
        <v>116</v>
      </c>
      <c r="E424" s="82"/>
      <c r="F424" s="26">
        <f>Лист2!G42</f>
        <v>1276.2</v>
      </c>
      <c r="G424" s="26">
        <f>Лист2!H42</f>
        <v>1273.1199999999999</v>
      </c>
      <c r="H424" s="40">
        <f t="shared" si="10"/>
        <v>99.758658517473748</v>
      </c>
    </row>
    <row r="425" spans="1:8" ht="63">
      <c r="A425" s="66" t="s">
        <v>73</v>
      </c>
      <c r="B425" s="13">
        <v>11</v>
      </c>
      <c r="C425" s="13" t="s">
        <v>22</v>
      </c>
      <c r="D425" s="14" t="s">
        <v>116</v>
      </c>
      <c r="E425" s="82">
        <v>100</v>
      </c>
      <c r="F425" s="26">
        <f>Лист2!G43</f>
        <v>1276.2</v>
      </c>
      <c r="G425" s="26">
        <f>Лист2!H43</f>
        <v>1273.1199999999999</v>
      </c>
      <c r="H425" s="40">
        <f t="shared" si="10"/>
        <v>99.758658517473748</v>
      </c>
    </row>
    <row r="426" spans="1:8" ht="31.5">
      <c r="A426" s="66" t="str">
        <f>[1]Лист2!A45</f>
        <v>Расходы на обеспечение деятельности (оказание услуг) подведомственных учреждений</v>
      </c>
      <c r="B426" s="13">
        <f>[1]Лист2!C45</f>
        <v>11</v>
      </c>
      <c r="C426" s="13" t="str">
        <f>[1]Лист2!D45</f>
        <v>05</v>
      </c>
      <c r="D426" s="13" t="str">
        <f>[1]Лист2!E45</f>
        <v>02 0 00 00000</v>
      </c>
      <c r="E426" s="82"/>
      <c r="F426" s="26">
        <f>Лист2!G44</f>
        <v>3031.953</v>
      </c>
      <c r="G426" s="26">
        <f>Лист2!H44</f>
        <v>2990.9490000000001</v>
      </c>
      <c r="H426" s="40">
        <f t="shared" si="10"/>
        <v>98.647604365898815</v>
      </c>
    </row>
    <row r="427" spans="1:8" ht="31.5">
      <c r="A427" s="66" t="str">
        <f>[1]Лист2!A46</f>
        <v>Расходы на обеспечение деятельности (оказание услуг) иных подведомственных учреждений</v>
      </c>
      <c r="B427" s="13">
        <f>[1]Лист2!C46</f>
        <v>11</v>
      </c>
      <c r="C427" s="13" t="str">
        <f>[1]Лист2!D46</f>
        <v>05</v>
      </c>
      <c r="D427" s="13" t="str">
        <f>[1]Лист2!E46</f>
        <v>02 5 00 00000</v>
      </c>
      <c r="E427" s="82"/>
      <c r="F427" s="26">
        <f>Лист2!G45</f>
        <v>3031.953</v>
      </c>
      <c r="G427" s="26">
        <f>Лист2!H45</f>
        <v>2990.9490000000001</v>
      </c>
      <c r="H427" s="40">
        <f t="shared" si="10"/>
        <v>98.647604365898815</v>
      </c>
    </row>
    <row r="428" spans="1:8">
      <c r="A428" s="66" t="str">
        <f>[1]Лист2!A47</f>
        <v>Учреждения по обеспечению хозяйственного обслуживания</v>
      </c>
      <c r="B428" s="13">
        <f>[1]Лист2!C47</f>
        <v>11</v>
      </c>
      <c r="C428" s="13" t="str">
        <f>[1]Лист2!D47</f>
        <v>05</v>
      </c>
      <c r="D428" s="13" t="str">
        <f>[1]Лист2!E47</f>
        <v>02 5 00 10810</v>
      </c>
      <c r="E428" s="82"/>
      <c r="F428" s="26">
        <f>Лист2!G46</f>
        <v>3031.953</v>
      </c>
      <c r="G428" s="26">
        <f>Лист2!H46</f>
        <v>2990.9490000000001</v>
      </c>
      <c r="H428" s="40">
        <f t="shared" si="10"/>
        <v>98.647604365898815</v>
      </c>
    </row>
    <row r="429" spans="1:8" ht="63">
      <c r="A429" s="66" t="str">
        <f>[1]Лист2!A48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29" s="13">
        <f>[1]Лист2!C48</f>
        <v>11</v>
      </c>
      <c r="C429" s="13" t="str">
        <f>[1]Лист2!D48</f>
        <v>05</v>
      </c>
      <c r="D429" s="13" t="str">
        <f>[1]Лист2!E48</f>
        <v>02 5 00 10810</v>
      </c>
      <c r="E429" s="82">
        <f>[1]Лист2!F48</f>
        <v>100</v>
      </c>
      <c r="F429" s="26">
        <f>Лист2!G47</f>
        <v>1411.749</v>
      </c>
      <c r="G429" s="26">
        <f>Лист2!H47</f>
        <v>1388.675</v>
      </c>
      <c r="H429" s="40">
        <f t="shared" si="10"/>
        <v>98.365573483671668</v>
      </c>
    </row>
    <row r="430" spans="1:8" ht="31.5">
      <c r="A430" s="66" t="str">
        <f>[1]Лист2!A49</f>
        <v>Закупка товаров, работ и услуг для обеспечения государственных (муниципальных) нужд</v>
      </c>
      <c r="B430" s="13">
        <f>[1]Лист2!C49</f>
        <v>11</v>
      </c>
      <c r="C430" s="13" t="str">
        <f>[1]Лист2!D49</f>
        <v>05</v>
      </c>
      <c r="D430" s="13" t="str">
        <f>[1]Лист2!E49</f>
        <v>02 5 00 10810</v>
      </c>
      <c r="E430" s="82">
        <f>[1]Лист2!F49</f>
        <v>200</v>
      </c>
      <c r="F430" s="26">
        <f>Лист2!G48</f>
        <v>1448.7270000000001</v>
      </c>
      <c r="G430" s="26">
        <f>Лист2!H48</f>
        <v>1430.894</v>
      </c>
      <c r="H430" s="40">
        <f t="shared" si="10"/>
        <v>98.76905724819099</v>
      </c>
    </row>
    <row r="431" spans="1:8">
      <c r="A431" s="66" t="str">
        <f>[1]Лист2!A50</f>
        <v>Уплата налогов, сборов и иных платежей</v>
      </c>
      <c r="B431" s="13">
        <f>[1]Лист2!C50</f>
        <v>11</v>
      </c>
      <c r="C431" s="13" t="str">
        <f>[1]Лист2!D50</f>
        <v>05</v>
      </c>
      <c r="D431" s="13" t="str">
        <f>[1]Лист2!E50</f>
        <v>02 5 00 10810</v>
      </c>
      <c r="E431" s="82">
        <f>[1]Лист2!F50</f>
        <v>850</v>
      </c>
      <c r="F431" s="26">
        <f>Лист2!G49</f>
        <v>171.477</v>
      </c>
      <c r="G431" s="26">
        <f>Лист2!H49</f>
        <v>171.38</v>
      </c>
      <c r="H431" s="40">
        <f t="shared" si="10"/>
        <v>99.943432646943904</v>
      </c>
    </row>
    <row r="432" spans="1:8">
      <c r="A432" s="66" t="str">
        <f>[1]Лист2!A51</f>
        <v>Резервные фонды</v>
      </c>
      <c r="B432" s="13">
        <f>[1]Лист2!C51</f>
        <v>11</v>
      </c>
      <c r="C432" s="13" t="str">
        <f>[1]Лист2!D51</f>
        <v>05</v>
      </c>
      <c r="D432" s="13" t="str">
        <f>[1]Лист2!E51</f>
        <v>99 1 00 00000</v>
      </c>
      <c r="E432" s="82"/>
      <c r="F432" s="26">
        <f>Лист2!G50</f>
        <v>70</v>
      </c>
      <c r="G432" s="26">
        <f>Лист2!H50</f>
        <v>70</v>
      </c>
      <c r="H432" s="40">
        <f t="shared" si="10"/>
        <v>100</v>
      </c>
    </row>
    <row r="433" spans="1:8">
      <c r="A433" s="66" t="str">
        <f>[1]Лист2!A52</f>
        <v>Резервные фонды местных администраций</v>
      </c>
      <c r="B433" s="13">
        <f>[1]Лист2!C52</f>
        <v>11</v>
      </c>
      <c r="C433" s="13" t="str">
        <f>[1]Лист2!D52</f>
        <v>05</v>
      </c>
      <c r="D433" s="13" t="str">
        <f>[1]Лист2!E52</f>
        <v>99 1 00 14100</v>
      </c>
      <c r="E433" s="82"/>
      <c r="F433" s="26">
        <f>Лист2!G51</f>
        <v>70</v>
      </c>
      <c r="G433" s="26">
        <f>Лист2!H51</f>
        <v>70</v>
      </c>
      <c r="H433" s="40">
        <f t="shared" si="10"/>
        <v>100</v>
      </c>
    </row>
    <row r="434" spans="1:8" ht="31.5">
      <c r="A434" s="66" t="str">
        <f>[1]Лист2!A53</f>
        <v>Закупка товаров, работ и услуг для обеспечения государственных (муниципальных) нужд</v>
      </c>
      <c r="B434" s="13">
        <f>[1]Лист2!C53</f>
        <v>11</v>
      </c>
      <c r="C434" s="13" t="str">
        <f>[1]Лист2!D53</f>
        <v>05</v>
      </c>
      <c r="D434" s="13" t="str">
        <f>[1]Лист2!E53</f>
        <v>99 1 00 14100</v>
      </c>
      <c r="E434" s="82">
        <f>[1]Лист2!F53</f>
        <v>200</v>
      </c>
      <c r="F434" s="26">
        <f>Лист2!G52</f>
        <v>70</v>
      </c>
      <c r="G434" s="26">
        <f>Лист2!H52</f>
        <v>70</v>
      </c>
      <c r="H434" s="40">
        <f t="shared" si="10"/>
        <v>100</v>
      </c>
    </row>
    <row r="435" spans="1:8">
      <c r="A435" s="63" t="s">
        <v>59</v>
      </c>
      <c r="B435" s="13">
        <v>13</v>
      </c>
      <c r="C435" s="13"/>
      <c r="D435" s="13"/>
      <c r="E435" s="82"/>
      <c r="F435" s="16">
        <f>F436</f>
        <v>3.8</v>
      </c>
      <c r="G435" s="16">
        <f>G436</f>
        <v>3.7829999999999999</v>
      </c>
      <c r="H435" s="40">
        <f t="shared" si="10"/>
        <v>99.55263157894737</v>
      </c>
    </row>
    <row r="436" spans="1:8" ht="31.5">
      <c r="A436" s="64" t="s">
        <v>89</v>
      </c>
      <c r="B436" s="13">
        <v>13</v>
      </c>
      <c r="C436" s="13" t="s">
        <v>16</v>
      </c>
      <c r="D436" s="13"/>
      <c r="E436" s="82"/>
      <c r="F436" s="16">
        <f>F440</f>
        <v>3.8</v>
      </c>
      <c r="G436" s="16">
        <f>G440</f>
        <v>3.7829999999999999</v>
      </c>
      <c r="H436" s="40">
        <f t="shared" si="10"/>
        <v>99.55263157894737</v>
      </c>
    </row>
    <row r="437" spans="1:8" ht="31.5">
      <c r="A437" s="64" t="str">
        <f>[1]Лист2!A356</f>
        <v>Иные расходы органов государственной власти субъектов Российской Федерации</v>
      </c>
      <c r="B437" s="13">
        <f>[1]Лист2!C356</f>
        <v>13</v>
      </c>
      <c r="C437" s="13" t="str">
        <f>[1]Лист2!D356</f>
        <v>01</v>
      </c>
      <c r="D437" s="13" t="str">
        <f>[1]Лист2!E356</f>
        <v>99 0 00 00000</v>
      </c>
      <c r="E437" s="82"/>
      <c r="F437" s="26">
        <f>[1]Лист2!G356</f>
        <v>3.8</v>
      </c>
      <c r="G437" s="26">
        <f>G438</f>
        <v>3.7829999999999999</v>
      </c>
      <c r="H437" s="40">
        <f t="shared" si="10"/>
        <v>99.55263157894737</v>
      </c>
    </row>
    <row r="438" spans="1:8">
      <c r="A438" s="64" t="str">
        <f>[1]Лист2!A357</f>
        <v>Процентные платежи по долговым обязательствам</v>
      </c>
      <c r="B438" s="13">
        <f>[1]Лист2!C357</f>
        <v>13</v>
      </c>
      <c r="C438" s="13" t="str">
        <f>[1]Лист2!D357</f>
        <v>01</v>
      </c>
      <c r="D438" s="13" t="str">
        <f>[1]Лист2!E357</f>
        <v>99 3 00 00000</v>
      </c>
      <c r="E438" s="82"/>
      <c r="F438" s="26">
        <f>[1]Лист2!G357</f>
        <v>3.8</v>
      </c>
      <c r="G438" s="26">
        <f>G439</f>
        <v>3.7829999999999999</v>
      </c>
      <c r="H438" s="40">
        <f t="shared" si="10"/>
        <v>99.55263157894737</v>
      </c>
    </row>
    <row r="439" spans="1:8">
      <c r="A439" s="63" t="s">
        <v>58</v>
      </c>
      <c r="B439" s="13">
        <f>[1]Лист2!C358</f>
        <v>13</v>
      </c>
      <c r="C439" s="13" t="str">
        <f>[1]Лист2!D358</f>
        <v>01</v>
      </c>
      <c r="D439" s="13" t="str">
        <f>[1]Лист2!E358</f>
        <v>99 3 00 14070</v>
      </c>
      <c r="E439" s="82"/>
      <c r="F439" s="26">
        <f>[1]Лист2!G358</f>
        <v>3.8</v>
      </c>
      <c r="G439" s="26">
        <f>G440</f>
        <v>3.7829999999999999</v>
      </c>
      <c r="H439" s="40">
        <f t="shared" si="10"/>
        <v>99.55263157894737</v>
      </c>
    </row>
    <row r="440" spans="1:8">
      <c r="A440" s="63" t="s">
        <v>90</v>
      </c>
      <c r="B440" s="13">
        <f>[1]Лист2!C359</f>
        <v>13</v>
      </c>
      <c r="C440" s="13" t="str">
        <f>[1]Лист2!D359</f>
        <v>01</v>
      </c>
      <c r="D440" s="13" t="str">
        <f>[1]Лист2!E359</f>
        <v>99 3 00 14070</v>
      </c>
      <c r="E440" s="82">
        <f>[1]Лист2!F359</f>
        <v>730</v>
      </c>
      <c r="F440" s="26">
        <f>[1]Лист2!G359</f>
        <v>3.8</v>
      </c>
      <c r="G440" s="26">
        <v>3.7829999999999999</v>
      </c>
      <c r="H440" s="40">
        <f t="shared" si="10"/>
        <v>99.55263157894737</v>
      </c>
    </row>
    <row r="441" spans="1:8" ht="31.5">
      <c r="A441" s="71" t="s">
        <v>101</v>
      </c>
      <c r="B441" s="13">
        <v>14</v>
      </c>
      <c r="C441" s="13"/>
      <c r="D441" s="13"/>
      <c r="E441" s="82"/>
      <c r="F441" s="16">
        <f>F442+F449</f>
        <v>10163.257000000001</v>
      </c>
      <c r="G441" s="16">
        <f>G442+G449</f>
        <v>10161.646000000001</v>
      </c>
      <c r="H441" s="40">
        <f t="shared" si="10"/>
        <v>99.984148782226001</v>
      </c>
    </row>
    <row r="442" spans="1:8" ht="31.5">
      <c r="A442" s="63" t="s">
        <v>91</v>
      </c>
      <c r="B442" s="13">
        <v>14</v>
      </c>
      <c r="C442" s="13" t="s">
        <v>16</v>
      </c>
      <c r="D442" s="13"/>
      <c r="E442" s="82"/>
      <c r="F442" s="16">
        <f>F443</f>
        <v>3034.3</v>
      </c>
      <c r="G442" s="16">
        <f>G443</f>
        <v>3032.6890000000003</v>
      </c>
      <c r="H442" s="40">
        <f t="shared" si="10"/>
        <v>99.946907029627923</v>
      </c>
    </row>
    <row r="443" spans="1:8" ht="31.5">
      <c r="A443" s="63" t="str">
        <f>[1]Лист2!A362</f>
        <v xml:space="preserve">Межбюджетные трансферты общего характера бюджетам субъектов Российской Федерации и муниципальных образований </v>
      </c>
      <c r="B443" s="13">
        <f>[1]Лист2!C362</f>
        <v>14</v>
      </c>
      <c r="C443" s="13" t="str">
        <f>[1]Лист2!D362</f>
        <v>01</v>
      </c>
      <c r="D443" s="13" t="str">
        <f>[1]Лист2!E362</f>
        <v>98 0 00 00000</v>
      </c>
      <c r="E443" s="82"/>
      <c r="F443" s="26">
        <f>F444</f>
        <v>3034.3</v>
      </c>
      <c r="G443" s="26">
        <f>G444</f>
        <v>3032.6890000000003</v>
      </c>
      <c r="H443" s="40">
        <f t="shared" si="10"/>
        <v>99.946907029627923</v>
      </c>
    </row>
    <row r="444" spans="1:8" ht="31.5">
      <c r="A444" s="63" t="str">
        <f>[1]Лист2!A363</f>
        <v>Выравнивание бюджетной обеспеченности муниципальных образований</v>
      </c>
      <c r="B444" s="13">
        <f>[1]Лист2!C363</f>
        <v>14</v>
      </c>
      <c r="C444" s="13" t="str">
        <f>[1]Лист2!D363</f>
        <v>01</v>
      </c>
      <c r="D444" s="13" t="str">
        <f>[1]Лист2!E363</f>
        <v>98 1 00 00000</v>
      </c>
      <c r="E444" s="82"/>
      <c r="F444" s="26">
        <f>F445+F447</f>
        <v>3034.3</v>
      </c>
      <c r="G444" s="26">
        <f>G445+G447</f>
        <v>3032.6890000000003</v>
      </c>
      <c r="H444" s="40">
        <f t="shared" si="10"/>
        <v>99.946907029627923</v>
      </c>
    </row>
    <row r="445" spans="1:8" ht="31.5">
      <c r="A445" s="65" t="s">
        <v>70</v>
      </c>
      <c r="B445" s="14" t="s">
        <v>71</v>
      </c>
      <c r="C445" s="14" t="s">
        <v>16</v>
      </c>
      <c r="D445" s="14" t="s">
        <v>133</v>
      </c>
      <c r="E445" s="81"/>
      <c r="F445" s="16">
        <f>F446</f>
        <v>1582.3</v>
      </c>
      <c r="G445" s="16">
        <f>G446</f>
        <v>1580.6890000000001</v>
      </c>
      <c r="H445" s="40">
        <f t="shared" si="10"/>
        <v>99.898186184667892</v>
      </c>
    </row>
    <row r="446" spans="1:8" ht="31.5">
      <c r="A446" s="65" t="s">
        <v>15</v>
      </c>
      <c r="B446" s="14" t="s">
        <v>71</v>
      </c>
      <c r="C446" s="14" t="s">
        <v>16</v>
      </c>
      <c r="D446" s="14" t="s">
        <v>133</v>
      </c>
      <c r="E446" s="81" t="s">
        <v>92</v>
      </c>
      <c r="F446" s="16">
        <f>Лист2!G359</f>
        <v>1582.3</v>
      </c>
      <c r="G446" s="16">
        <f>Лист2!H359</f>
        <v>1580.6890000000001</v>
      </c>
      <c r="H446" s="40">
        <f t="shared" si="10"/>
        <v>99.898186184667892</v>
      </c>
    </row>
    <row r="447" spans="1:8" ht="31.5">
      <c r="A447" s="65" t="s">
        <v>30</v>
      </c>
      <c r="B447" s="13">
        <v>14</v>
      </c>
      <c r="C447" s="13" t="s">
        <v>16</v>
      </c>
      <c r="D447" s="14" t="s">
        <v>133</v>
      </c>
      <c r="E447" s="82"/>
      <c r="F447" s="16">
        <f>Лист2!G360</f>
        <v>1452</v>
      </c>
      <c r="G447" s="16">
        <f>Лист2!H360</f>
        <v>1452</v>
      </c>
      <c r="H447" s="40">
        <f t="shared" si="10"/>
        <v>100</v>
      </c>
    </row>
    <row r="448" spans="1:8">
      <c r="A448" s="65" t="s">
        <v>15</v>
      </c>
      <c r="B448" s="13">
        <v>14</v>
      </c>
      <c r="C448" s="13" t="s">
        <v>16</v>
      </c>
      <c r="D448" s="14" t="s">
        <v>133</v>
      </c>
      <c r="E448" s="82">
        <v>510</v>
      </c>
      <c r="F448" s="16">
        <f>Лист2!G361</f>
        <v>1452</v>
      </c>
      <c r="G448" s="16">
        <f>Лист2!H361</f>
        <v>1452</v>
      </c>
      <c r="H448" s="40">
        <f t="shared" si="10"/>
        <v>100</v>
      </c>
    </row>
    <row r="449" spans="1:8" ht="31.5">
      <c r="A449" s="65" t="str">
        <f>[1]Лист2!A368</f>
        <v>Прочие межбюджетные трансферты общего характера</v>
      </c>
      <c r="B449" s="13" t="str">
        <f>[1]Лист2!C368</f>
        <v>14</v>
      </c>
      <c r="C449" s="13" t="str">
        <f>[1]Лист2!D368</f>
        <v>03</v>
      </c>
      <c r="D449" s="13"/>
      <c r="E449" s="82"/>
      <c r="F449" s="16">
        <f>Лист2!G362</f>
        <v>7128.9570000000003</v>
      </c>
      <c r="G449" s="16">
        <f>Лист2!H362</f>
        <v>7128.9570000000003</v>
      </c>
      <c r="H449" s="40">
        <f t="shared" si="10"/>
        <v>100</v>
      </c>
    </row>
    <row r="450" spans="1:8" ht="47.25">
      <c r="A450" s="65" t="str">
        <f>[1]Лист2!A369</f>
        <v>Иные межбюджетные трансферты бюджетам сельских поселений на поддержание мер по обеспечению платежеспособности местных бюджетов</v>
      </c>
      <c r="B450" s="13" t="str">
        <f>[1]Лист2!C369</f>
        <v>14</v>
      </c>
      <c r="C450" s="13" t="str">
        <f>[1]Лист2!D369</f>
        <v>03</v>
      </c>
      <c r="D450" s="13" t="str">
        <f>[1]Лист2!E369</f>
        <v>98 5 00 60520</v>
      </c>
      <c r="E450" s="82"/>
      <c r="F450" s="16">
        <f>Лист2!G363</f>
        <v>7128.9570000000003</v>
      </c>
      <c r="G450" s="16">
        <f>Лист2!H363</f>
        <v>7128.9570000000003</v>
      </c>
      <c r="H450" s="40">
        <f t="shared" si="10"/>
        <v>100</v>
      </c>
    </row>
    <row r="451" spans="1:8" ht="31.5">
      <c r="A451" s="65" t="str">
        <f>[1]Лист2!A370</f>
        <v xml:space="preserve">Иные межбюджетные трансферты </v>
      </c>
      <c r="B451" s="13" t="str">
        <f>[1]Лист2!C370</f>
        <v>14</v>
      </c>
      <c r="C451" s="13" t="str">
        <f>[1]Лист2!D370</f>
        <v>03</v>
      </c>
      <c r="D451" s="13" t="str">
        <f>[1]Лист2!E370</f>
        <v>98 5 00 60520</v>
      </c>
      <c r="E451" s="82">
        <f>[1]Лист2!F370</f>
        <v>540</v>
      </c>
      <c r="F451" s="16">
        <f>Лист2!G364</f>
        <v>7128.9570000000003</v>
      </c>
      <c r="G451" s="16">
        <f>Лист2!H364</f>
        <v>7128.9570000000003</v>
      </c>
      <c r="H451" s="40">
        <f t="shared" si="10"/>
        <v>100</v>
      </c>
    </row>
    <row r="452" spans="1:8">
      <c r="A452" s="63" t="s">
        <v>53</v>
      </c>
      <c r="B452" s="13"/>
      <c r="C452" s="13"/>
      <c r="D452" s="13"/>
      <c r="E452" s="82"/>
      <c r="F452" s="16">
        <f>F11+F71+F77+F106+F139+F177+F324+F369+F397+F435+F441</f>
        <v>835930.4</v>
      </c>
      <c r="G452" s="16">
        <f>G11+G71+G77+G106+G139+G177+G324+G369+G397+G435+G441</f>
        <v>803378.25</v>
      </c>
      <c r="H452" s="40">
        <f t="shared" si="10"/>
        <v>96.105877953475556</v>
      </c>
    </row>
  </sheetData>
  <mergeCells count="2">
    <mergeCell ref="A7:H7"/>
    <mergeCell ref="F5:H5"/>
  </mergeCells>
  <pageMargins left="0.78740157480314965" right="0.39370078740157483" top="0.78740157480314965" bottom="0.78740157480314965" header="0.31496062992125984" footer="0.31496062992125984"/>
  <pageSetup paperSize="9" scale="70" fitToHeight="1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2026-05-22T04:59:26Z</cp:lastPrinted>
  <dcterms:created xsi:type="dcterms:W3CDTF">2008-11-25T08:06:35Z</dcterms:created>
  <dcterms:modified xsi:type="dcterms:W3CDTF">2026-05-28T05:26:55Z</dcterms:modified>
</cp:coreProperties>
</file>