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685" windowWidth="15135" windowHeight="54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99" i="3" l="1"/>
  <c r="C99" i="3"/>
  <c r="D99" i="3"/>
  <c r="F99" i="3"/>
  <c r="G99" i="3"/>
  <c r="H99" i="3"/>
  <c r="B100" i="3"/>
  <c r="C100" i="3"/>
  <c r="D100" i="3"/>
  <c r="E100" i="3"/>
  <c r="F100" i="3"/>
  <c r="G100" i="3"/>
  <c r="H100" i="3"/>
  <c r="A99" i="3"/>
  <c r="A100" i="3"/>
  <c r="B184" i="3"/>
  <c r="C184" i="3"/>
  <c r="D184" i="3"/>
  <c r="F184" i="3"/>
  <c r="G184" i="3"/>
  <c r="H184" i="3"/>
  <c r="B185" i="3"/>
  <c r="C185" i="3"/>
  <c r="D185" i="3"/>
  <c r="E185" i="3"/>
  <c r="F185" i="3"/>
  <c r="G185" i="3"/>
  <c r="H185" i="3"/>
  <c r="A184" i="3"/>
  <c r="A185" i="3"/>
  <c r="B334" i="3"/>
  <c r="C334" i="3"/>
  <c r="D334" i="3"/>
  <c r="F334" i="3"/>
  <c r="G334" i="3"/>
  <c r="H334" i="3"/>
  <c r="B335" i="3"/>
  <c r="C335" i="3"/>
  <c r="D335" i="3"/>
  <c r="E335" i="3"/>
  <c r="F335" i="3"/>
  <c r="G335" i="3"/>
  <c r="H335" i="3"/>
  <c r="A335" i="3"/>
  <c r="A334" i="3"/>
  <c r="B405" i="3"/>
  <c r="C405" i="3"/>
  <c r="D405" i="3"/>
  <c r="F405" i="3"/>
  <c r="G405" i="3"/>
  <c r="H405" i="3"/>
  <c r="B406" i="3"/>
  <c r="C406" i="3"/>
  <c r="D406" i="3"/>
  <c r="E406" i="3"/>
  <c r="F406" i="3"/>
  <c r="G406" i="3"/>
  <c r="H406" i="3"/>
  <c r="A405" i="3"/>
  <c r="A406" i="3"/>
  <c r="G37" i="2" l="1"/>
  <c r="G327" i="2" l="1"/>
  <c r="G113" i="2" l="1"/>
  <c r="I120" i="2"/>
  <c r="H120" i="2"/>
  <c r="G120" i="2"/>
  <c r="B214" i="3" l="1"/>
  <c r="C214" i="3"/>
  <c r="D214" i="3"/>
  <c r="E214" i="3"/>
  <c r="F214" i="3"/>
  <c r="G214" i="3"/>
  <c r="H214" i="3"/>
  <c r="A214" i="3"/>
  <c r="B368" i="3"/>
  <c r="C368" i="3"/>
  <c r="D368" i="3"/>
  <c r="F368" i="3"/>
  <c r="G368" i="3"/>
  <c r="H368" i="3"/>
  <c r="B369" i="3"/>
  <c r="C369" i="3"/>
  <c r="D369" i="3"/>
  <c r="F369" i="3"/>
  <c r="G369" i="3"/>
  <c r="H369" i="3"/>
  <c r="A368" i="3"/>
  <c r="A369" i="3"/>
  <c r="A89" i="3"/>
  <c r="B89" i="3"/>
  <c r="C89" i="3"/>
  <c r="D89" i="3"/>
  <c r="E89" i="3"/>
  <c r="F89" i="3"/>
  <c r="G89" i="3"/>
  <c r="H89" i="3"/>
  <c r="F23" i="3"/>
  <c r="F59" i="3"/>
  <c r="G59" i="3"/>
  <c r="H59" i="3"/>
  <c r="A59" i="3"/>
  <c r="B192" i="3"/>
  <c r="C192" i="3"/>
  <c r="D192" i="3"/>
  <c r="F192" i="3"/>
  <c r="G192" i="3"/>
  <c r="H192" i="3"/>
  <c r="B193" i="3"/>
  <c r="C193" i="3"/>
  <c r="D193" i="3"/>
  <c r="F193" i="3"/>
  <c r="G193" i="3"/>
  <c r="H193" i="3"/>
  <c r="A192" i="3"/>
  <c r="A193" i="3"/>
  <c r="B419" i="3"/>
  <c r="C419" i="3"/>
  <c r="D419" i="3"/>
  <c r="F419" i="3"/>
  <c r="G419" i="3"/>
  <c r="H419" i="3"/>
  <c r="B420" i="3"/>
  <c r="C420" i="3"/>
  <c r="D420" i="3"/>
  <c r="F420" i="3"/>
  <c r="G420" i="3"/>
  <c r="H420" i="3"/>
  <c r="B421" i="3"/>
  <c r="C421" i="3"/>
  <c r="D421" i="3"/>
  <c r="E421" i="3"/>
  <c r="F421" i="3"/>
  <c r="G421" i="3"/>
  <c r="H421" i="3"/>
  <c r="A421" i="3"/>
  <c r="A419" i="3"/>
  <c r="A420" i="3"/>
  <c r="F389" i="3"/>
  <c r="G389" i="3"/>
  <c r="H389" i="3"/>
  <c r="F387" i="3"/>
  <c r="G387" i="3"/>
  <c r="H387" i="3"/>
  <c r="B389" i="3"/>
  <c r="C389" i="3"/>
  <c r="D389" i="3"/>
  <c r="E389" i="3"/>
  <c r="B387" i="3"/>
  <c r="C387" i="3"/>
  <c r="D387" i="3"/>
  <c r="E387" i="3"/>
  <c r="A389" i="3"/>
  <c r="A387" i="3"/>
  <c r="B267" i="3" l="1"/>
  <c r="C267" i="3"/>
  <c r="D267" i="3"/>
  <c r="F267" i="3"/>
  <c r="G267" i="3"/>
  <c r="H267" i="3"/>
  <c r="B268" i="3"/>
  <c r="C268" i="3"/>
  <c r="D268" i="3"/>
  <c r="E268" i="3"/>
  <c r="F268" i="3"/>
  <c r="G268" i="3"/>
  <c r="H268" i="3"/>
  <c r="C266" i="3"/>
  <c r="D266" i="3"/>
  <c r="F266" i="3"/>
  <c r="G266" i="3"/>
  <c r="H266" i="3"/>
  <c r="B266" i="3"/>
  <c r="A267" i="3"/>
  <c r="A268" i="3"/>
  <c r="A266" i="3"/>
  <c r="F273" i="3"/>
  <c r="F272" i="3" s="1"/>
  <c r="F271" i="3"/>
  <c r="F270" i="3" s="1"/>
  <c r="F265" i="3"/>
  <c r="F264" i="3" s="1"/>
  <c r="G264" i="3"/>
  <c r="H264" i="3"/>
  <c r="G265" i="3"/>
  <c r="H265" i="3"/>
  <c r="B265" i="3"/>
  <c r="C265" i="3"/>
  <c r="D265" i="3"/>
  <c r="E265" i="3"/>
  <c r="C264" i="3"/>
  <c r="D264" i="3"/>
  <c r="B264" i="3"/>
  <c r="A265" i="3"/>
  <c r="A264" i="3"/>
  <c r="G506" i="2"/>
  <c r="G507" i="2"/>
  <c r="G508" i="2"/>
  <c r="G430" i="2"/>
  <c r="G364" i="2"/>
  <c r="G266" i="2"/>
  <c r="G181" i="2"/>
  <c r="G128" i="2"/>
  <c r="G71" i="2"/>
  <c r="G70" i="2" s="1"/>
  <c r="G74" i="2"/>
  <c r="G73" i="2" s="1"/>
  <c r="G68" i="2"/>
  <c r="G67" i="2" s="1"/>
  <c r="G66" i="2" s="1"/>
  <c r="F269" i="3" l="1"/>
  <c r="G65" i="2"/>
  <c r="G52" i="2"/>
  <c r="G51" i="2"/>
  <c r="G24" i="2"/>
  <c r="H12" i="2"/>
  <c r="I12" i="2"/>
  <c r="G19" i="2"/>
  <c r="G18" i="2" s="1"/>
  <c r="G16" i="2"/>
  <c r="G15" i="2" s="1"/>
  <c r="G14" i="2" l="1"/>
  <c r="G13" i="2" s="1"/>
  <c r="G12" i="2" s="1"/>
  <c r="D32" i="1"/>
  <c r="B39" i="3"/>
  <c r="C39" i="3"/>
  <c r="D39" i="3"/>
  <c r="B40" i="3"/>
  <c r="C40" i="3"/>
  <c r="D40" i="3"/>
  <c r="E40" i="3"/>
  <c r="F40" i="3"/>
  <c r="G40" i="3"/>
  <c r="H40" i="3"/>
  <c r="C38" i="3"/>
  <c r="B38" i="3"/>
  <c r="A39" i="3"/>
  <c r="A40" i="3"/>
  <c r="A38" i="3"/>
  <c r="B194" i="3"/>
  <c r="C194" i="3"/>
  <c r="D194" i="3"/>
  <c r="G194" i="3"/>
  <c r="H194" i="3"/>
  <c r="B195" i="3"/>
  <c r="C195" i="3"/>
  <c r="D195" i="3"/>
  <c r="E195" i="3"/>
  <c r="F195" i="3"/>
  <c r="G195" i="3"/>
  <c r="H195" i="3"/>
  <c r="B196" i="3"/>
  <c r="C196" i="3"/>
  <c r="D196" i="3"/>
  <c r="G196" i="3"/>
  <c r="H196" i="3"/>
  <c r="B197" i="3"/>
  <c r="C197" i="3"/>
  <c r="D197" i="3"/>
  <c r="E197" i="3"/>
  <c r="F197" i="3"/>
  <c r="G197" i="3"/>
  <c r="H197" i="3"/>
  <c r="B191" i="3"/>
  <c r="A195" i="3"/>
  <c r="A196" i="3"/>
  <c r="A197" i="3"/>
  <c r="A194" i="3"/>
  <c r="B273" i="3"/>
  <c r="C273" i="3"/>
  <c r="D273" i="3"/>
  <c r="E273" i="3"/>
  <c r="G273" i="3"/>
  <c r="H273" i="3"/>
  <c r="C272" i="3"/>
  <c r="D272" i="3"/>
  <c r="G272" i="3"/>
  <c r="H272" i="3"/>
  <c r="B272" i="3"/>
  <c r="A273" i="3"/>
  <c r="A272" i="3"/>
  <c r="B270" i="3"/>
  <c r="C270" i="3"/>
  <c r="D270" i="3"/>
  <c r="G270" i="3"/>
  <c r="H270" i="3"/>
  <c r="B271" i="3"/>
  <c r="C271" i="3"/>
  <c r="D271" i="3"/>
  <c r="E271" i="3"/>
  <c r="G271" i="3"/>
  <c r="H271" i="3"/>
  <c r="C269" i="3"/>
  <c r="D269" i="3"/>
  <c r="G269" i="3"/>
  <c r="H269" i="3"/>
  <c r="B269" i="3"/>
  <c r="A270" i="3"/>
  <c r="A271" i="3"/>
  <c r="A269" i="3"/>
  <c r="B261" i="3"/>
  <c r="C261" i="3"/>
  <c r="D261" i="3"/>
  <c r="E261" i="3"/>
  <c r="F261" i="3"/>
  <c r="G261" i="3"/>
  <c r="H261" i="3"/>
  <c r="B262" i="3"/>
  <c r="C262" i="3"/>
  <c r="D262" i="3"/>
  <c r="G262" i="3"/>
  <c r="H262" i="3"/>
  <c r="B263" i="3"/>
  <c r="C263" i="3"/>
  <c r="D263" i="3"/>
  <c r="E263" i="3"/>
  <c r="F263" i="3"/>
  <c r="G263" i="3"/>
  <c r="H263" i="3"/>
  <c r="C260" i="3"/>
  <c r="D260" i="3"/>
  <c r="G260" i="3"/>
  <c r="H260" i="3"/>
  <c r="B260" i="3"/>
  <c r="A261" i="3"/>
  <c r="A262" i="3"/>
  <c r="A263" i="3"/>
  <c r="A260" i="3"/>
  <c r="F259" i="3"/>
  <c r="F258" i="3" s="1"/>
  <c r="F257" i="3" s="1"/>
  <c r="B257" i="3"/>
  <c r="C257" i="3"/>
  <c r="D257" i="3"/>
  <c r="G257" i="3"/>
  <c r="H257" i="3"/>
  <c r="B258" i="3"/>
  <c r="C258" i="3"/>
  <c r="D258" i="3"/>
  <c r="G258" i="3"/>
  <c r="H258" i="3"/>
  <c r="B259" i="3"/>
  <c r="C259" i="3"/>
  <c r="D259" i="3"/>
  <c r="E259" i="3"/>
  <c r="G259" i="3"/>
  <c r="H259" i="3"/>
  <c r="C256" i="3"/>
  <c r="G256" i="3"/>
  <c r="H256" i="3"/>
  <c r="B256" i="3"/>
  <c r="A257" i="3"/>
  <c r="A258" i="3"/>
  <c r="A259" i="3"/>
  <c r="A256" i="3"/>
  <c r="I318" i="2"/>
  <c r="I317" i="2" s="1"/>
  <c r="H318" i="2"/>
  <c r="H317" i="2" s="1"/>
  <c r="G319" i="2"/>
  <c r="G315" i="2"/>
  <c r="G314" i="2"/>
  <c r="G318" i="2" l="1"/>
  <c r="G317" i="2" s="1"/>
  <c r="G313" i="2"/>
  <c r="B147" i="3"/>
  <c r="C147" i="3"/>
  <c r="D147" i="3"/>
  <c r="G147" i="3"/>
  <c r="H147" i="3"/>
  <c r="B148" i="3"/>
  <c r="C148" i="3"/>
  <c r="D148" i="3"/>
  <c r="E148" i="3"/>
  <c r="F148" i="3"/>
  <c r="G148" i="3"/>
  <c r="H148" i="3"/>
  <c r="B146" i="3"/>
  <c r="A147" i="3"/>
  <c r="A148" i="3"/>
  <c r="F33" i="3"/>
  <c r="G34" i="3"/>
  <c r="H34" i="3"/>
  <c r="F34" i="3"/>
  <c r="I518" i="2" l="1"/>
  <c r="H518" i="2"/>
  <c r="H520" i="2"/>
  <c r="I520" i="2"/>
  <c r="G520" i="2"/>
  <c r="G518" i="2"/>
  <c r="I398" i="2"/>
  <c r="H398" i="2"/>
  <c r="G398" i="2"/>
  <c r="G397" i="2" l="1"/>
  <c r="F38" i="3" s="1"/>
  <c r="F39" i="3"/>
  <c r="H397" i="2"/>
  <c r="G38" i="3" s="1"/>
  <c r="G39" i="3"/>
  <c r="I397" i="2"/>
  <c r="H38" i="3" s="1"/>
  <c r="H39" i="3"/>
  <c r="H517" i="2"/>
  <c r="I517" i="2"/>
  <c r="G517" i="2"/>
  <c r="G492" i="2"/>
  <c r="G473" i="2"/>
  <c r="F147" i="3" s="1"/>
  <c r="G185" i="2"/>
  <c r="G187" i="2"/>
  <c r="F260" i="3" s="1"/>
  <c r="G189" i="2"/>
  <c r="F262" i="3" s="1"/>
  <c r="F256" i="3" l="1"/>
  <c r="G491" i="2"/>
  <c r="G490" i="2" s="1"/>
  <c r="G184" i="2"/>
  <c r="G132" i="2" l="1"/>
  <c r="F196" i="3" s="1"/>
  <c r="G130" i="2"/>
  <c r="F194" i="3" s="1"/>
  <c r="B394" i="3" l="1"/>
  <c r="C394" i="3"/>
  <c r="D394" i="3"/>
  <c r="B395" i="3"/>
  <c r="C395" i="3"/>
  <c r="D395" i="3"/>
  <c r="E395" i="3"/>
  <c r="F395" i="3"/>
  <c r="G395" i="3"/>
  <c r="H395" i="3"/>
  <c r="A394" i="3"/>
  <c r="A395" i="3"/>
  <c r="I340" i="2"/>
  <c r="H394" i="3" s="1"/>
  <c r="H340" i="2"/>
  <c r="G394" i="3" s="1"/>
  <c r="G340" i="2"/>
  <c r="F394" i="3" s="1"/>
  <c r="B328" i="3" l="1"/>
  <c r="C328" i="3"/>
  <c r="D328" i="3"/>
  <c r="G328" i="3"/>
  <c r="H328" i="3"/>
  <c r="B329" i="3"/>
  <c r="C329" i="3"/>
  <c r="D329" i="3"/>
  <c r="E329" i="3"/>
  <c r="F329" i="3"/>
  <c r="G329" i="3"/>
  <c r="H329" i="3"/>
  <c r="A328" i="3"/>
  <c r="A329" i="3"/>
  <c r="G91" i="2"/>
  <c r="F328" i="3" s="1"/>
  <c r="B303" i="3" l="1"/>
  <c r="C303" i="3"/>
  <c r="D303" i="3"/>
  <c r="G303" i="3"/>
  <c r="H303" i="3"/>
  <c r="B304" i="3"/>
  <c r="C304" i="3"/>
  <c r="D304" i="3"/>
  <c r="E304" i="3"/>
  <c r="F304" i="3"/>
  <c r="G304" i="3"/>
  <c r="H304" i="3"/>
  <c r="A303" i="3"/>
  <c r="A304" i="3"/>
  <c r="B309" i="3" l="1"/>
  <c r="C309" i="3"/>
  <c r="D309" i="3"/>
  <c r="G309" i="3"/>
  <c r="H309" i="3"/>
  <c r="B310" i="3"/>
  <c r="C310" i="3"/>
  <c r="D310" i="3"/>
  <c r="E310" i="3"/>
  <c r="F310" i="3"/>
  <c r="G310" i="3"/>
  <c r="H310" i="3"/>
  <c r="A309" i="3"/>
  <c r="A310" i="3"/>
  <c r="G226" i="2"/>
  <c r="F309" i="3" s="1"/>
  <c r="B297" i="3"/>
  <c r="C297" i="3"/>
  <c r="D297" i="3"/>
  <c r="G297" i="3"/>
  <c r="H297" i="3"/>
  <c r="B298" i="3"/>
  <c r="C298" i="3"/>
  <c r="D298" i="3"/>
  <c r="E298" i="3"/>
  <c r="F298" i="3"/>
  <c r="G298" i="3"/>
  <c r="H298" i="3"/>
  <c r="A297" i="3"/>
  <c r="A298" i="3"/>
  <c r="G214" i="2"/>
  <c r="F297" i="3" s="1"/>
  <c r="G220" i="2" l="1"/>
  <c r="F303" i="3" s="1"/>
  <c r="B200" i="3"/>
  <c r="C200" i="3"/>
  <c r="D200" i="3"/>
  <c r="G200" i="3"/>
  <c r="H200" i="3"/>
  <c r="B201" i="3"/>
  <c r="C201" i="3"/>
  <c r="D201" i="3"/>
  <c r="E201" i="3"/>
  <c r="F201" i="3"/>
  <c r="G201" i="3"/>
  <c r="H201" i="3"/>
  <c r="A200" i="3"/>
  <c r="A201" i="3"/>
  <c r="G136" i="2"/>
  <c r="F200" i="3" s="1"/>
  <c r="B232" i="3"/>
  <c r="C232" i="3"/>
  <c r="D232" i="3"/>
  <c r="G232" i="3"/>
  <c r="H232" i="3"/>
  <c r="B233" i="3"/>
  <c r="C233" i="3"/>
  <c r="D233" i="3"/>
  <c r="E233" i="3"/>
  <c r="F233" i="3"/>
  <c r="G233" i="3"/>
  <c r="H233" i="3"/>
  <c r="A232" i="3"/>
  <c r="A233" i="3"/>
  <c r="G168" i="2"/>
  <c r="F232" i="3" s="1"/>
  <c r="B237" i="3"/>
  <c r="C237" i="3"/>
  <c r="D237" i="3"/>
  <c r="G237" i="3"/>
  <c r="H237" i="3"/>
  <c r="B238" i="3"/>
  <c r="C238" i="3"/>
  <c r="D238" i="3"/>
  <c r="E238" i="3"/>
  <c r="F238" i="3"/>
  <c r="G238" i="3"/>
  <c r="H238" i="3"/>
  <c r="A237" i="3"/>
  <c r="A238" i="3"/>
  <c r="G173" i="2"/>
  <c r="F237" i="3" s="1"/>
  <c r="B215" i="3"/>
  <c r="C215" i="3"/>
  <c r="D215" i="3"/>
  <c r="G215" i="3"/>
  <c r="H215" i="3"/>
  <c r="B216" i="3"/>
  <c r="C216" i="3"/>
  <c r="D216" i="3"/>
  <c r="E216" i="3"/>
  <c r="F216" i="3"/>
  <c r="G216" i="3"/>
  <c r="H216" i="3"/>
  <c r="A215" i="3"/>
  <c r="A216" i="3"/>
  <c r="G151" i="2"/>
  <c r="F215" i="3" s="1"/>
  <c r="B123" i="3"/>
  <c r="C123" i="3"/>
  <c r="D123" i="3"/>
  <c r="B124" i="3"/>
  <c r="C124" i="3"/>
  <c r="D124" i="3"/>
  <c r="E124" i="3"/>
  <c r="F124" i="3"/>
  <c r="G124" i="3"/>
  <c r="H124" i="3"/>
  <c r="A123" i="3"/>
  <c r="A124" i="3"/>
  <c r="I461" i="2"/>
  <c r="H123" i="3" s="1"/>
  <c r="H461" i="2"/>
  <c r="G123" i="3" s="1"/>
  <c r="G461" i="2"/>
  <c r="F123" i="3" s="1"/>
  <c r="B296" i="3" l="1"/>
  <c r="C296" i="3"/>
  <c r="D296" i="3"/>
  <c r="E296" i="3"/>
  <c r="F296" i="3"/>
  <c r="G296" i="3"/>
  <c r="H296" i="3"/>
  <c r="C295" i="3"/>
  <c r="D295" i="3"/>
  <c r="G295" i="3"/>
  <c r="H295" i="3"/>
  <c r="B295" i="3"/>
  <c r="A296" i="3"/>
  <c r="A295" i="3"/>
  <c r="B155" i="3"/>
  <c r="C155" i="3"/>
  <c r="D155" i="3"/>
  <c r="G155" i="3"/>
  <c r="H155" i="3"/>
  <c r="B156" i="3"/>
  <c r="C156" i="3"/>
  <c r="D156" i="3"/>
  <c r="E156" i="3"/>
  <c r="F156" i="3"/>
  <c r="G156" i="3"/>
  <c r="H156" i="3"/>
  <c r="A155" i="3"/>
  <c r="A156" i="3"/>
  <c r="B152" i="3"/>
  <c r="C152" i="3"/>
  <c r="D152" i="3"/>
  <c r="E152" i="3"/>
  <c r="F152" i="3"/>
  <c r="G152" i="3"/>
  <c r="H152" i="3"/>
  <c r="A152" i="3"/>
  <c r="B145" i="3"/>
  <c r="C145" i="3"/>
  <c r="D145" i="3"/>
  <c r="F145" i="3"/>
  <c r="G145" i="3"/>
  <c r="H145" i="3"/>
  <c r="A145" i="3"/>
  <c r="B69" i="3"/>
  <c r="C69" i="3"/>
  <c r="D69" i="3"/>
  <c r="E69" i="3"/>
  <c r="F69" i="3"/>
  <c r="G69" i="3"/>
  <c r="H69" i="3"/>
  <c r="A68" i="3"/>
  <c r="A69" i="3"/>
  <c r="A67" i="3"/>
  <c r="B67" i="3"/>
  <c r="C67" i="3"/>
  <c r="D67" i="3"/>
  <c r="G67" i="3"/>
  <c r="H67" i="3"/>
  <c r="B68" i="3"/>
  <c r="C68" i="3"/>
  <c r="D68" i="3"/>
  <c r="E68" i="3"/>
  <c r="F68" i="3"/>
  <c r="G68" i="3"/>
  <c r="H68" i="3"/>
  <c r="B64" i="3"/>
  <c r="C64" i="3"/>
  <c r="D64" i="3"/>
  <c r="G64" i="3"/>
  <c r="H64" i="3"/>
  <c r="B65" i="3"/>
  <c r="C65" i="3"/>
  <c r="D65" i="3"/>
  <c r="E65" i="3"/>
  <c r="F65" i="3"/>
  <c r="G65" i="3"/>
  <c r="H65" i="3"/>
  <c r="C63" i="3"/>
  <c r="D63" i="3"/>
  <c r="G63" i="3"/>
  <c r="H63" i="3"/>
  <c r="B63" i="3"/>
  <c r="A64" i="3"/>
  <c r="A65" i="3"/>
  <c r="A63" i="3"/>
  <c r="F381" i="3"/>
  <c r="C381" i="3"/>
  <c r="D381" i="3"/>
  <c r="E381" i="3"/>
  <c r="G381" i="3"/>
  <c r="H381" i="3"/>
  <c r="B381" i="3"/>
  <c r="A381" i="3"/>
  <c r="C378" i="3"/>
  <c r="D378" i="3"/>
  <c r="F378" i="3"/>
  <c r="G378" i="3"/>
  <c r="H378" i="3"/>
  <c r="A378" i="3"/>
  <c r="B199" i="3"/>
  <c r="C199" i="3"/>
  <c r="D199" i="3"/>
  <c r="E199" i="3"/>
  <c r="F199" i="3"/>
  <c r="G199" i="3"/>
  <c r="H199" i="3"/>
  <c r="B202" i="3"/>
  <c r="C202" i="3"/>
  <c r="D202" i="3"/>
  <c r="B203" i="3"/>
  <c r="C203" i="3"/>
  <c r="D203" i="3"/>
  <c r="E203" i="3"/>
  <c r="F203" i="3"/>
  <c r="G203" i="3"/>
  <c r="H203" i="3"/>
  <c r="C198" i="3"/>
  <c r="D198" i="3"/>
  <c r="G198" i="3"/>
  <c r="H198" i="3"/>
  <c r="B198" i="3"/>
  <c r="A199" i="3"/>
  <c r="A202" i="3"/>
  <c r="A203" i="3"/>
  <c r="A198" i="3"/>
  <c r="B391" i="3"/>
  <c r="C391" i="3"/>
  <c r="D391" i="3"/>
  <c r="G391" i="3"/>
  <c r="H391" i="3"/>
  <c r="B392" i="3"/>
  <c r="C392" i="3"/>
  <c r="D392" i="3"/>
  <c r="B393" i="3"/>
  <c r="C393" i="3"/>
  <c r="D393" i="3"/>
  <c r="E393" i="3"/>
  <c r="F393" i="3"/>
  <c r="G393" i="3"/>
  <c r="H393" i="3"/>
  <c r="C390" i="3"/>
  <c r="D390" i="3"/>
  <c r="G390" i="3"/>
  <c r="H390" i="3"/>
  <c r="B390" i="3"/>
  <c r="A391" i="3"/>
  <c r="A392" i="3"/>
  <c r="A393" i="3"/>
  <c r="A390" i="3"/>
  <c r="B171" i="3"/>
  <c r="C171" i="3"/>
  <c r="D171" i="3"/>
  <c r="E171" i="3"/>
  <c r="F171" i="3"/>
  <c r="G171" i="3"/>
  <c r="H171" i="3"/>
  <c r="C170" i="3"/>
  <c r="D170" i="3"/>
  <c r="B170" i="3"/>
  <c r="A170" i="3"/>
  <c r="A171" i="3"/>
  <c r="B132" i="3"/>
  <c r="C132" i="3"/>
  <c r="D132" i="3"/>
  <c r="E132" i="3"/>
  <c r="F132" i="3"/>
  <c r="G132" i="3"/>
  <c r="H132" i="3"/>
  <c r="C131" i="3"/>
  <c r="D131" i="3"/>
  <c r="B131" i="3"/>
  <c r="A131" i="3"/>
  <c r="A132" i="3"/>
  <c r="I338" i="2" l="1"/>
  <c r="H392" i="3" s="1"/>
  <c r="H338" i="2"/>
  <c r="G392" i="3" s="1"/>
  <c r="G338" i="2"/>
  <c r="I307" i="2"/>
  <c r="H170" i="3" s="1"/>
  <c r="H307" i="2"/>
  <c r="G170" i="3" s="1"/>
  <c r="G307" i="2"/>
  <c r="I286" i="2"/>
  <c r="H131" i="3" s="1"/>
  <c r="H286" i="2"/>
  <c r="G131" i="3" s="1"/>
  <c r="G286" i="2"/>
  <c r="G480" i="2"/>
  <c r="F155" i="3" s="1"/>
  <c r="G417" i="2"/>
  <c r="F67" i="3" s="1"/>
  <c r="G414" i="2"/>
  <c r="G298" i="2"/>
  <c r="G297" i="2" s="1"/>
  <c r="G295" i="2"/>
  <c r="G246" i="2"/>
  <c r="G243" i="2"/>
  <c r="G208" i="2"/>
  <c r="G212" i="2"/>
  <c r="F295" i="3" s="1"/>
  <c r="I138" i="2"/>
  <c r="H202" i="3" s="1"/>
  <c r="H138" i="2"/>
  <c r="G202" i="3" s="1"/>
  <c r="G138" i="2"/>
  <c r="F202" i="3" s="1"/>
  <c r="G134" i="2"/>
  <c r="F198" i="3" s="1"/>
  <c r="I86" i="2"/>
  <c r="H86" i="2"/>
  <c r="G86" i="2"/>
  <c r="G413" i="2" l="1"/>
  <c r="F63" i="3" s="1"/>
  <c r="F64" i="3"/>
  <c r="G337" i="2"/>
  <c r="F391" i="3" s="1"/>
  <c r="F392" i="3"/>
  <c r="G306" i="2"/>
  <c r="G305" i="2" s="1"/>
  <c r="F170" i="3"/>
  <c r="G285" i="2"/>
  <c r="G284" i="2" s="1"/>
  <c r="F131" i="3"/>
  <c r="G294" i="2"/>
  <c r="G336" i="2" l="1"/>
  <c r="G335" i="2" s="1"/>
  <c r="D51" i="1"/>
  <c r="B150" i="3"/>
  <c r="C150" i="3"/>
  <c r="D150" i="3"/>
  <c r="G150" i="3"/>
  <c r="H150" i="3"/>
  <c r="B151" i="3"/>
  <c r="C151" i="3"/>
  <c r="D151" i="3"/>
  <c r="F151" i="3"/>
  <c r="F150" i="3" s="1"/>
  <c r="G151" i="3"/>
  <c r="H151" i="3"/>
  <c r="A150" i="3"/>
  <c r="A151" i="3"/>
  <c r="B127" i="3"/>
  <c r="C127" i="3"/>
  <c r="D127" i="3"/>
  <c r="B128" i="3"/>
  <c r="C128" i="3"/>
  <c r="D128" i="3"/>
  <c r="E128" i="3"/>
  <c r="F128" i="3"/>
  <c r="G128" i="3"/>
  <c r="H128" i="3"/>
  <c r="A127" i="3"/>
  <c r="A128" i="3"/>
  <c r="B307" i="3"/>
  <c r="C307" i="3"/>
  <c r="D307" i="3"/>
  <c r="G307" i="3"/>
  <c r="H307" i="3"/>
  <c r="B308" i="3"/>
  <c r="C308" i="3"/>
  <c r="D308" i="3"/>
  <c r="E308" i="3"/>
  <c r="F308" i="3"/>
  <c r="G308" i="3"/>
  <c r="H308" i="3"/>
  <c r="A307" i="3"/>
  <c r="A308" i="3"/>
  <c r="B437" i="3"/>
  <c r="C437" i="3"/>
  <c r="D437" i="3"/>
  <c r="G437" i="3"/>
  <c r="H437" i="3"/>
  <c r="B438" i="3"/>
  <c r="C438" i="3"/>
  <c r="D438" i="3"/>
  <c r="E438" i="3"/>
  <c r="F438" i="3"/>
  <c r="G438" i="3"/>
  <c r="H438" i="3"/>
  <c r="C436" i="3"/>
  <c r="G436" i="3"/>
  <c r="H436" i="3"/>
  <c r="B436" i="3"/>
  <c r="A437" i="3"/>
  <c r="A438" i="3"/>
  <c r="A436" i="3"/>
  <c r="B220" i="3"/>
  <c r="C220" i="3"/>
  <c r="D220" i="3"/>
  <c r="E220" i="3"/>
  <c r="F220" i="3"/>
  <c r="G220" i="3"/>
  <c r="H220" i="3"/>
  <c r="C219" i="3"/>
  <c r="D219" i="3"/>
  <c r="B219" i="3"/>
  <c r="A220" i="3"/>
  <c r="A219" i="3"/>
  <c r="H155" i="2"/>
  <c r="G219" i="3" s="1"/>
  <c r="I155" i="2"/>
  <c r="H219" i="3" s="1"/>
  <c r="H416" i="2"/>
  <c r="I416" i="2"/>
  <c r="G416" i="2"/>
  <c r="G476" i="2"/>
  <c r="I465" i="2"/>
  <c r="H127" i="3" s="1"/>
  <c r="H465" i="2"/>
  <c r="G127" i="3" s="1"/>
  <c r="G465" i="2"/>
  <c r="F127" i="3" s="1"/>
  <c r="F390" i="3" l="1"/>
  <c r="G334" i="2"/>
  <c r="G357" i="2"/>
  <c r="G356" i="2" l="1"/>
  <c r="F436" i="3" s="1"/>
  <c r="F437" i="3"/>
  <c r="G224" i="2"/>
  <c r="F307" i="3" s="1"/>
  <c r="G155" i="2" l="1"/>
  <c r="F219" i="3" s="1"/>
  <c r="B236" i="3" l="1"/>
  <c r="C236" i="3"/>
  <c r="D236" i="3"/>
  <c r="E236" i="3"/>
  <c r="F236" i="3"/>
  <c r="G236" i="3"/>
  <c r="H236" i="3"/>
  <c r="A236" i="3"/>
  <c r="E45" i="1" l="1"/>
  <c r="F45" i="1"/>
  <c r="B166" i="3"/>
  <c r="C166" i="3"/>
  <c r="D166" i="3"/>
  <c r="B167" i="3"/>
  <c r="C167" i="3"/>
  <c r="D167" i="3"/>
  <c r="E167" i="3"/>
  <c r="F167" i="3"/>
  <c r="G167" i="3"/>
  <c r="H167" i="3"/>
  <c r="A166" i="3"/>
  <c r="A167" i="3"/>
  <c r="B397" i="3"/>
  <c r="C397" i="3"/>
  <c r="D397" i="3"/>
  <c r="B398" i="3"/>
  <c r="C398" i="3"/>
  <c r="D398" i="3"/>
  <c r="B399" i="3"/>
  <c r="C399" i="3"/>
  <c r="D399" i="3"/>
  <c r="B400" i="3"/>
  <c r="C400" i="3"/>
  <c r="D400" i="3"/>
  <c r="E400" i="3"/>
  <c r="F400" i="3"/>
  <c r="G400" i="3"/>
  <c r="H400" i="3"/>
  <c r="B401" i="3"/>
  <c r="C401" i="3"/>
  <c r="D401" i="3"/>
  <c r="E401" i="3"/>
  <c r="F401" i="3"/>
  <c r="G401" i="3"/>
  <c r="H401" i="3"/>
  <c r="B402" i="3"/>
  <c r="C402" i="3"/>
  <c r="D402" i="3"/>
  <c r="E402" i="3"/>
  <c r="F402" i="3"/>
  <c r="G402" i="3"/>
  <c r="H402" i="3"/>
  <c r="B403" i="3"/>
  <c r="C403" i="3"/>
  <c r="D403" i="3"/>
  <c r="B404" i="3"/>
  <c r="C404" i="3"/>
  <c r="D404" i="3"/>
  <c r="E404" i="3"/>
  <c r="F404" i="3"/>
  <c r="G404" i="3"/>
  <c r="H404" i="3"/>
  <c r="C396" i="3"/>
  <c r="B396" i="3"/>
  <c r="A397" i="3"/>
  <c r="A398" i="3"/>
  <c r="A399" i="3"/>
  <c r="A400" i="3"/>
  <c r="A401" i="3"/>
  <c r="A402" i="3"/>
  <c r="A403" i="3"/>
  <c r="A404" i="3"/>
  <c r="A396" i="3"/>
  <c r="F255" i="3"/>
  <c r="B248" i="3"/>
  <c r="C248" i="3"/>
  <c r="D248" i="3"/>
  <c r="B249" i="3"/>
  <c r="C249" i="3"/>
  <c r="D249" i="3"/>
  <c r="B250" i="3"/>
  <c r="C250" i="3"/>
  <c r="D250" i="3"/>
  <c r="B251" i="3"/>
  <c r="C251" i="3"/>
  <c r="D251" i="3"/>
  <c r="E251" i="3"/>
  <c r="F251" i="3"/>
  <c r="G251" i="3"/>
  <c r="H251" i="3"/>
  <c r="B252" i="3"/>
  <c r="C252" i="3"/>
  <c r="D252" i="3"/>
  <c r="E252" i="3"/>
  <c r="F252" i="3"/>
  <c r="G252" i="3"/>
  <c r="H252" i="3"/>
  <c r="B253" i="3"/>
  <c r="C253" i="3"/>
  <c r="D253" i="3"/>
  <c r="E253" i="3"/>
  <c r="F253" i="3"/>
  <c r="G253" i="3"/>
  <c r="H253" i="3"/>
  <c r="C247" i="3"/>
  <c r="B247" i="3"/>
  <c r="A248" i="3"/>
  <c r="A249" i="3"/>
  <c r="A250" i="3"/>
  <c r="A251" i="3"/>
  <c r="A252" i="3"/>
  <c r="A253" i="3"/>
  <c r="B234" i="3"/>
  <c r="C234" i="3"/>
  <c r="D234" i="3"/>
  <c r="B235" i="3"/>
  <c r="C235" i="3"/>
  <c r="D235" i="3"/>
  <c r="E235" i="3"/>
  <c r="F235" i="3"/>
  <c r="G235" i="3"/>
  <c r="H235" i="3"/>
  <c r="A234" i="3"/>
  <c r="A235" i="3"/>
  <c r="I274" i="2" l="1"/>
  <c r="I516" i="2" l="1"/>
  <c r="I515" i="2" s="1"/>
  <c r="I514" i="2" s="1"/>
  <c r="I512" i="2"/>
  <c r="I511" i="2" s="1"/>
  <c r="I510" i="2" s="1"/>
  <c r="I506" i="2" s="1"/>
  <c r="I504" i="2"/>
  <c r="I503" i="2" s="1"/>
  <c r="I502" i="2" s="1"/>
  <c r="I501" i="2" s="1"/>
  <c r="I497" i="2"/>
  <c r="I496" i="2" s="1"/>
  <c r="I495" i="2" s="1"/>
  <c r="I494" i="2" s="1"/>
  <c r="I489" i="2" s="1"/>
  <c r="I487" i="2"/>
  <c r="H166" i="3" s="1"/>
  <c r="I485" i="2"/>
  <c r="I478" i="2"/>
  <c r="I475" i="2" s="1"/>
  <c r="I470" i="2"/>
  <c r="I463" i="2"/>
  <c r="I459" i="2"/>
  <c r="I454" i="2"/>
  <c r="I453" i="2" s="1"/>
  <c r="I452" i="2" s="1"/>
  <c r="I451" i="2" s="1"/>
  <c r="I449" i="2"/>
  <c r="I448" i="2" s="1"/>
  <c r="I447" i="2" s="1"/>
  <c r="I446" i="2" s="1"/>
  <c r="I443" i="2"/>
  <c r="I442" i="2" s="1"/>
  <c r="I440" i="2"/>
  <c r="I439" i="2" s="1"/>
  <c r="I435" i="2"/>
  <c r="I434" i="2" s="1"/>
  <c r="I430" i="2"/>
  <c r="I429" i="2" s="1"/>
  <c r="I428" i="2" s="1"/>
  <c r="I426" i="2"/>
  <c r="I424" i="2"/>
  <c r="I411" i="2"/>
  <c r="I408" i="2"/>
  <c r="I403" i="2"/>
  <c r="I402" i="2" s="1"/>
  <c r="I401" i="2" s="1"/>
  <c r="I395" i="2"/>
  <c r="I394" i="2" s="1"/>
  <c r="I393" i="2" s="1"/>
  <c r="I392" i="2" s="1"/>
  <c r="I388" i="2"/>
  <c r="I387" i="2" s="1"/>
  <c r="I386" i="2" s="1"/>
  <c r="I385" i="2" s="1"/>
  <c r="I383" i="2"/>
  <c r="I382" i="2" s="1"/>
  <c r="I381" i="2" s="1"/>
  <c r="I380" i="2" s="1"/>
  <c r="I376" i="2"/>
  <c r="I375" i="2" s="1"/>
  <c r="I374" i="2" s="1"/>
  <c r="I373" i="2" s="1"/>
  <c r="I372" i="2" s="1"/>
  <c r="I370" i="2"/>
  <c r="I369" i="2" s="1"/>
  <c r="I368" i="2" s="1"/>
  <c r="I367" i="2" s="1"/>
  <c r="I364" i="2"/>
  <c r="I363" i="2" s="1"/>
  <c r="I362" i="2" s="1"/>
  <c r="I361" i="2" s="1"/>
  <c r="I354" i="2"/>
  <c r="I352" i="2"/>
  <c r="I346" i="2"/>
  <c r="I345" i="2" s="1"/>
  <c r="I344" i="2" s="1"/>
  <c r="I343" i="2" s="1"/>
  <c r="I342" i="2" s="1"/>
  <c r="I332" i="2"/>
  <c r="I331" i="2" s="1"/>
  <c r="I330" i="2" s="1"/>
  <c r="I329" i="2" s="1"/>
  <c r="I325" i="2"/>
  <c r="I324" i="2" s="1"/>
  <c r="I323" i="2" s="1"/>
  <c r="I322" i="2" s="1"/>
  <c r="I311" i="2"/>
  <c r="I310" i="2" s="1"/>
  <c r="I309" i="2" s="1"/>
  <c r="I304" i="2" s="1"/>
  <c r="I302" i="2"/>
  <c r="I301" i="2" s="1"/>
  <c r="I300" i="2" s="1"/>
  <c r="I293" i="2" s="1"/>
  <c r="I290" i="2"/>
  <c r="I289" i="2" s="1"/>
  <c r="I288" i="2" s="1"/>
  <c r="I283" i="2" s="1"/>
  <c r="I282" i="2" s="1"/>
  <c r="I280" i="2"/>
  <c r="I279" i="2" s="1"/>
  <c r="I278" i="2" s="1"/>
  <c r="I277" i="2" s="1"/>
  <c r="I276" i="2" s="1"/>
  <c r="I273" i="2"/>
  <c r="I272" i="2" s="1"/>
  <c r="I271" i="2" s="1"/>
  <c r="I270" i="2" s="1"/>
  <c r="I266" i="2"/>
  <c r="I265" i="2" s="1"/>
  <c r="I264" i="2" s="1"/>
  <c r="I261" i="2"/>
  <c r="I259" i="2" s="1"/>
  <c r="I254" i="2"/>
  <c r="I253" i="2" s="1"/>
  <c r="I252" i="2" s="1"/>
  <c r="I251" i="2" s="1"/>
  <c r="I246" i="2"/>
  <c r="I243" i="2"/>
  <c r="I238" i="2"/>
  <c r="I236" i="2"/>
  <c r="I230" i="2"/>
  <c r="I229" i="2" s="1"/>
  <c r="I228" i="2" s="1"/>
  <c r="I222" i="2"/>
  <c r="I218" i="2"/>
  <c r="I208" i="2"/>
  <c r="I207" i="2" s="1"/>
  <c r="I204" i="2"/>
  <c r="I203" i="2" s="1"/>
  <c r="I199" i="2"/>
  <c r="I198" i="2" s="1"/>
  <c r="I194" i="2"/>
  <c r="I193" i="2" s="1"/>
  <c r="I181" i="2"/>
  <c r="I180" i="2" s="1"/>
  <c r="I178" i="2"/>
  <c r="I175" i="2"/>
  <c r="I170" i="2"/>
  <c r="H234" i="3" s="1"/>
  <c r="I165" i="2"/>
  <c r="I160" i="2"/>
  <c r="I157" i="2"/>
  <c r="I148" i="2"/>
  <c r="I143" i="2"/>
  <c r="I124" i="2"/>
  <c r="I123" i="2" s="1"/>
  <c r="I118" i="2"/>
  <c r="I114" i="2"/>
  <c r="I105" i="2"/>
  <c r="I101" i="2"/>
  <c r="I96" i="2"/>
  <c r="I95" i="2" s="1"/>
  <c r="I94" i="2" s="1"/>
  <c r="I89" i="2"/>
  <c r="I88" i="2" s="1"/>
  <c r="I84" i="2"/>
  <c r="I80" i="2"/>
  <c r="I63" i="2"/>
  <c r="I59" i="2"/>
  <c r="I47" i="2"/>
  <c r="I46" i="2" s="1"/>
  <c r="I45" i="2" s="1"/>
  <c r="I42" i="2"/>
  <c r="I41" i="2" s="1"/>
  <c r="I40" i="2" s="1"/>
  <c r="I35" i="2"/>
  <c r="H403" i="3" s="1"/>
  <c r="I31" i="2"/>
  <c r="I24" i="2"/>
  <c r="I23" i="2" s="1"/>
  <c r="I22" i="2" s="1"/>
  <c r="H516" i="2"/>
  <c r="H515" i="2" s="1"/>
  <c r="H514" i="2" s="1"/>
  <c r="H512" i="2"/>
  <c r="H511" i="2" s="1"/>
  <c r="H510" i="2" s="1"/>
  <c r="H506" i="2" s="1"/>
  <c r="H504" i="2"/>
  <c r="H503" i="2" s="1"/>
  <c r="H502" i="2" s="1"/>
  <c r="H501" i="2" s="1"/>
  <c r="H497" i="2"/>
  <c r="H496" i="2" s="1"/>
  <c r="H495" i="2" s="1"/>
  <c r="H494" i="2" s="1"/>
  <c r="H489" i="2" s="1"/>
  <c r="H487" i="2"/>
  <c r="H485" i="2"/>
  <c r="H478" i="2"/>
  <c r="H475" i="2" s="1"/>
  <c r="H470" i="2"/>
  <c r="H463" i="2"/>
  <c r="H459" i="2"/>
  <c r="H454" i="2"/>
  <c r="H453" i="2" s="1"/>
  <c r="H452" i="2" s="1"/>
  <c r="H451" i="2" s="1"/>
  <c r="H449" i="2"/>
  <c r="H448" i="2" s="1"/>
  <c r="H447" i="2" s="1"/>
  <c r="H446" i="2" s="1"/>
  <c r="H443" i="2"/>
  <c r="H442" i="2" s="1"/>
  <c r="H440" i="2"/>
  <c r="H439" i="2" s="1"/>
  <c r="H435" i="2"/>
  <c r="H434" i="2" s="1"/>
  <c r="H430" i="2"/>
  <c r="H429" i="2" s="1"/>
  <c r="H428" i="2" s="1"/>
  <c r="H426" i="2"/>
  <c r="H424" i="2"/>
  <c r="H411" i="2"/>
  <c r="H408" i="2"/>
  <c r="H403" i="2"/>
  <c r="H402" i="2" s="1"/>
  <c r="H401" i="2" s="1"/>
  <c r="H395" i="2"/>
  <c r="H394" i="2" s="1"/>
  <c r="H393" i="2" s="1"/>
  <c r="H392" i="2" s="1"/>
  <c r="H388" i="2"/>
  <c r="H387" i="2" s="1"/>
  <c r="H386" i="2" s="1"/>
  <c r="H385" i="2" s="1"/>
  <c r="H383" i="2"/>
  <c r="H382" i="2" s="1"/>
  <c r="H381" i="2" s="1"/>
  <c r="H380" i="2" s="1"/>
  <c r="H376" i="2"/>
  <c r="H375" i="2" s="1"/>
  <c r="H374" i="2" s="1"/>
  <c r="H373" i="2" s="1"/>
  <c r="H372" i="2" s="1"/>
  <c r="H370" i="2"/>
  <c r="H369" i="2" s="1"/>
  <c r="H368" i="2" s="1"/>
  <c r="H367" i="2" s="1"/>
  <c r="H364" i="2"/>
  <c r="H363" i="2" s="1"/>
  <c r="H362" i="2" s="1"/>
  <c r="H361" i="2" s="1"/>
  <c r="H354" i="2"/>
  <c r="H352" i="2"/>
  <c r="H346" i="2"/>
  <c r="H345" i="2" s="1"/>
  <c r="H344" i="2" s="1"/>
  <c r="H343" i="2" s="1"/>
  <c r="H342" i="2" s="1"/>
  <c r="H332" i="2"/>
  <c r="H331" i="2" s="1"/>
  <c r="H330" i="2" s="1"/>
  <c r="H329" i="2" s="1"/>
  <c r="H325" i="2"/>
  <c r="H324" i="2" s="1"/>
  <c r="H323" i="2" s="1"/>
  <c r="H322" i="2" s="1"/>
  <c r="H311" i="2"/>
  <c r="H310" i="2" s="1"/>
  <c r="H309" i="2" s="1"/>
  <c r="H304" i="2" s="1"/>
  <c r="H302" i="2"/>
  <c r="H301" i="2" s="1"/>
  <c r="H300" i="2" s="1"/>
  <c r="H293" i="2" s="1"/>
  <c r="H290" i="2"/>
  <c r="H289" i="2" s="1"/>
  <c r="H288" i="2" s="1"/>
  <c r="H283" i="2" s="1"/>
  <c r="H282" i="2" s="1"/>
  <c r="H280" i="2"/>
  <c r="H279" i="2" s="1"/>
  <c r="H278" i="2" s="1"/>
  <c r="H277" i="2" s="1"/>
  <c r="H276" i="2" s="1"/>
  <c r="H274" i="2"/>
  <c r="H273" i="2" s="1"/>
  <c r="H272" i="2" s="1"/>
  <c r="H271" i="2" s="1"/>
  <c r="H270" i="2" s="1"/>
  <c r="H266" i="2"/>
  <c r="H265" i="2" s="1"/>
  <c r="H264" i="2" s="1"/>
  <c r="H261" i="2"/>
  <c r="H260" i="2" s="1"/>
  <c r="H254" i="2"/>
  <c r="H253" i="2" s="1"/>
  <c r="H252" i="2" s="1"/>
  <c r="H251" i="2" s="1"/>
  <c r="H246" i="2"/>
  <c r="H243" i="2"/>
  <c r="H238" i="2"/>
  <c r="H236" i="2"/>
  <c r="H230" i="2"/>
  <c r="H229" i="2" s="1"/>
  <c r="H228" i="2" s="1"/>
  <c r="H222" i="2"/>
  <c r="H218" i="2"/>
  <c r="H208" i="2"/>
  <c r="H207" i="2" s="1"/>
  <c r="H204" i="2"/>
  <c r="H203" i="2" s="1"/>
  <c r="H199" i="2"/>
  <c r="H198" i="2" s="1"/>
  <c r="H194" i="2"/>
  <c r="H193" i="2" s="1"/>
  <c r="H181" i="2"/>
  <c r="H180" i="2" s="1"/>
  <c r="H178" i="2"/>
  <c r="H175" i="2"/>
  <c r="H170" i="2"/>
  <c r="G234" i="3" s="1"/>
  <c r="H165" i="2"/>
  <c r="H160" i="2"/>
  <c r="H157" i="2"/>
  <c r="H148" i="2"/>
  <c r="H143" i="2"/>
  <c r="H124" i="2"/>
  <c r="H123" i="2" s="1"/>
  <c r="H118" i="2"/>
  <c r="H114" i="2"/>
  <c r="H105" i="2"/>
  <c r="H101" i="2"/>
  <c r="H96" i="2"/>
  <c r="H95" i="2" s="1"/>
  <c r="H94" i="2" s="1"/>
  <c r="H89" i="2"/>
  <c r="H88" i="2" s="1"/>
  <c r="H84" i="2"/>
  <c r="H80" i="2"/>
  <c r="H63" i="2"/>
  <c r="H59" i="2"/>
  <c r="H47" i="2"/>
  <c r="H46" i="2" s="1"/>
  <c r="H45" i="2" s="1"/>
  <c r="H42" i="2"/>
  <c r="H41" i="2" s="1"/>
  <c r="H40" i="2" s="1"/>
  <c r="H35" i="2"/>
  <c r="H31" i="2"/>
  <c r="G399" i="3" s="1"/>
  <c r="H24" i="2"/>
  <c r="H23" i="2" s="1"/>
  <c r="H22" i="2" s="1"/>
  <c r="G487" i="2"/>
  <c r="F166" i="3" s="1"/>
  <c r="I79" i="2" l="1"/>
  <c r="I78" i="2" s="1"/>
  <c r="I77" i="2" s="1"/>
  <c r="I202" i="2"/>
  <c r="H202" i="2"/>
  <c r="H423" i="2"/>
  <c r="H422" i="2" s="1"/>
  <c r="H421" i="2" s="1"/>
  <c r="I154" i="2"/>
  <c r="I153" i="2" s="1"/>
  <c r="I240" i="2"/>
  <c r="I263" i="2"/>
  <c r="I500" i="2"/>
  <c r="I100" i="2"/>
  <c r="I99" i="2" s="1"/>
  <c r="I93" i="2" s="1"/>
  <c r="H154" i="2"/>
  <c r="H153" i="2" s="1"/>
  <c r="H240" i="2"/>
  <c r="H500" i="2"/>
  <c r="I113" i="2"/>
  <c r="I112" i="2" s="1"/>
  <c r="I217" i="2"/>
  <c r="I216" i="2" s="1"/>
  <c r="H301" i="3"/>
  <c r="I407" i="2"/>
  <c r="I406" i="2" s="1"/>
  <c r="I400" i="2" s="1"/>
  <c r="I379" i="2" s="1"/>
  <c r="H100" i="2"/>
  <c r="H99" i="2" s="1"/>
  <c r="H93" i="2" s="1"/>
  <c r="G301" i="3"/>
  <c r="H217" i="2"/>
  <c r="H216" i="2" s="1"/>
  <c r="I142" i="2"/>
  <c r="I141" i="2" s="1"/>
  <c r="I122" i="2"/>
  <c r="H187" i="3"/>
  <c r="H186" i="3" s="1"/>
  <c r="H122" i="2"/>
  <c r="G187" i="3"/>
  <c r="G186" i="3" s="1"/>
  <c r="H113" i="2"/>
  <c r="H112" i="2" s="1"/>
  <c r="H351" i="2"/>
  <c r="H350" i="2" s="1"/>
  <c r="H349" i="2" s="1"/>
  <c r="H348" i="2" s="1"/>
  <c r="I235" i="2"/>
  <c r="I234" i="2" s="1"/>
  <c r="I233" i="2" s="1"/>
  <c r="I192" i="2"/>
  <c r="H58" i="2"/>
  <c r="G250" i="3"/>
  <c r="I58" i="2"/>
  <c r="H250" i="3"/>
  <c r="H235" i="2"/>
  <c r="H234" i="2" s="1"/>
  <c r="H233" i="2" s="1"/>
  <c r="H242" i="2"/>
  <c r="H241" i="2" s="1"/>
  <c r="H407" i="2"/>
  <c r="H406" i="2" s="1"/>
  <c r="H400" i="2" s="1"/>
  <c r="H379" i="2" s="1"/>
  <c r="H30" i="2"/>
  <c r="G398" i="3" s="1"/>
  <c r="G403" i="3"/>
  <c r="H192" i="2"/>
  <c r="I30" i="2"/>
  <c r="H398" i="3" s="1"/>
  <c r="H399" i="3"/>
  <c r="H484" i="2"/>
  <c r="H483" i="2" s="1"/>
  <c r="H482" i="2" s="1"/>
  <c r="G166" i="3"/>
  <c r="I423" i="2"/>
  <c r="I422" i="2" s="1"/>
  <c r="I421" i="2" s="1"/>
  <c r="I458" i="2"/>
  <c r="I457" i="2" s="1"/>
  <c r="I456" i="2" s="1"/>
  <c r="I445" i="2" s="1"/>
  <c r="I484" i="2"/>
  <c r="I483" i="2" s="1"/>
  <c r="I482" i="2" s="1"/>
  <c r="H433" i="2"/>
  <c r="I433" i="2"/>
  <c r="I258" i="2"/>
  <c r="I292" i="2"/>
  <c r="H259" i="2"/>
  <c r="I321" i="2"/>
  <c r="H321" i="2"/>
  <c r="I260" i="2"/>
  <c r="H39" i="2"/>
  <c r="I469" i="2"/>
  <c r="I468" i="2" s="1"/>
  <c r="I351" i="2"/>
  <c r="I350" i="2" s="1"/>
  <c r="I349" i="2" s="1"/>
  <c r="I348" i="2" s="1"/>
  <c r="H469" i="2"/>
  <c r="H468" i="2" s="1"/>
  <c r="H142" i="2"/>
  <c r="H141" i="2" s="1"/>
  <c r="H79" i="2"/>
  <c r="H78" i="2" s="1"/>
  <c r="H77" i="2" s="1"/>
  <c r="I39" i="2"/>
  <c r="I360" i="2"/>
  <c r="I359" i="2" s="1"/>
  <c r="I242" i="2"/>
  <c r="I241" i="2" s="1"/>
  <c r="H292" i="2"/>
  <c r="H360" i="2"/>
  <c r="H359" i="2" s="1"/>
  <c r="H258" i="2"/>
  <c r="H263" i="2"/>
  <c r="H458" i="2"/>
  <c r="H457" i="2" s="1"/>
  <c r="H456" i="2" s="1"/>
  <c r="H445" i="2" s="1"/>
  <c r="H28" i="2" l="1"/>
  <c r="G396" i="3" s="1"/>
  <c r="I111" i="2"/>
  <c r="I250" i="2"/>
  <c r="H29" i="2"/>
  <c r="G397" i="3" s="1"/>
  <c r="I28" i="2"/>
  <c r="H396" i="3" s="1"/>
  <c r="I191" i="2"/>
  <c r="I29" i="2"/>
  <c r="H397" i="3" s="1"/>
  <c r="I232" i="2"/>
  <c r="H191" i="2"/>
  <c r="I140" i="2"/>
  <c r="H467" i="2"/>
  <c r="I467" i="2"/>
  <c r="I76" i="2"/>
  <c r="H232" i="2"/>
  <c r="H76" i="2"/>
  <c r="H111" i="2"/>
  <c r="H250" i="2"/>
  <c r="H249" i="2" s="1"/>
  <c r="H21" i="2"/>
  <c r="H11" i="2" s="1"/>
  <c r="I57" i="2"/>
  <c r="H249" i="3"/>
  <c r="H57" i="2"/>
  <c r="G249" i="3"/>
  <c r="I420" i="2"/>
  <c r="H420" i="2"/>
  <c r="G142" i="3"/>
  <c r="H142" i="3"/>
  <c r="I249" i="2"/>
  <c r="H140" i="2"/>
  <c r="H378" i="2" l="1"/>
  <c r="I378" i="2"/>
  <c r="I110" i="2"/>
  <c r="I109" i="2" s="1"/>
  <c r="I21" i="2"/>
  <c r="I11" i="2" s="1"/>
  <c r="H110" i="2"/>
  <c r="H109" i="2" s="1"/>
  <c r="H56" i="2"/>
  <c r="G248" i="3"/>
  <c r="I56" i="2"/>
  <c r="H248" i="3"/>
  <c r="G170" i="2"/>
  <c r="F234" i="3" s="1"/>
  <c r="H247" i="3" l="1"/>
  <c r="I55" i="2"/>
  <c r="I54" i="2" s="1"/>
  <c r="G247" i="3"/>
  <c r="H55" i="2"/>
  <c r="H54" i="2" s="1"/>
  <c r="G35" i="2"/>
  <c r="F403" i="3" s="1"/>
  <c r="G31" i="2"/>
  <c r="F399" i="3" l="1"/>
  <c r="G30" i="2"/>
  <c r="G29" i="2" s="1"/>
  <c r="F397" i="3" s="1"/>
  <c r="G28" i="2" l="1"/>
  <c r="F396" i="3" s="1"/>
  <c r="F398" i="3"/>
  <c r="D45" i="1"/>
  <c r="A385" i="3" l="1"/>
  <c r="A386" i="3"/>
  <c r="A388" i="3"/>
  <c r="A384" i="3"/>
  <c r="B385" i="3"/>
  <c r="C385" i="3"/>
  <c r="D385" i="3"/>
  <c r="B386" i="3"/>
  <c r="C386" i="3"/>
  <c r="D386" i="3"/>
  <c r="B388" i="3"/>
  <c r="C388" i="3"/>
  <c r="D388" i="3"/>
  <c r="E388" i="3"/>
  <c r="F388" i="3"/>
  <c r="G388" i="3"/>
  <c r="H388" i="3"/>
  <c r="C384" i="3"/>
  <c r="B384" i="3"/>
  <c r="B325" i="3"/>
  <c r="C325" i="3"/>
  <c r="D325" i="3"/>
  <c r="B326" i="3"/>
  <c r="C326" i="3"/>
  <c r="D326" i="3"/>
  <c r="B327" i="3"/>
  <c r="C327" i="3"/>
  <c r="D327" i="3"/>
  <c r="E327" i="3"/>
  <c r="F327" i="3"/>
  <c r="G327" i="3"/>
  <c r="H327" i="3"/>
  <c r="B324" i="3"/>
  <c r="A325" i="3"/>
  <c r="A326" i="3"/>
  <c r="A327" i="3"/>
  <c r="F254" i="3"/>
  <c r="B244" i="3"/>
  <c r="C244" i="3"/>
  <c r="D244" i="3"/>
  <c r="B245" i="3"/>
  <c r="C245" i="3"/>
  <c r="D245" i="3"/>
  <c r="G245" i="3"/>
  <c r="H245" i="3"/>
  <c r="B246" i="3"/>
  <c r="C246" i="3"/>
  <c r="D246" i="3"/>
  <c r="E246" i="3"/>
  <c r="F246" i="3"/>
  <c r="G246" i="3"/>
  <c r="H246" i="3"/>
  <c r="A246" i="3"/>
  <c r="A244" i="3"/>
  <c r="A245" i="3"/>
  <c r="H244" i="3" l="1"/>
  <c r="G244" i="3"/>
  <c r="H326" i="3"/>
  <c r="G326" i="3"/>
  <c r="G89" i="2"/>
  <c r="H325" i="3"/>
  <c r="G325" i="3"/>
  <c r="F386" i="3"/>
  <c r="G23" i="2" l="1"/>
  <c r="G22" i="2" s="1"/>
  <c r="G88" i="2"/>
  <c r="F326" i="3"/>
  <c r="G180" i="2"/>
  <c r="F244" i="3" s="1"/>
  <c r="F245" i="3"/>
  <c r="G386" i="3"/>
  <c r="H386" i="3"/>
  <c r="F384" i="3" l="1"/>
  <c r="F325" i="3"/>
  <c r="F385" i="3"/>
  <c r="G384" i="3"/>
  <c r="G385" i="3"/>
  <c r="H384" i="3"/>
  <c r="H385" i="3"/>
  <c r="F51" i="1"/>
  <c r="E51" i="1"/>
  <c r="F49" i="1"/>
  <c r="E49" i="1"/>
  <c r="D49" i="1"/>
  <c r="F41" i="1"/>
  <c r="E41" i="1"/>
  <c r="D41" i="1"/>
  <c r="F38" i="1"/>
  <c r="E38" i="1"/>
  <c r="D38" i="1"/>
  <c r="F32" i="1"/>
  <c r="E32" i="1"/>
  <c r="F29" i="1"/>
  <c r="E29" i="1"/>
  <c r="D29" i="1"/>
  <c r="F24" i="1"/>
  <c r="E24" i="1"/>
  <c r="D24" i="1"/>
  <c r="F21" i="1"/>
  <c r="E21" i="1"/>
  <c r="D21" i="1"/>
  <c r="F19" i="1"/>
  <c r="E19" i="1"/>
  <c r="D19" i="1"/>
  <c r="F11" i="1"/>
  <c r="E11" i="1"/>
  <c r="D11" i="1"/>
  <c r="A60" i="3"/>
  <c r="B60" i="3"/>
  <c r="C60" i="3"/>
  <c r="D60" i="3"/>
  <c r="G60" i="3"/>
  <c r="H60" i="3"/>
  <c r="A61" i="3"/>
  <c r="B61" i="3"/>
  <c r="C61" i="3"/>
  <c r="D61" i="3"/>
  <c r="E61" i="3"/>
  <c r="F61" i="3"/>
  <c r="G61" i="3"/>
  <c r="H61" i="3"/>
  <c r="A84" i="3"/>
  <c r="B84" i="3"/>
  <c r="C84" i="3"/>
  <c r="D84" i="3"/>
  <c r="G84" i="3"/>
  <c r="H84" i="3"/>
  <c r="A85" i="3"/>
  <c r="B85" i="3"/>
  <c r="C85" i="3"/>
  <c r="D85" i="3"/>
  <c r="E85" i="3"/>
  <c r="F85" i="3"/>
  <c r="G85" i="3"/>
  <c r="H85" i="3"/>
  <c r="A182" i="3"/>
  <c r="B182" i="3"/>
  <c r="C182" i="3"/>
  <c r="D182" i="3"/>
  <c r="A183" i="3"/>
  <c r="B183" i="3"/>
  <c r="C183" i="3"/>
  <c r="D183" i="3"/>
  <c r="E183" i="3"/>
  <c r="F183" i="3"/>
  <c r="G183" i="3"/>
  <c r="H183" i="3"/>
  <c r="A254" i="3"/>
  <c r="B254" i="3"/>
  <c r="C254" i="3"/>
  <c r="D254" i="3"/>
  <c r="A255" i="3"/>
  <c r="B255" i="3"/>
  <c r="C255" i="3"/>
  <c r="D255" i="3"/>
  <c r="E255" i="3"/>
  <c r="G255" i="3"/>
  <c r="H255" i="3"/>
  <c r="A305" i="3"/>
  <c r="B305" i="3"/>
  <c r="C305" i="3"/>
  <c r="D305" i="3"/>
  <c r="A306" i="3"/>
  <c r="B306" i="3"/>
  <c r="C306" i="3"/>
  <c r="D306" i="3"/>
  <c r="E306" i="3"/>
  <c r="F306" i="3"/>
  <c r="G306" i="3"/>
  <c r="H306" i="3"/>
  <c r="A311" i="3"/>
  <c r="B311" i="3"/>
  <c r="C311" i="3"/>
  <c r="D311" i="3"/>
  <c r="G311" i="3"/>
  <c r="H311" i="3"/>
  <c r="A312" i="3"/>
  <c r="B312" i="3"/>
  <c r="C312" i="3"/>
  <c r="D312" i="3"/>
  <c r="G312" i="3"/>
  <c r="H312" i="3"/>
  <c r="A313" i="3"/>
  <c r="B313" i="3"/>
  <c r="C313" i="3"/>
  <c r="D313" i="3"/>
  <c r="G313" i="3"/>
  <c r="H313" i="3"/>
  <c r="A314" i="3"/>
  <c r="B314" i="3"/>
  <c r="C314" i="3"/>
  <c r="D314" i="3"/>
  <c r="E314" i="3"/>
  <c r="F314" i="3"/>
  <c r="G314" i="3"/>
  <c r="H314" i="3"/>
  <c r="A323" i="3"/>
  <c r="B323" i="3"/>
  <c r="C323" i="3"/>
  <c r="D323" i="3"/>
  <c r="A324" i="3"/>
  <c r="C324" i="3"/>
  <c r="D324" i="3"/>
  <c r="E324" i="3"/>
  <c r="F324" i="3"/>
  <c r="G324" i="3"/>
  <c r="H324" i="3"/>
  <c r="A366" i="3"/>
  <c r="B366" i="3"/>
  <c r="C366" i="3"/>
  <c r="D366" i="3"/>
  <c r="A367" i="3"/>
  <c r="B367" i="3"/>
  <c r="C367" i="3"/>
  <c r="D367" i="3"/>
  <c r="E367" i="3"/>
  <c r="F367" i="3"/>
  <c r="G367" i="3"/>
  <c r="H367" i="3"/>
  <c r="A370" i="3"/>
  <c r="B370" i="3"/>
  <c r="C370" i="3"/>
  <c r="D370" i="3"/>
  <c r="A371" i="3"/>
  <c r="B371" i="3"/>
  <c r="C371" i="3"/>
  <c r="D371" i="3"/>
  <c r="A372" i="3"/>
  <c r="B372" i="3"/>
  <c r="C372" i="3"/>
  <c r="D372" i="3"/>
  <c r="A373" i="3"/>
  <c r="B373" i="3"/>
  <c r="C373" i="3"/>
  <c r="D373" i="3"/>
  <c r="E373" i="3"/>
  <c r="F373" i="3"/>
  <c r="G373" i="3"/>
  <c r="H373" i="3"/>
  <c r="D54" i="1" l="1"/>
  <c r="F54" i="1"/>
  <c r="E54" i="1"/>
  <c r="B144" i="3"/>
  <c r="C144" i="3"/>
  <c r="D144" i="3"/>
  <c r="E144" i="3"/>
  <c r="F144" i="3"/>
  <c r="G144" i="3"/>
  <c r="H144" i="3"/>
  <c r="A144" i="3"/>
  <c r="G470" i="2"/>
  <c r="F143" i="3" l="1"/>
  <c r="G101" i="2"/>
  <c r="G230" i="2" l="1"/>
  <c r="F313" i="3" s="1"/>
  <c r="H182" i="3"/>
  <c r="G182" i="3"/>
  <c r="G118" i="2"/>
  <c r="F182" i="3" s="1"/>
  <c r="H323" i="3"/>
  <c r="G323" i="3"/>
  <c r="G84" i="2"/>
  <c r="F323" i="3" s="1"/>
  <c r="H254" i="3"/>
  <c r="G254" i="3"/>
  <c r="G63" i="2"/>
  <c r="G426" i="2"/>
  <c r="F84" i="3" s="1"/>
  <c r="G411" i="2"/>
  <c r="F60" i="3" s="1"/>
  <c r="B242" i="3"/>
  <c r="C242" i="3"/>
  <c r="D242" i="3"/>
  <c r="B243" i="3"/>
  <c r="C243" i="3"/>
  <c r="D243" i="3"/>
  <c r="E243" i="3"/>
  <c r="F243" i="3"/>
  <c r="G243" i="3"/>
  <c r="H243" i="3"/>
  <c r="A242" i="3"/>
  <c r="A243" i="3"/>
  <c r="B149" i="3"/>
  <c r="C149" i="3"/>
  <c r="D149" i="3"/>
  <c r="B153" i="3"/>
  <c r="C153" i="3"/>
  <c r="D153" i="3"/>
  <c r="G153" i="3"/>
  <c r="G149" i="3" s="1"/>
  <c r="H153" i="3"/>
  <c r="H149" i="3" s="1"/>
  <c r="B154" i="3"/>
  <c r="C154" i="3"/>
  <c r="D154" i="3"/>
  <c r="E154" i="3"/>
  <c r="F154" i="3"/>
  <c r="G154" i="3"/>
  <c r="H154" i="3"/>
  <c r="A149" i="3"/>
  <c r="A153" i="3"/>
  <c r="A154" i="3"/>
  <c r="G478" i="2"/>
  <c r="G475" i="2" s="1"/>
  <c r="G469" i="2" s="1"/>
  <c r="G468" i="2" s="1"/>
  <c r="G512" i="2"/>
  <c r="H366" i="3"/>
  <c r="G366" i="3"/>
  <c r="G238" i="2"/>
  <c r="F366" i="3" s="1"/>
  <c r="H305" i="3"/>
  <c r="H300" i="3" s="1"/>
  <c r="H299" i="3" s="1"/>
  <c r="G305" i="3"/>
  <c r="G300" i="3" s="1"/>
  <c r="G299" i="3" s="1"/>
  <c r="G222" i="2"/>
  <c r="F305" i="3" s="1"/>
  <c r="H242" i="3"/>
  <c r="G242" i="3"/>
  <c r="G178" i="2"/>
  <c r="F242" i="3" s="1"/>
  <c r="F153" i="3" l="1"/>
  <c r="F149" i="3" s="1"/>
  <c r="F142" i="3" s="1"/>
  <c r="G511" i="2"/>
  <c r="F372" i="3"/>
  <c r="G372" i="3"/>
  <c r="H372" i="3"/>
  <c r="G229" i="2"/>
  <c r="H371" i="3" l="1"/>
  <c r="G510" i="2"/>
  <c r="F371" i="3"/>
  <c r="G228" i="2"/>
  <c r="F312" i="3"/>
  <c r="G371" i="3"/>
  <c r="B431" i="3"/>
  <c r="C431" i="3"/>
  <c r="D431" i="3"/>
  <c r="C430" i="3"/>
  <c r="D430" i="3"/>
  <c r="B430" i="3"/>
  <c r="A431" i="3"/>
  <c r="A430" i="3"/>
  <c r="B425" i="3"/>
  <c r="C425" i="3"/>
  <c r="D425" i="3"/>
  <c r="E425" i="3"/>
  <c r="B426" i="3"/>
  <c r="C426" i="3"/>
  <c r="D426" i="3"/>
  <c r="E426" i="3"/>
  <c r="B427" i="3"/>
  <c r="C427" i="3"/>
  <c r="D427" i="3"/>
  <c r="E427" i="3"/>
  <c r="F427" i="3"/>
  <c r="G427" i="3"/>
  <c r="H427" i="3"/>
  <c r="C424" i="3"/>
  <c r="D424" i="3"/>
  <c r="E424" i="3"/>
  <c r="B424" i="3"/>
  <c r="A425" i="3"/>
  <c r="A424" i="3"/>
  <c r="B413" i="3"/>
  <c r="C413" i="3"/>
  <c r="D413" i="3"/>
  <c r="B414" i="3"/>
  <c r="C414" i="3"/>
  <c r="D414" i="3"/>
  <c r="A413" i="3"/>
  <c r="A414" i="3"/>
  <c r="C408" i="3"/>
  <c r="D408" i="3"/>
  <c r="B408" i="3"/>
  <c r="A408" i="3"/>
  <c r="B376" i="3"/>
  <c r="C376" i="3"/>
  <c r="D376" i="3"/>
  <c r="C375" i="3"/>
  <c r="D375" i="3"/>
  <c r="B375" i="3"/>
  <c r="A376" i="3"/>
  <c r="A375" i="3"/>
  <c r="B358" i="3"/>
  <c r="C358" i="3"/>
  <c r="D358" i="3"/>
  <c r="C357" i="3"/>
  <c r="D357" i="3"/>
  <c r="B357" i="3"/>
  <c r="A358" i="3"/>
  <c r="A357" i="3"/>
  <c r="B361" i="3"/>
  <c r="C361" i="3"/>
  <c r="A361" i="3"/>
  <c r="B362" i="3"/>
  <c r="C362" i="3"/>
  <c r="D362" i="3"/>
  <c r="B363" i="3"/>
  <c r="C363" i="3"/>
  <c r="D363" i="3"/>
  <c r="A362" i="3"/>
  <c r="A363" i="3"/>
  <c r="B351" i="3"/>
  <c r="C351" i="3"/>
  <c r="D351" i="3"/>
  <c r="B352" i="3"/>
  <c r="C352" i="3"/>
  <c r="D352" i="3"/>
  <c r="A351" i="3"/>
  <c r="A352" i="3"/>
  <c r="B347" i="3"/>
  <c r="C347" i="3"/>
  <c r="D347" i="3"/>
  <c r="B348" i="3"/>
  <c r="C348" i="3"/>
  <c r="D348" i="3"/>
  <c r="E348" i="3"/>
  <c r="F348" i="3"/>
  <c r="G348" i="3"/>
  <c r="H348" i="3"/>
  <c r="B349" i="3"/>
  <c r="C349" i="3"/>
  <c r="D349" i="3"/>
  <c r="E349" i="3"/>
  <c r="F349" i="3"/>
  <c r="G349" i="3"/>
  <c r="H349" i="3"/>
  <c r="B350" i="3"/>
  <c r="C350" i="3"/>
  <c r="D350" i="3"/>
  <c r="E350" i="3"/>
  <c r="F350" i="3"/>
  <c r="G350" i="3"/>
  <c r="H350" i="3"/>
  <c r="A348" i="3"/>
  <c r="A349" i="3"/>
  <c r="A350" i="3"/>
  <c r="A347" i="3"/>
  <c r="B342" i="3"/>
  <c r="C342" i="3"/>
  <c r="D342" i="3"/>
  <c r="B343" i="3"/>
  <c r="C343" i="3"/>
  <c r="D343" i="3"/>
  <c r="B344" i="3"/>
  <c r="C344" i="3"/>
  <c r="D344" i="3"/>
  <c r="B345" i="3"/>
  <c r="C345" i="3"/>
  <c r="D345" i="3"/>
  <c r="E345" i="3"/>
  <c r="F345" i="3"/>
  <c r="G345" i="3"/>
  <c r="H345" i="3"/>
  <c r="B346" i="3"/>
  <c r="C346" i="3"/>
  <c r="D346" i="3"/>
  <c r="E346" i="3"/>
  <c r="F346" i="3"/>
  <c r="G346" i="3"/>
  <c r="H346" i="3"/>
  <c r="A343" i="3"/>
  <c r="A344" i="3"/>
  <c r="A345" i="3"/>
  <c r="A346" i="3"/>
  <c r="A342" i="3"/>
  <c r="B338" i="3"/>
  <c r="C338" i="3"/>
  <c r="D338" i="3"/>
  <c r="B339" i="3"/>
  <c r="C339" i="3"/>
  <c r="D339" i="3"/>
  <c r="B340" i="3"/>
  <c r="C340" i="3"/>
  <c r="D340" i="3"/>
  <c r="E340" i="3"/>
  <c r="F340" i="3"/>
  <c r="G340" i="3"/>
  <c r="H340" i="3"/>
  <c r="B341" i="3"/>
  <c r="C341" i="3"/>
  <c r="D341" i="3"/>
  <c r="E341" i="3"/>
  <c r="F341" i="3"/>
  <c r="G341" i="3"/>
  <c r="H341" i="3"/>
  <c r="C337" i="3"/>
  <c r="D337" i="3"/>
  <c r="B337" i="3"/>
  <c r="A338" i="3"/>
  <c r="A339" i="3"/>
  <c r="A340" i="3"/>
  <c r="A341" i="3"/>
  <c r="A337" i="3"/>
  <c r="B331" i="3"/>
  <c r="C331" i="3"/>
  <c r="D331" i="3"/>
  <c r="B332" i="3"/>
  <c r="C332" i="3"/>
  <c r="D332" i="3"/>
  <c r="B333" i="3"/>
  <c r="C333" i="3"/>
  <c r="D333" i="3"/>
  <c r="E333" i="3"/>
  <c r="F333" i="3"/>
  <c r="G333" i="3"/>
  <c r="H333" i="3"/>
  <c r="C330" i="3"/>
  <c r="D330" i="3"/>
  <c r="B330" i="3"/>
  <c r="A330" i="3"/>
  <c r="A331" i="3"/>
  <c r="B318" i="3"/>
  <c r="C318" i="3"/>
  <c r="D318" i="3"/>
  <c r="B319" i="3"/>
  <c r="C319" i="3"/>
  <c r="D319" i="3"/>
  <c r="B320" i="3"/>
  <c r="C320" i="3"/>
  <c r="D320" i="3"/>
  <c r="E320" i="3"/>
  <c r="F320" i="3"/>
  <c r="G320" i="3"/>
  <c r="H320" i="3"/>
  <c r="B321" i="3"/>
  <c r="C321" i="3"/>
  <c r="D321" i="3"/>
  <c r="E321" i="3"/>
  <c r="F321" i="3"/>
  <c r="G321" i="3"/>
  <c r="H321" i="3"/>
  <c r="B322" i="3"/>
  <c r="C322" i="3"/>
  <c r="D322" i="3"/>
  <c r="E322" i="3"/>
  <c r="F322" i="3"/>
  <c r="G322" i="3"/>
  <c r="H322" i="3"/>
  <c r="C317" i="3"/>
  <c r="D317" i="3"/>
  <c r="B317" i="3"/>
  <c r="A318" i="3"/>
  <c r="A319" i="3"/>
  <c r="A320" i="3"/>
  <c r="A321" i="3"/>
  <c r="A322" i="3"/>
  <c r="A317" i="3"/>
  <c r="F284" i="3"/>
  <c r="G284" i="3"/>
  <c r="H284" i="3"/>
  <c r="G283" i="3"/>
  <c r="H283" i="3"/>
  <c r="F283" i="3"/>
  <c r="B223" i="3"/>
  <c r="B290" i="3"/>
  <c r="C290" i="3"/>
  <c r="D290" i="3"/>
  <c r="B291" i="3"/>
  <c r="C291" i="3"/>
  <c r="D291" i="3"/>
  <c r="B292" i="3"/>
  <c r="C292" i="3"/>
  <c r="D292" i="3"/>
  <c r="E292" i="3"/>
  <c r="F292" i="3"/>
  <c r="G292" i="3"/>
  <c r="H292" i="3"/>
  <c r="B293" i="3"/>
  <c r="C293" i="3"/>
  <c r="D293" i="3"/>
  <c r="E293" i="3"/>
  <c r="F293" i="3"/>
  <c r="G293" i="3"/>
  <c r="H293" i="3"/>
  <c r="B294" i="3"/>
  <c r="C294" i="3"/>
  <c r="D294" i="3"/>
  <c r="E294" i="3"/>
  <c r="F294" i="3"/>
  <c r="G294" i="3"/>
  <c r="H294" i="3"/>
  <c r="B299" i="3"/>
  <c r="C299" i="3"/>
  <c r="D299" i="3"/>
  <c r="B300" i="3"/>
  <c r="C300" i="3"/>
  <c r="D300" i="3"/>
  <c r="B301" i="3"/>
  <c r="C301" i="3"/>
  <c r="D301" i="3"/>
  <c r="B302" i="3"/>
  <c r="C302" i="3"/>
  <c r="D302" i="3"/>
  <c r="E302" i="3"/>
  <c r="F302" i="3"/>
  <c r="G302" i="3"/>
  <c r="H302" i="3"/>
  <c r="A300" i="3"/>
  <c r="A301" i="3"/>
  <c r="A302" i="3"/>
  <c r="A299" i="3"/>
  <c r="B177" i="3"/>
  <c r="C177" i="3"/>
  <c r="B178" i="3"/>
  <c r="C178" i="3"/>
  <c r="B179" i="3"/>
  <c r="C179" i="3"/>
  <c r="B180" i="3"/>
  <c r="C180" i="3"/>
  <c r="B181" i="3"/>
  <c r="C181" i="3"/>
  <c r="B186" i="3"/>
  <c r="C186" i="3"/>
  <c r="B187" i="3"/>
  <c r="C187" i="3"/>
  <c r="B188" i="3"/>
  <c r="C188" i="3"/>
  <c r="B189" i="3"/>
  <c r="C189" i="3"/>
  <c r="B190" i="3"/>
  <c r="C190" i="3"/>
  <c r="C191" i="3"/>
  <c r="A289" i="3"/>
  <c r="B289" i="3"/>
  <c r="C289" i="3"/>
  <c r="D289" i="3"/>
  <c r="E289" i="3"/>
  <c r="F289" i="3"/>
  <c r="G289" i="3"/>
  <c r="H289" i="3"/>
  <c r="B286" i="3"/>
  <c r="C286" i="3"/>
  <c r="D286" i="3"/>
  <c r="B287" i="3"/>
  <c r="C287" i="3"/>
  <c r="D287" i="3"/>
  <c r="B288" i="3"/>
  <c r="C288" i="3"/>
  <c r="D288" i="3"/>
  <c r="E288" i="3"/>
  <c r="F288" i="3"/>
  <c r="G288" i="3"/>
  <c r="H288" i="3"/>
  <c r="C285" i="3"/>
  <c r="D285" i="3"/>
  <c r="A288" i="3"/>
  <c r="A286" i="3"/>
  <c r="A287" i="3"/>
  <c r="A285" i="3"/>
  <c r="B285" i="3"/>
  <c r="B281" i="3"/>
  <c r="C281" i="3"/>
  <c r="D281" i="3"/>
  <c r="B282" i="3"/>
  <c r="C282" i="3"/>
  <c r="D282" i="3"/>
  <c r="B283" i="3"/>
  <c r="C283" i="3"/>
  <c r="D283" i="3"/>
  <c r="E283" i="3"/>
  <c r="B284" i="3"/>
  <c r="C284" i="3"/>
  <c r="D284" i="3"/>
  <c r="E284" i="3"/>
  <c r="A282" i="3"/>
  <c r="A283" i="3"/>
  <c r="A284" i="3"/>
  <c r="A281" i="3"/>
  <c r="B276" i="3"/>
  <c r="C276" i="3"/>
  <c r="D276" i="3"/>
  <c r="B277" i="3"/>
  <c r="C277" i="3"/>
  <c r="D277" i="3"/>
  <c r="B278" i="3"/>
  <c r="C278" i="3"/>
  <c r="D278" i="3"/>
  <c r="E278" i="3"/>
  <c r="F278" i="3"/>
  <c r="G278" i="3"/>
  <c r="H278" i="3"/>
  <c r="B279" i="3"/>
  <c r="C279" i="3"/>
  <c r="D279" i="3"/>
  <c r="E279" i="3"/>
  <c r="F279" i="3"/>
  <c r="G279" i="3"/>
  <c r="H279" i="3"/>
  <c r="B280" i="3"/>
  <c r="C280" i="3"/>
  <c r="D280" i="3"/>
  <c r="E280" i="3"/>
  <c r="F280" i="3"/>
  <c r="G280" i="3"/>
  <c r="H280" i="3"/>
  <c r="C275" i="3"/>
  <c r="D275" i="3"/>
  <c r="B275" i="3"/>
  <c r="A276" i="3"/>
  <c r="A277" i="3"/>
  <c r="A278" i="3"/>
  <c r="A279" i="3"/>
  <c r="A280" i="3"/>
  <c r="A275" i="3"/>
  <c r="B213" i="3"/>
  <c r="C213" i="3"/>
  <c r="D213" i="3"/>
  <c r="E213" i="3"/>
  <c r="F213" i="3"/>
  <c r="G213" i="3"/>
  <c r="H213" i="3"/>
  <c r="C212" i="3"/>
  <c r="D212" i="3"/>
  <c r="B212" i="3"/>
  <c r="A213" i="3"/>
  <c r="A212" i="3"/>
  <c r="D229" i="3"/>
  <c r="D230" i="3"/>
  <c r="F222" i="3"/>
  <c r="A223" i="3"/>
  <c r="C223" i="3"/>
  <c r="D223" i="3"/>
  <c r="E223" i="3"/>
  <c r="F223" i="3"/>
  <c r="G223" i="3"/>
  <c r="H223" i="3"/>
  <c r="B217" i="3"/>
  <c r="C217" i="3"/>
  <c r="D217" i="3"/>
  <c r="B218" i="3"/>
  <c r="C218" i="3"/>
  <c r="D218" i="3"/>
  <c r="A217" i="3"/>
  <c r="A218" i="3"/>
  <c r="A204" i="3"/>
  <c r="A205" i="3"/>
  <c r="D205" i="3"/>
  <c r="B205" i="3"/>
  <c r="C205" i="3"/>
  <c r="B204" i="3"/>
  <c r="C204" i="3"/>
  <c r="D186" i="3"/>
  <c r="D187" i="3"/>
  <c r="D188" i="3"/>
  <c r="D189" i="3"/>
  <c r="E189" i="3"/>
  <c r="F189" i="3"/>
  <c r="G189" i="3"/>
  <c r="H189" i="3"/>
  <c r="D190" i="3"/>
  <c r="E190" i="3"/>
  <c r="F190" i="3"/>
  <c r="G190" i="3"/>
  <c r="H190" i="3"/>
  <c r="D191" i="3"/>
  <c r="E191" i="3"/>
  <c r="F191" i="3"/>
  <c r="G191" i="3"/>
  <c r="A187" i="3"/>
  <c r="A186" i="3"/>
  <c r="C176" i="3"/>
  <c r="D176" i="3"/>
  <c r="B176" i="3"/>
  <c r="A176" i="3"/>
  <c r="B168" i="3"/>
  <c r="C168" i="3"/>
  <c r="D168" i="3"/>
  <c r="B169" i="3"/>
  <c r="C169" i="3"/>
  <c r="D169" i="3"/>
  <c r="A168" i="3"/>
  <c r="A169" i="3"/>
  <c r="B162" i="3"/>
  <c r="C162" i="3"/>
  <c r="D162" i="3"/>
  <c r="B163" i="3"/>
  <c r="C163" i="3"/>
  <c r="D163" i="3"/>
  <c r="A162" i="3"/>
  <c r="A163" i="3"/>
  <c r="B157" i="3"/>
  <c r="C157" i="3"/>
  <c r="D157" i="3"/>
  <c r="B158" i="3"/>
  <c r="C158" i="3"/>
  <c r="D158" i="3"/>
  <c r="A157" i="3"/>
  <c r="A158" i="3"/>
  <c r="B142" i="3"/>
  <c r="C142" i="3"/>
  <c r="D142" i="3"/>
  <c r="A142" i="3"/>
  <c r="B135" i="3"/>
  <c r="C135" i="3"/>
  <c r="B137" i="3"/>
  <c r="C137" i="3"/>
  <c r="B138" i="3"/>
  <c r="C138" i="3"/>
  <c r="B139" i="3"/>
  <c r="C139" i="3"/>
  <c r="A135" i="3"/>
  <c r="B136" i="3"/>
  <c r="C136" i="3"/>
  <c r="D136" i="3"/>
  <c r="D137" i="3"/>
  <c r="A136" i="3"/>
  <c r="A137" i="3"/>
  <c r="B129" i="3"/>
  <c r="C129" i="3"/>
  <c r="D129" i="3"/>
  <c r="B130" i="3"/>
  <c r="C130" i="3"/>
  <c r="D130" i="3"/>
  <c r="A129" i="3"/>
  <c r="A130" i="3"/>
  <c r="B119" i="3"/>
  <c r="C119" i="3"/>
  <c r="D119" i="3"/>
  <c r="B120" i="3"/>
  <c r="C120" i="3"/>
  <c r="D120" i="3"/>
  <c r="A119" i="3"/>
  <c r="A120" i="3"/>
  <c r="F311" i="3" l="1"/>
  <c r="G370" i="3"/>
  <c r="F370" i="3"/>
  <c r="H370" i="3"/>
  <c r="H282" i="3"/>
  <c r="H281" i="3" s="1"/>
  <c r="G282" i="3"/>
  <c r="G281" i="3" s="1"/>
  <c r="H287" i="3"/>
  <c r="H286" i="3" s="1"/>
  <c r="F291" i="3"/>
  <c r="F290" i="3" s="1"/>
  <c r="F282" i="3"/>
  <c r="F281" i="3" s="1"/>
  <c r="G287" i="3"/>
  <c r="G286" i="3" s="1"/>
  <c r="F287" i="3"/>
  <c r="F286" i="3" s="1"/>
  <c r="H291" i="3"/>
  <c r="H290" i="3" s="1"/>
  <c r="G291" i="3"/>
  <c r="G290" i="3" s="1"/>
  <c r="F285" i="3" l="1"/>
  <c r="G285" i="3"/>
  <c r="H285" i="3"/>
  <c r="A109" i="3" l="1"/>
  <c r="B109" i="3"/>
  <c r="C109" i="3"/>
  <c r="D109" i="3"/>
  <c r="A110" i="3"/>
  <c r="B110" i="3"/>
  <c r="C110" i="3"/>
  <c r="D110" i="3"/>
  <c r="A104" i="3"/>
  <c r="B104" i="3"/>
  <c r="C104" i="3"/>
  <c r="D104" i="3"/>
  <c r="A101" i="3"/>
  <c r="B101" i="3"/>
  <c r="C101" i="3"/>
  <c r="D101" i="3"/>
  <c r="B96" i="3"/>
  <c r="C96" i="3"/>
  <c r="D96" i="3"/>
  <c r="A96" i="3"/>
  <c r="B91" i="3"/>
  <c r="C91" i="3"/>
  <c r="D91" i="3"/>
  <c r="B92" i="3"/>
  <c r="C92" i="3"/>
  <c r="D92" i="3"/>
  <c r="A91" i="3" l="1"/>
  <c r="A92" i="3"/>
  <c r="A94" i="3"/>
  <c r="A93" i="3"/>
  <c r="B86" i="3"/>
  <c r="C86" i="3"/>
  <c r="D86" i="3"/>
  <c r="B87" i="3"/>
  <c r="C87" i="3"/>
  <c r="D87" i="3"/>
  <c r="A86" i="3"/>
  <c r="A87" i="3"/>
  <c r="B81" i="3"/>
  <c r="C81" i="3"/>
  <c r="D81" i="3"/>
  <c r="C80" i="3"/>
  <c r="D80" i="3"/>
  <c r="B80" i="3"/>
  <c r="A80" i="3"/>
  <c r="A81" i="3"/>
  <c r="B75" i="3"/>
  <c r="C75" i="3"/>
  <c r="D75" i="3"/>
  <c r="B76" i="3"/>
  <c r="C76" i="3"/>
  <c r="D76" i="3"/>
  <c r="B77" i="3"/>
  <c r="C77" i="3"/>
  <c r="D77" i="3"/>
  <c r="E77" i="3"/>
  <c r="F77" i="3"/>
  <c r="G77" i="3"/>
  <c r="H77" i="3"/>
  <c r="C74" i="3"/>
  <c r="D74" i="3"/>
  <c r="B74" i="3"/>
  <c r="A75" i="3"/>
  <c r="A76" i="3"/>
  <c r="A77" i="3"/>
  <c r="A74" i="3"/>
  <c r="B62" i="3"/>
  <c r="C62" i="3"/>
  <c r="D62" i="3"/>
  <c r="B66" i="3"/>
  <c r="C66" i="3"/>
  <c r="D66" i="3"/>
  <c r="A66" i="3"/>
  <c r="A70" i="3"/>
  <c r="A62" i="3"/>
  <c r="B53" i="3"/>
  <c r="C53" i="3"/>
  <c r="D53" i="3"/>
  <c r="B54" i="3"/>
  <c r="C54" i="3"/>
  <c r="D54" i="3"/>
  <c r="B55" i="3"/>
  <c r="C55" i="3"/>
  <c r="D55" i="3"/>
  <c r="E55" i="3"/>
  <c r="F55" i="3"/>
  <c r="G55" i="3"/>
  <c r="H55" i="3"/>
  <c r="A53" i="3"/>
  <c r="A54" i="3"/>
  <c r="A55" i="3"/>
  <c r="A52" i="3"/>
  <c r="B52" i="3"/>
  <c r="C52" i="3"/>
  <c r="D52" i="3"/>
  <c r="B50" i="3"/>
  <c r="C50" i="3"/>
  <c r="D50" i="3"/>
  <c r="E50" i="3"/>
  <c r="F50" i="3"/>
  <c r="G50" i="3"/>
  <c r="H50" i="3"/>
  <c r="B51" i="3"/>
  <c r="C51" i="3"/>
  <c r="D51" i="3"/>
  <c r="E51" i="3"/>
  <c r="F51" i="3"/>
  <c r="G51" i="3"/>
  <c r="H51" i="3"/>
  <c r="B48" i="3"/>
  <c r="C48" i="3"/>
  <c r="D48" i="3"/>
  <c r="B49" i="3"/>
  <c r="C49" i="3"/>
  <c r="D49" i="3"/>
  <c r="C47" i="3"/>
  <c r="D47" i="3"/>
  <c r="B47" i="3"/>
  <c r="A48" i="3"/>
  <c r="A47" i="3"/>
  <c r="B42" i="3"/>
  <c r="C42" i="3"/>
  <c r="D42" i="3"/>
  <c r="B43" i="3"/>
  <c r="C43" i="3"/>
  <c r="D43" i="3"/>
  <c r="B44" i="3"/>
  <c r="C44" i="3"/>
  <c r="D44" i="3"/>
  <c r="B45" i="3"/>
  <c r="C45" i="3"/>
  <c r="D45" i="3"/>
  <c r="E45" i="3"/>
  <c r="F45" i="3"/>
  <c r="G45" i="3"/>
  <c r="H45" i="3"/>
  <c r="C41" i="3"/>
  <c r="B41" i="3"/>
  <c r="A43" i="3"/>
  <c r="A44" i="3"/>
  <c r="A45" i="3"/>
  <c r="A42" i="3"/>
  <c r="A41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6" i="3"/>
  <c r="G87" i="3" l="1"/>
  <c r="G27" i="3" l="1"/>
  <c r="G26" i="3" s="1"/>
  <c r="G25" i="3" s="1"/>
  <c r="G24" i="3" s="1"/>
  <c r="H27" i="3"/>
  <c r="H26" i="3" s="1"/>
  <c r="H25" i="3" s="1"/>
  <c r="H24" i="3" s="1"/>
  <c r="H86" i="3"/>
  <c r="H87" i="3"/>
  <c r="G169" i="3" l="1"/>
  <c r="G352" i="3"/>
  <c r="H158" i="3"/>
  <c r="H332" i="3"/>
  <c r="H426" i="3"/>
  <c r="G158" i="3"/>
  <c r="G332" i="3"/>
  <c r="G426" i="3"/>
  <c r="H169" i="3"/>
  <c r="H352" i="3"/>
  <c r="G92" i="3"/>
  <c r="H76" i="3"/>
  <c r="H130" i="3"/>
  <c r="G76" i="3"/>
  <c r="G130" i="3"/>
  <c r="H92" i="3"/>
  <c r="H212" i="3"/>
  <c r="G212" i="3"/>
  <c r="G148" i="2"/>
  <c r="F212" i="3" s="1"/>
  <c r="H351" i="3" l="1"/>
  <c r="G425" i="3"/>
  <c r="G157" i="3"/>
  <c r="G141" i="3" s="1"/>
  <c r="H331" i="3"/>
  <c r="G351" i="3"/>
  <c r="H168" i="3"/>
  <c r="G331" i="3"/>
  <c r="H425" i="3"/>
  <c r="H157" i="3"/>
  <c r="H141" i="3" s="1"/>
  <c r="G168" i="3"/>
  <c r="H91" i="3"/>
  <c r="G75" i="3"/>
  <c r="H75" i="3"/>
  <c r="G129" i="3"/>
  <c r="H129" i="3"/>
  <c r="G91" i="3"/>
  <c r="G218" i="2"/>
  <c r="G217" i="2" s="1"/>
  <c r="G204" i="2"/>
  <c r="G203" i="2" s="1"/>
  <c r="G160" i="2"/>
  <c r="F301" i="3" l="1"/>
  <c r="F300" i="3" s="1"/>
  <c r="G330" i="3"/>
  <c r="H424" i="3"/>
  <c r="H330" i="3"/>
  <c r="G424" i="3"/>
  <c r="G74" i="3"/>
  <c r="G73" i="3" s="1"/>
  <c r="G72" i="3" s="1"/>
  <c r="H74" i="3"/>
  <c r="H73" i="3" s="1"/>
  <c r="H72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3" i="3"/>
  <c r="H33" i="3"/>
  <c r="G35" i="3"/>
  <c r="H35" i="3"/>
  <c r="G37" i="3"/>
  <c r="H37" i="3"/>
  <c r="G57" i="3"/>
  <c r="H57" i="3"/>
  <c r="G58" i="3"/>
  <c r="H58" i="3"/>
  <c r="G71" i="3"/>
  <c r="H71" i="3"/>
  <c r="G83" i="3"/>
  <c r="H83" i="3"/>
  <c r="G90" i="3"/>
  <c r="H90" i="3"/>
  <c r="G94" i="3"/>
  <c r="H94" i="3"/>
  <c r="G98" i="3"/>
  <c r="H98" i="3"/>
  <c r="G103" i="3"/>
  <c r="H103" i="3"/>
  <c r="G106" i="3"/>
  <c r="H106" i="3"/>
  <c r="G112" i="3"/>
  <c r="H112" i="3"/>
  <c r="G117" i="3"/>
  <c r="H117" i="3"/>
  <c r="G122" i="3"/>
  <c r="H122" i="3"/>
  <c r="G126" i="3"/>
  <c r="H126" i="3"/>
  <c r="G134" i="3"/>
  <c r="H134" i="3"/>
  <c r="G139" i="3"/>
  <c r="H139" i="3"/>
  <c r="G146" i="3"/>
  <c r="H146" i="3"/>
  <c r="G160" i="3"/>
  <c r="H160" i="3"/>
  <c r="G165" i="3"/>
  <c r="H165" i="3"/>
  <c r="G173" i="3"/>
  <c r="H173" i="3"/>
  <c r="G179" i="3"/>
  <c r="H179" i="3"/>
  <c r="G180" i="3"/>
  <c r="H180" i="3"/>
  <c r="G181" i="3"/>
  <c r="H181" i="3"/>
  <c r="H191" i="3"/>
  <c r="G208" i="3"/>
  <c r="H208" i="3"/>
  <c r="G209" i="3"/>
  <c r="H209" i="3"/>
  <c r="G210" i="3"/>
  <c r="H210" i="3"/>
  <c r="G211" i="3"/>
  <c r="H211" i="3"/>
  <c r="G222" i="3"/>
  <c r="H222" i="3"/>
  <c r="G225" i="3"/>
  <c r="H225" i="3"/>
  <c r="G226" i="3"/>
  <c r="H226" i="3"/>
  <c r="G227" i="3"/>
  <c r="H227" i="3"/>
  <c r="G228" i="3"/>
  <c r="H228" i="3"/>
  <c r="G230" i="3"/>
  <c r="H230" i="3"/>
  <c r="G231" i="3"/>
  <c r="H231" i="3"/>
  <c r="G240" i="3"/>
  <c r="H240" i="3"/>
  <c r="G241" i="3"/>
  <c r="H241" i="3"/>
  <c r="G354" i="3"/>
  <c r="H354" i="3"/>
  <c r="G360" i="3"/>
  <c r="G359" i="3" s="1"/>
  <c r="G356" i="3" s="1"/>
  <c r="H360" i="3"/>
  <c r="H359" i="3" s="1"/>
  <c r="H356" i="3" s="1"/>
  <c r="G365" i="3"/>
  <c r="H365" i="3"/>
  <c r="G379" i="3"/>
  <c r="G377" i="3" s="1"/>
  <c r="H379" i="3"/>
  <c r="H377" i="3" s="1"/>
  <c r="G382" i="3"/>
  <c r="H382" i="3"/>
  <c r="G411" i="3"/>
  <c r="G410" i="3" s="1"/>
  <c r="G409" i="3" s="1"/>
  <c r="H411" i="3"/>
  <c r="H410" i="3" s="1"/>
  <c r="H409" i="3" s="1"/>
  <c r="G416" i="3"/>
  <c r="H416" i="3"/>
  <c r="G417" i="3"/>
  <c r="H417" i="3"/>
  <c r="G418" i="3"/>
  <c r="H418" i="3"/>
  <c r="G423" i="3"/>
  <c r="G422" i="3" s="1"/>
  <c r="H423" i="3"/>
  <c r="H422" i="3" s="1"/>
  <c r="G433" i="3"/>
  <c r="G432" i="3" s="1"/>
  <c r="H433" i="3"/>
  <c r="H432" i="3" s="1"/>
  <c r="G435" i="3"/>
  <c r="H435" i="3"/>
  <c r="G408" i="3"/>
  <c r="H408" i="3"/>
  <c r="G344" i="3"/>
  <c r="H344" i="3"/>
  <c r="G347" i="3"/>
  <c r="H347" i="3"/>
  <c r="G224" i="3"/>
  <c r="H224" i="3"/>
  <c r="G239" i="3"/>
  <c r="H239" i="3"/>
  <c r="G380" i="3"/>
  <c r="G44" i="3"/>
  <c r="H44" i="3"/>
  <c r="G93" i="3"/>
  <c r="H133" i="3"/>
  <c r="G159" i="3"/>
  <c r="G172" i="3"/>
  <c r="H353" i="3"/>
  <c r="G434" i="3"/>
  <c r="G70" i="3"/>
  <c r="H70" i="3"/>
  <c r="G54" i="3"/>
  <c r="H54" i="3"/>
  <c r="G88" i="3"/>
  <c r="H96" i="3"/>
  <c r="G113" i="3"/>
  <c r="H116" i="3"/>
  <c r="H36" i="3"/>
  <c r="F299" i="3" l="1"/>
  <c r="H229" i="3"/>
  <c r="G229" i="3"/>
  <c r="H164" i="3"/>
  <c r="H163" i="3" s="1"/>
  <c r="H343" i="3"/>
  <c r="H342" i="3" s="1"/>
  <c r="G216" i="2"/>
  <c r="G358" i="3"/>
  <c r="H49" i="3"/>
  <c r="G343" i="3"/>
  <c r="G342" i="3" s="1"/>
  <c r="G319" i="3"/>
  <c r="H358" i="3"/>
  <c r="H319" i="3"/>
  <c r="G81" i="3"/>
  <c r="G49" i="3"/>
  <c r="H376" i="3"/>
  <c r="H277" i="3"/>
  <c r="H188" i="3"/>
  <c r="H339" i="3"/>
  <c r="G376" i="3"/>
  <c r="G277" i="3"/>
  <c r="G188" i="3"/>
  <c r="G339" i="3"/>
  <c r="G431" i="3"/>
  <c r="G430" i="3" s="1"/>
  <c r="G429" i="3" s="1"/>
  <c r="G428" i="3" s="1"/>
  <c r="G178" i="3"/>
  <c r="G177" i="3" s="1"/>
  <c r="G175" i="3" s="1"/>
  <c r="H178" i="3"/>
  <c r="H177" i="3" s="1"/>
  <c r="H175" i="3" s="1"/>
  <c r="G137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43" i="3"/>
  <c r="H415" i="3"/>
  <c r="G415" i="3"/>
  <c r="G125" i="3"/>
  <c r="H105" i="3"/>
  <c r="H104" i="3"/>
  <c r="G105" i="3"/>
  <c r="G104" i="3"/>
  <c r="G97" i="3"/>
  <c r="G96" i="3"/>
  <c r="H121" i="3"/>
  <c r="H102" i="3"/>
  <c r="H111" i="3"/>
  <c r="G102" i="3"/>
  <c r="G101" i="3"/>
  <c r="H82" i="3"/>
  <c r="H138" i="3"/>
  <c r="H41" i="3"/>
  <c r="H43" i="3"/>
  <c r="H42" i="3"/>
  <c r="G41" i="3"/>
  <c r="G42" i="3"/>
  <c r="G43" i="3"/>
  <c r="G221" i="3"/>
  <c r="H364" i="3"/>
  <c r="H221" i="3"/>
  <c r="H32" i="3"/>
  <c r="H31" i="3" s="1"/>
  <c r="H30" i="3" s="1"/>
  <c r="H29" i="3" s="1"/>
  <c r="G353" i="3"/>
  <c r="G164" i="3"/>
  <c r="G163" i="3" s="1"/>
  <c r="G115" i="3"/>
  <c r="G111" i="3"/>
  <c r="G82" i="3"/>
  <c r="H56" i="3"/>
  <c r="H53" i="3" s="1"/>
  <c r="H52" i="3" s="1"/>
  <c r="G32" i="3"/>
  <c r="H207" i="3"/>
  <c r="H206" i="3" s="1"/>
  <c r="H205" i="3" s="1"/>
  <c r="H159" i="3"/>
  <c r="H143" i="3"/>
  <c r="H125" i="3"/>
  <c r="H97" i="3"/>
  <c r="G374" i="3"/>
  <c r="G364" i="3"/>
  <c r="G207" i="3"/>
  <c r="G206" i="3" s="1"/>
  <c r="G205" i="3" s="1"/>
  <c r="G138" i="3"/>
  <c r="G133" i="3"/>
  <c r="G121" i="3"/>
  <c r="G116" i="3"/>
  <c r="G114" i="3"/>
  <c r="G36" i="3"/>
  <c r="H434" i="3"/>
  <c r="H431" i="3" s="1"/>
  <c r="H430" i="3" s="1"/>
  <c r="H429" i="3" s="1"/>
  <c r="H428" i="3" s="1"/>
  <c r="H380" i="3"/>
  <c r="H374" i="3" s="1"/>
  <c r="H172" i="3"/>
  <c r="H93" i="3"/>
  <c r="H88" i="3"/>
  <c r="G56" i="3"/>
  <c r="G53" i="3" s="1"/>
  <c r="G52" i="3" s="1"/>
  <c r="B143" i="3"/>
  <c r="C143" i="3"/>
  <c r="D143" i="3"/>
  <c r="C146" i="3"/>
  <c r="D146" i="3"/>
  <c r="E146" i="3"/>
  <c r="F146" i="3"/>
  <c r="A143" i="3"/>
  <c r="A146" i="3"/>
  <c r="B114" i="3"/>
  <c r="C114" i="3"/>
  <c r="D114" i="3"/>
  <c r="B115" i="3"/>
  <c r="C115" i="3"/>
  <c r="D115" i="3"/>
  <c r="B116" i="3"/>
  <c r="C116" i="3"/>
  <c r="D116" i="3"/>
  <c r="B117" i="3"/>
  <c r="C117" i="3"/>
  <c r="D117" i="3"/>
  <c r="E117" i="3"/>
  <c r="F117" i="3"/>
  <c r="C113" i="3"/>
  <c r="B113" i="3"/>
  <c r="A114" i="3"/>
  <c r="A115" i="3"/>
  <c r="A116" i="3"/>
  <c r="A117" i="3"/>
  <c r="A113" i="3"/>
  <c r="G454" i="2"/>
  <c r="G453" i="2" s="1"/>
  <c r="G452" i="2" s="1"/>
  <c r="G451" i="2" s="1"/>
  <c r="F113" i="3" s="1"/>
  <c r="G218" i="3" l="1"/>
  <c r="G217" i="3" s="1"/>
  <c r="G204" i="3" s="1"/>
  <c r="H218" i="3"/>
  <c r="H217" i="3" s="1"/>
  <c r="H204" i="3" s="1"/>
  <c r="G120" i="3"/>
  <c r="G119" i="3" s="1"/>
  <c r="G118" i="3" s="1"/>
  <c r="H120" i="3"/>
  <c r="H119" i="3" s="1"/>
  <c r="H118" i="3" s="1"/>
  <c r="H176" i="3"/>
  <c r="G176" i="3"/>
  <c r="G375" i="3"/>
  <c r="H375" i="3"/>
  <c r="G338" i="3"/>
  <c r="G276" i="3"/>
  <c r="G275" i="3" s="1"/>
  <c r="G274" i="3" s="1"/>
  <c r="G80" i="3"/>
  <c r="G79" i="3" s="1"/>
  <c r="H110" i="3"/>
  <c r="H357" i="3"/>
  <c r="G318" i="3"/>
  <c r="H47" i="3"/>
  <c r="H48" i="3"/>
  <c r="H81" i="3"/>
  <c r="G110" i="3"/>
  <c r="H95" i="3"/>
  <c r="H101" i="3"/>
  <c r="H338" i="3"/>
  <c r="H276" i="3"/>
  <c r="H275" i="3" s="1"/>
  <c r="H274" i="3" s="1"/>
  <c r="G47" i="3"/>
  <c r="G48" i="3"/>
  <c r="H318" i="3"/>
  <c r="G357" i="3"/>
  <c r="H363" i="3"/>
  <c r="G414" i="3"/>
  <c r="G363" i="3"/>
  <c r="H414" i="3"/>
  <c r="H137" i="3"/>
  <c r="G66" i="3"/>
  <c r="H66" i="3"/>
  <c r="G135" i="3"/>
  <c r="G136" i="3"/>
  <c r="G31" i="3"/>
  <c r="G30" i="3" s="1"/>
  <c r="G29" i="3" s="1"/>
  <c r="G95" i="3"/>
  <c r="F116" i="3"/>
  <c r="F114" i="3"/>
  <c r="H115" i="3"/>
  <c r="F115" i="3"/>
  <c r="H174" i="3" l="1"/>
  <c r="G174" i="3"/>
  <c r="G78" i="3"/>
  <c r="G362" i="3"/>
  <c r="G361" i="3" s="1"/>
  <c r="G355" i="3" s="1"/>
  <c r="H362" i="3"/>
  <c r="H361" i="3" s="1"/>
  <c r="H355" i="3" s="1"/>
  <c r="H317" i="3"/>
  <c r="H316" i="3" s="1"/>
  <c r="H80" i="3"/>
  <c r="H79" i="3" s="1"/>
  <c r="H78" i="3" s="1"/>
  <c r="G317" i="3"/>
  <c r="G316" i="3" s="1"/>
  <c r="H337" i="3"/>
  <c r="H336" i="3" s="1"/>
  <c r="H162" i="3"/>
  <c r="G162" i="3"/>
  <c r="H108" i="3"/>
  <c r="H109" i="3"/>
  <c r="G337" i="3"/>
  <c r="G336" i="3" s="1"/>
  <c r="G109" i="3"/>
  <c r="H413" i="3"/>
  <c r="H407" i="3" s="1"/>
  <c r="H383" i="3" s="1"/>
  <c r="G413" i="3"/>
  <c r="G407" i="3" s="1"/>
  <c r="G383" i="3" s="1"/>
  <c r="G62" i="3"/>
  <c r="G46" i="3" s="1"/>
  <c r="G11" i="3" s="1"/>
  <c r="H62" i="3"/>
  <c r="H46" i="3" s="1"/>
  <c r="H11" i="3" s="1"/>
  <c r="H136" i="3"/>
  <c r="H114" i="3"/>
  <c r="H161" i="3" l="1"/>
  <c r="H140" i="3" s="1"/>
  <c r="G315" i="3"/>
  <c r="H315" i="3"/>
  <c r="G161" i="3"/>
  <c r="G140" i="3" s="1"/>
  <c r="G108" i="3"/>
  <c r="G107" i="3" s="1"/>
  <c r="H135" i="3"/>
  <c r="H113" i="3"/>
  <c r="H107" i="3" l="1"/>
  <c r="H439" i="3" s="1"/>
  <c r="G439" i="3"/>
  <c r="H522" i="2"/>
  <c r="I522" i="2"/>
  <c r="B164" i="3"/>
  <c r="C164" i="3"/>
  <c r="D164" i="3"/>
  <c r="B165" i="3"/>
  <c r="C165" i="3"/>
  <c r="D165" i="3"/>
  <c r="E165" i="3"/>
  <c r="F165" i="3"/>
  <c r="A165" i="3" l="1"/>
  <c r="A164" i="3"/>
  <c r="A71" i="3"/>
  <c r="B71" i="3"/>
  <c r="C71" i="3"/>
  <c r="D71" i="3"/>
  <c r="E71" i="3"/>
  <c r="F71" i="3"/>
  <c r="C70" i="3"/>
  <c r="D70" i="3"/>
  <c r="B70" i="3"/>
  <c r="F22" i="3"/>
  <c r="G497" i="2"/>
  <c r="G485" i="2"/>
  <c r="G484" i="2" s="1"/>
  <c r="G363" i="2"/>
  <c r="G362" i="2" s="1"/>
  <c r="G361" i="2" s="1"/>
  <c r="G370" i="2"/>
  <c r="F70" i="3" s="1"/>
  <c r="F66" i="3" s="1"/>
  <c r="F62" i="3" s="1"/>
  <c r="B365" i="3"/>
  <c r="C365" i="3"/>
  <c r="D365" i="3"/>
  <c r="E365" i="3"/>
  <c r="F365" i="3"/>
  <c r="C364" i="3"/>
  <c r="D364" i="3"/>
  <c r="B364" i="3"/>
  <c r="A365" i="3"/>
  <c r="A364" i="3"/>
  <c r="B239" i="3"/>
  <c r="C239" i="3"/>
  <c r="D239" i="3"/>
  <c r="B240" i="3"/>
  <c r="C240" i="3"/>
  <c r="D240" i="3"/>
  <c r="E240" i="3"/>
  <c r="F240" i="3"/>
  <c r="B241" i="3"/>
  <c r="C241" i="3"/>
  <c r="D241" i="3"/>
  <c r="E241" i="3"/>
  <c r="F241" i="3"/>
  <c r="A240" i="3"/>
  <c r="A241" i="3"/>
  <c r="A239" i="3"/>
  <c r="C231" i="3"/>
  <c r="D231" i="3"/>
  <c r="E231" i="3"/>
  <c r="F231" i="3"/>
  <c r="B231" i="3"/>
  <c r="A231" i="3"/>
  <c r="B228" i="3"/>
  <c r="C228" i="3"/>
  <c r="D228" i="3"/>
  <c r="E228" i="3"/>
  <c r="F228" i="3"/>
  <c r="A228" i="3"/>
  <c r="B222" i="3"/>
  <c r="C222" i="3"/>
  <c r="D222" i="3"/>
  <c r="E222" i="3"/>
  <c r="C221" i="3"/>
  <c r="D221" i="3"/>
  <c r="B221" i="3"/>
  <c r="A222" i="3"/>
  <c r="A221" i="3"/>
  <c r="C210" i="3"/>
  <c r="D210" i="3"/>
  <c r="E210" i="3"/>
  <c r="F210" i="3"/>
  <c r="B210" i="3"/>
  <c r="A210" i="3"/>
  <c r="G236" i="2"/>
  <c r="G235" i="2" s="1"/>
  <c r="G143" i="2"/>
  <c r="G142" i="2" s="1"/>
  <c r="G165" i="2"/>
  <c r="G175" i="2"/>
  <c r="F239" i="3" s="1"/>
  <c r="G157" i="2"/>
  <c r="G154" i="2" l="1"/>
  <c r="G153" i="2" s="1"/>
  <c r="F164" i="3"/>
  <c r="F163" i="3" s="1"/>
  <c r="G141" i="2"/>
  <c r="G496" i="2"/>
  <c r="G495" i="2" s="1"/>
  <c r="G494" i="2" s="1"/>
  <c r="G489" i="2" s="1"/>
  <c r="G369" i="2"/>
  <c r="F221" i="3"/>
  <c r="F364" i="3"/>
  <c r="G140" i="2" l="1"/>
  <c r="G368" i="2"/>
  <c r="G234" i="2"/>
  <c r="F363" i="3"/>
  <c r="B106" i="3"/>
  <c r="C106" i="3"/>
  <c r="D106" i="3"/>
  <c r="E106" i="3"/>
  <c r="F106" i="3"/>
  <c r="C103" i="3"/>
  <c r="D103" i="3"/>
  <c r="E103" i="3"/>
  <c r="F103" i="3"/>
  <c r="C105" i="3"/>
  <c r="D105" i="3"/>
  <c r="B105" i="3"/>
  <c r="A105" i="3"/>
  <c r="A106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435" i="3"/>
  <c r="F433" i="3"/>
  <c r="F382" i="3"/>
  <c r="F380" i="3" s="1"/>
  <c r="F379" i="3"/>
  <c r="F377" i="3" s="1"/>
  <c r="F360" i="3"/>
  <c r="B354" i="3"/>
  <c r="C354" i="3"/>
  <c r="D354" i="3"/>
  <c r="E354" i="3"/>
  <c r="F354" i="3"/>
  <c r="C353" i="3"/>
  <c r="D353" i="3"/>
  <c r="B353" i="3"/>
  <c r="A354" i="3"/>
  <c r="A353" i="3"/>
  <c r="G96" i="2"/>
  <c r="F339" i="3" s="1"/>
  <c r="A229" i="3"/>
  <c r="F230" i="3"/>
  <c r="F227" i="3"/>
  <c r="C227" i="3"/>
  <c r="D227" i="3"/>
  <c r="E227" i="3"/>
  <c r="B227" i="3"/>
  <c r="A227" i="3"/>
  <c r="F225" i="3"/>
  <c r="F226" i="3"/>
  <c r="F209" i="3"/>
  <c r="F211" i="3"/>
  <c r="F208" i="3"/>
  <c r="F180" i="3"/>
  <c r="F181" i="3"/>
  <c r="F179" i="3"/>
  <c r="B159" i="3"/>
  <c r="C159" i="3"/>
  <c r="D159" i="3"/>
  <c r="B160" i="3"/>
  <c r="C160" i="3"/>
  <c r="D160" i="3"/>
  <c r="E160" i="3"/>
  <c r="F160" i="3"/>
  <c r="C141" i="3"/>
  <c r="B141" i="3"/>
  <c r="A159" i="3"/>
  <c r="A160" i="3"/>
  <c r="A141" i="3"/>
  <c r="B173" i="3"/>
  <c r="C173" i="3"/>
  <c r="D173" i="3"/>
  <c r="E173" i="3"/>
  <c r="F173" i="3"/>
  <c r="C172" i="3"/>
  <c r="D172" i="3"/>
  <c r="B172" i="3"/>
  <c r="A173" i="3"/>
  <c r="A172" i="3"/>
  <c r="B161" i="3"/>
  <c r="C161" i="3"/>
  <c r="B140" i="3"/>
  <c r="A161" i="3"/>
  <c r="A140" i="3"/>
  <c r="D139" i="3"/>
  <c r="E139" i="3"/>
  <c r="F139" i="3"/>
  <c r="D138" i="3"/>
  <c r="A139" i="3"/>
  <c r="A138" i="3"/>
  <c r="B134" i="3"/>
  <c r="C134" i="3"/>
  <c r="D134" i="3"/>
  <c r="E134" i="3"/>
  <c r="F134" i="3"/>
  <c r="C133" i="3"/>
  <c r="D133" i="3"/>
  <c r="B133" i="3"/>
  <c r="A134" i="3"/>
  <c r="A133" i="3"/>
  <c r="B111" i="3"/>
  <c r="C111" i="3"/>
  <c r="D111" i="3"/>
  <c r="B112" i="3"/>
  <c r="C112" i="3"/>
  <c r="D112" i="3"/>
  <c r="E112" i="3"/>
  <c r="F112" i="3"/>
  <c r="B118" i="3"/>
  <c r="C118" i="3"/>
  <c r="B121" i="3"/>
  <c r="C121" i="3"/>
  <c r="D121" i="3"/>
  <c r="B122" i="3"/>
  <c r="C122" i="3"/>
  <c r="D122" i="3"/>
  <c r="E122" i="3"/>
  <c r="F122" i="3"/>
  <c r="B125" i="3"/>
  <c r="C125" i="3"/>
  <c r="D125" i="3"/>
  <c r="B126" i="3"/>
  <c r="C126" i="3"/>
  <c r="D126" i="3"/>
  <c r="E126" i="3"/>
  <c r="F126" i="3"/>
  <c r="C108" i="3"/>
  <c r="B108" i="3"/>
  <c r="A125" i="3"/>
  <c r="A126" i="3"/>
  <c r="A111" i="3"/>
  <c r="A112" i="3"/>
  <c r="A118" i="3"/>
  <c r="A121" i="3"/>
  <c r="A122" i="3"/>
  <c r="A108" i="3"/>
  <c r="B94" i="3"/>
  <c r="C94" i="3"/>
  <c r="D94" i="3"/>
  <c r="E94" i="3"/>
  <c r="F94" i="3"/>
  <c r="C93" i="3"/>
  <c r="D93" i="3"/>
  <c r="B93" i="3"/>
  <c r="B82" i="3"/>
  <c r="C82" i="3"/>
  <c r="D82" i="3"/>
  <c r="B83" i="3"/>
  <c r="C83" i="3"/>
  <c r="D83" i="3"/>
  <c r="E83" i="3"/>
  <c r="F83" i="3"/>
  <c r="B88" i="3"/>
  <c r="C88" i="3"/>
  <c r="D88" i="3"/>
  <c r="B90" i="3"/>
  <c r="C90" i="3"/>
  <c r="D90" i="3"/>
  <c r="E90" i="3"/>
  <c r="F90" i="3"/>
  <c r="B95" i="3"/>
  <c r="C95" i="3"/>
  <c r="B97" i="3"/>
  <c r="C97" i="3"/>
  <c r="D97" i="3"/>
  <c r="B98" i="3"/>
  <c r="C98" i="3"/>
  <c r="D98" i="3"/>
  <c r="E98" i="3"/>
  <c r="F98" i="3"/>
  <c r="B102" i="3"/>
  <c r="C102" i="3"/>
  <c r="D102" i="3"/>
  <c r="B103" i="3"/>
  <c r="C79" i="3"/>
  <c r="A98" i="3"/>
  <c r="A102" i="3"/>
  <c r="A103" i="3"/>
  <c r="A97" i="3"/>
  <c r="A82" i="3"/>
  <c r="A83" i="3"/>
  <c r="A88" i="3"/>
  <c r="A90" i="3"/>
  <c r="A95" i="3"/>
  <c r="B79" i="3"/>
  <c r="A79" i="3"/>
  <c r="F58" i="3"/>
  <c r="A58" i="3"/>
  <c r="F57" i="3"/>
  <c r="A57" i="3"/>
  <c r="A56" i="3"/>
  <c r="B37" i="3"/>
  <c r="C37" i="3"/>
  <c r="D37" i="3"/>
  <c r="E37" i="3"/>
  <c r="F37" i="3"/>
  <c r="C36" i="3"/>
  <c r="D36" i="3"/>
  <c r="B36" i="3"/>
  <c r="A37" i="3"/>
  <c r="A36" i="3"/>
  <c r="F35" i="3"/>
  <c r="F32" i="3" s="1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76" i="2"/>
  <c r="G375" i="2" s="1"/>
  <c r="G395" i="2"/>
  <c r="G394" i="2" s="1"/>
  <c r="G393" i="2" s="1"/>
  <c r="G392" i="2" s="1"/>
  <c r="F56" i="3" l="1"/>
  <c r="F362" i="3"/>
  <c r="F361" i="3" s="1"/>
  <c r="G233" i="2"/>
  <c r="G374" i="2"/>
  <c r="F137" i="3"/>
  <c r="G367" i="2"/>
  <c r="G360" i="2" s="1"/>
  <c r="F207" i="3"/>
  <c r="F12" i="3"/>
  <c r="F14" i="3"/>
  <c r="F13" i="3" s="1"/>
  <c r="F27" i="3"/>
  <c r="F26" i="3" s="1"/>
  <c r="F25" i="3" s="1"/>
  <c r="F24" i="3" s="1"/>
  <c r="F138" i="3"/>
  <c r="F178" i="3"/>
  <c r="F177" i="3" s="1"/>
  <c r="F206" i="3" l="1"/>
  <c r="F205" i="3" s="1"/>
  <c r="G373" i="2"/>
  <c r="G372" i="2" s="1"/>
  <c r="F135" i="3" s="1"/>
  <c r="F136" i="3"/>
  <c r="G443" i="2"/>
  <c r="G435" i="2"/>
  <c r="G434" i="2" s="1"/>
  <c r="G359" i="2" l="1"/>
  <c r="F97" i="3"/>
  <c r="F96" i="3"/>
  <c r="F105" i="3"/>
  <c r="G442" i="2"/>
  <c r="F104" i="3" s="1"/>
  <c r="G483" i="2"/>
  <c r="G482" i="2" s="1"/>
  <c r="G467" i="2" s="1"/>
  <c r="F162" i="3"/>
  <c r="G504" i="2" l="1"/>
  <c r="G503" i="2" s="1"/>
  <c r="G463" i="2"/>
  <c r="F125" i="3" s="1"/>
  <c r="G459" i="2"/>
  <c r="G449" i="2"/>
  <c r="G448" i="2" s="1"/>
  <c r="G440" i="2"/>
  <c r="G439" i="2" s="1"/>
  <c r="G424" i="2"/>
  <c r="G423" i="2" s="1"/>
  <c r="G408" i="2"/>
  <c r="G407" i="2" s="1"/>
  <c r="G403" i="2"/>
  <c r="G388" i="2"/>
  <c r="G387" i="2" s="1"/>
  <c r="G386" i="2" s="1"/>
  <c r="G385" i="2" s="1"/>
  <c r="G383" i="2"/>
  <c r="G382" i="2" s="1"/>
  <c r="G381" i="2" s="1"/>
  <c r="G380" i="2" s="1"/>
  <c r="G263" i="2"/>
  <c r="F344" i="3"/>
  <c r="G458" i="2" l="1"/>
  <c r="G433" i="2"/>
  <c r="F95" i="3" s="1"/>
  <c r="F101" i="3"/>
  <c r="G402" i="2"/>
  <c r="F49" i="3"/>
  <c r="G502" i="2"/>
  <c r="F358" i="3"/>
  <c r="G406" i="2"/>
  <c r="F54" i="3"/>
  <c r="F53" i="3" s="1"/>
  <c r="G447" i="2"/>
  <c r="F110" i="3"/>
  <c r="F82" i="3"/>
  <c r="F121" i="3"/>
  <c r="F88" i="3"/>
  <c r="G429" i="2"/>
  <c r="G265" i="2"/>
  <c r="G264" i="2" s="1"/>
  <c r="F102" i="3"/>
  <c r="F111" i="3"/>
  <c r="G516" i="2"/>
  <c r="G515" i="2" s="1"/>
  <c r="G514" i="2" s="1"/>
  <c r="F36" i="3"/>
  <c r="F120" i="3" l="1"/>
  <c r="F119" i="3" s="1"/>
  <c r="F52" i="3"/>
  <c r="G501" i="2"/>
  <c r="G500" i="2" s="1"/>
  <c r="F357" i="3"/>
  <c r="G422" i="2"/>
  <c r="F81" i="3"/>
  <c r="G457" i="2"/>
  <c r="G456" i="2" s="1"/>
  <c r="G401" i="2"/>
  <c r="G400" i="2" s="1"/>
  <c r="G379" i="2" s="1"/>
  <c r="F48" i="3"/>
  <c r="G428" i="2"/>
  <c r="F86" i="3" s="1"/>
  <c r="F87" i="3"/>
  <c r="G446" i="2"/>
  <c r="F108" i="3" s="1"/>
  <c r="F109" i="3"/>
  <c r="A56" i="2"/>
  <c r="A247" i="3" s="1"/>
  <c r="G354" i="2"/>
  <c r="F434" i="3" s="1"/>
  <c r="G352" i="2"/>
  <c r="G346" i="2"/>
  <c r="G332" i="2"/>
  <c r="G331" i="2" s="1"/>
  <c r="G325" i="2"/>
  <c r="G324" i="2" s="1"/>
  <c r="G311" i="2"/>
  <c r="G310" i="2" s="1"/>
  <c r="G302" i="2"/>
  <c r="G301" i="2" s="1"/>
  <c r="G290" i="2"/>
  <c r="G289" i="2" s="1"/>
  <c r="F130" i="3" s="1"/>
  <c r="F129" i="3" s="1"/>
  <c r="G280" i="2"/>
  <c r="G279" i="2" s="1"/>
  <c r="G274" i="2"/>
  <c r="G261" i="2"/>
  <c r="F44" i="3" s="1"/>
  <c r="G254" i="2"/>
  <c r="G253" i="2" s="1"/>
  <c r="G252" i="2" s="1"/>
  <c r="G251" i="2" s="1"/>
  <c r="G199" i="2"/>
  <c r="G198" i="2" s="1"/>
  <c r="G194" i="2"/>
  <c r="F229" i="3"/>
  <c r="F224" i="3"/>
  <c r="G124" i="2"/>
  <c r="G123" i="2" s="1"/>
  <c r="G114" i="2"/>
  <c r="G105" i="2"/>
  <c r="F347" i="3" s="1"/>
  <c r="F343" i="3" s="1"/>
  <c r="F342" i="3" s="1"/>
  <c r="G95" i="2"/>
  <c r="G80" i="2"/>
  <c r="G59" i="2"/>
  <c r="F250" i="3" s="1"/>
  <c r="G47" i="2"/>
  <c r="G46" i="2" s="1"/>
  <c r="G42" i="2"/>
  <c r="G41" i="2" s="1"/>
  <c r="G40" i="2" s="1"/>
  <c r="F218" i="3" l="1"/>
  <c r="G79" i="2"/>
  <c r="F318" i="3" s="1"/>
  <c r="G242" i="2"/>
  <c r="F376" i="3" s="1"/>
  <c r="G58" i="2"/>
  <c r="G112" i="2"/>
  <c r="G445" i="2"/>
  <c r="F408" i="3"/>
  <c r="G94" i="2"/>
  <c r="F338" i="3"/>
  <c r="G300" i="2"/>
  <c r="G293" i="2" s="1"/>
  <c r="F158" i="3"/>
  <c r="G345" i="2"/>
  <c r="F426" i="3"/>
  <c r="F47" i="3"/>
  <c r="F46" i="3" s="1"/>
  <c r="G421" i="2"/>
  <c r="G420" i="2" s="1"/>
  <c r="F80" i="3"/>
  <c r="G45" i="2"/>
  <c r="G39" i="2" s="1"/>
  <c r="F414" i="3"/>
  <c r="G273" i="2"/>
  <c r="F76" i="3"/>
  <c r="G309" i="2"/>
  <c r="G304" i="2" s="1"/>
  <c r="G193" i="2"/>
  <c r="F277" i="3"/>
  <c r="G278" i="2"/>
  <c r="F92" i="3"/>
  <c r="F332" i="3"/>
  <c r="F319" i="3"/>
  <c r="F188" i="3"/>
  <c r="G288" i="2"/>
  <c r="G283" i="2" s="1"/>
  <c r="G330" i="2"/>
  <c r="F352" i="3"/>
  <c r="G351" i="2"/>
  <c r="G350" i="2" s="1"/>
  <c r="G349" i="2" s="1"/>
  <c r="G348" i="2" s="1"/>
  <c r="G258" i="2"/>
  <c r="G260" i="2"/>
  <c r="F43" i="3" s="1"/>
  <c r="G259" i="2"/>
  <c r="F42" i="3" s="1"/>
  <c r="G100" i="2"/>
  <c r="F353" i="3"/>
  <c r="F159" i="3"/>
  <c r="F93" i="3"/>
  <c r="G207" i="2"/>
  <c r="G202" i="2" s="1"/>
  <c r="F172" i="3"/>
  <c r="F169" i="3" s="1"/>
  <c r="F168" i="3" s="1"/>
  <c r="F133" i="3"/>
  <c r="G240" i="2"/>
  <c r="G232" i="2" s="1"/>
  <c r="F187" i="3" l="1"/>
  <c r="F186" i="3" s="1"/>
  <c r="F175" i="3" s="1"/>
  <c r="G57" i="2"/>
  <c r="F249" i="3"/>
  <c r="F217" i="3"/>
  <c r="F204" i="3" s="1"/>
  <c r="F413" i="3"/>
  <c r="G21" i="2"/>
  <c r="G11" i="2" s="1"/>
  <c r="G241" i="2"/>
  <c r="F375" i="3" s="1"/>
  <c r="G277" i="2"/>
  <c r="G276" i="2" s="1"/>
  <c r="F91" i="3"/>
  <c r="F79" i="3" s="1"/>
  <c r="F78" i="3" s="1"/>
  <c r="G329" i="2"/>
  <c r="F351" i="3"/>
  <c r="G122" i="2"/>
  <c r="G378" i="2"/>
  <c r="G344" i="2"/>
  <c r="F425" i="3"/>
  <c r="F337" i="3"/>
  <c r="G250" i="2"/>
  <c r="F41" i="3"/>
  <c r="G323" i="2"/>
  <c r="F331" i="3"/>
  <c r="G272" i="2"/>
  <c r="F75" i="3"/>
  <c r="F276" i="3"/>
  <c r="F275" i="3" s="1"/>
  <c r="F274" i="3" s="1"/>
  <c r="G192" i="2"/>
  <c r="G191" i="2" s="1"/>
  <c r="G282" i="2"/>
  <c r="F118" i="3"/>
  <c r="F107" i="3" s="1"/>
  <c r="G78" i="2"/>
  <c r="G77" i="2" s="1"/>
  <c r="F157" i="3"/>
  <c r="F141" i="3" s="1"/>
  <c r="F161" i="3"/>
  <c r="G99" i="2"/>
  <c r="G93" i="2" s="1"/>
  <c r="F407" i="3" l="1"/>
  <c r="F383" i="3" s="1"/>
  <c r="G56" i="2"/>
  <c r="G55" i="2" s="1"/>
  <c r="F248" i="3"/>
  <c r="F336" i="3"/>
  <c r="G111" i="2"/>
  <c r="G110" i="2" s="1"/>
  <c r="G76" i="2"/>
  <c r="F317" i="3"/>
  <c r="G271" i="2"/>
  <c r="G270" i="2" s="1"/>
  <c r="F74" i="3"/>
  <c r="F73" i="3" s="1"/>
  <c r="F72" i="3" s="1"/>
  <c r="G343" i="2"/>
  <c r="G342" i="2" s="1"/>
  <c r="F424" i="3"/>
  <c r="F140" i="3"/>
  <c r="G292" i="2"/>
  <c r="G322" i="2"/>
  <c r="G321" i="2" s="1"/>
  <c r="F330" i="3"/>
  <c r="G249" i="2" l="1"/>
  <c r="F316" i="3"/>
  <c r="F247" i="3"/>
  <c r="F174" i="3" s="1"/>
  <c r="G54" i="2"/>
  <c r="G109" i="2"/>
  <c r="G522" i="2" l="1"/>
  <c r="B416" i="3"/>
  <c r="C416" i="3"/>
  <c r="D416" i="3"/>
  <c r="E416" i="3"/>
  <c r="F416" i="3"/>
  <c r="B417" i="3"/>
  <c r="C417" i="3"/>
  <c r="D417" i="3"/>
  <c r="E417" i="3"/>
  <c r="F417" i="3"/>
  <c r="B418" i="3"/>
  <c r="C418" i="3"/>
  <c r="D418" i="3"/>
  <c r="E418" i="3"/>
  <c r="F418" i="3"/>
  <c r="C415" i="3"/>
  <c r="D415" i="3"/>
  <c r="B415" i="3"/>
  <c r="A416" i="3"/>
  <c r="A417" i="3"/>
  <c r="A418" i="3"/>
  <c r="A415" i="3"/>
  <c r="F415" i="3" l="1"/>
  <c r="B72" i="3" l="1"/>
  <c r="A72" i="3"/>
  <c r="F432" i="3" l="1"/>
  <c r="F431" i="3" s="1"/>
  <c r="F430" i="3" s="1"/>
  <c r="F429" i="3" s="1"/>
  <c r="F428" i="3" s="1"/>
  <c r="F423" i="3"/>
  <c r="F422" i="3" s="1"/>
  <c r="F411" i="3"/>
  <c r="F410" i="3" s="1"/>
  <c r="F409" i="3" s="1"/>
  <c r="F374" i="3" l="1"/>
  <c r="F359" i="3"/>
  <c r="F356" i="3" s="1"/>
  <c r="F355" i="3" l="1"/>
  <c r="F176" i="3"/>
  <c r="F31" i="3" l="1"/>
  <c r="F30" i="3" s="1"/>
  <c r="F29" i="3" s="1"/>
  <c r="F20" i="3"/>
  <c r="F19" i="3" s="1"/>
  <c r="F18" i="3" s="1"/>
  <c r="F17" i="3" s="1"/>
  <c r="F11" i="3" l="1"/>
  <c r="F315" i="3"/>
  <c r="F439" i="3" l="1"/>
</calcChain>
</file>

<file path=xl/sharedStrings.xml><?xml version="1.0" encoding="utf-8"?>
<sst xmlns="http://schemas.openxmlformats.org/spreadsheetml/2006/main" count="2499" uniqueCount="344">
  <si>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</si>
  <si>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</si>
  <si>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</si>
  <si>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</si>
  <si>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</si>
  <si>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</si>
  <si>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</si>
  <si>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</si>
  <si>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</si>
  <si>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</si>
  <si>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</si>
  <si>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</si>
  <si>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</si>
  <si>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</si>
  <si>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</si>
  <si>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</si>
  <si>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</si>
  <si>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</si>
  <si>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</si>
  <si>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</si>
  <si>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</si>
  <si>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</si>
  <si>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</si>
  <si>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</si>
  <si>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</si>
  <si>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</si>
  <si>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</si>
  <si>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</si>
  <si>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</si>
  <si>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</si>
  <si>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</si>
  <si>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</si>
  <si>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</si>
  <si>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</si>
  <si>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</si>
  <si>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</si>
  <si>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</si>
  <si>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</si>
  <si>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</si>
  <si>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</si>
  <si>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</si>
  <si>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</si>
  <si>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</si>
  <si>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</si>
  <si>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</si>
  <si>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</si>
  <si>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</si>
  <si>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</si>
  <si>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</si>
  <si>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</si>
  <si>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</si>
  <si>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</si>
  <si>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</si>
  <si>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</si>
  <si>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</si>
  <si>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</si>
  <si>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</si>
  <si>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</si>
  <si>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</si>
  <si>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</si>
  <si>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</si>
  <si>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</si>
  <si>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</si>
  <si>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</si>
  <si>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</si>
  <si>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</si>
  <si>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</si>
  <si>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</si>
  <si>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</si>
  <si>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</si>
  <si>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</si>
  <si>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</si>
  <si>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</si>
  <si>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</si>
  <si>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</si>
  <si>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</si>
  <si>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</si>
  <si>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</si>
  <si>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</si>
  <si>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</si>
  <si>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</si>
  <si>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</si>
  <si>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</si>
  <si>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</si>
  <si>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</si>
  <si>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</si>
  <si>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</si>
  <si>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</si>
  <si>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</si>
  <si>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</si>
  <si>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</si>
  <si>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</si>
  <si>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</si>
  <si>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</si>
  <si>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</si>
  <si>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</si>
  <si>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</si>
  <si>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</si>
  <si>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</si>
  <si>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</si>
  <si>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</si>
  <si>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</si>
  <si>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</si>
  <si>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</si>
  <si>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</si>
  <si>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</si>
  <si>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</si>
  <si>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</si>
  <si>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</si>
  <si>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</si>
  <si>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</si>
  <si>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</si>
  <si>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</si>
  <si>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</si>
  <si>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</si>
  <si>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</si>
  <si>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</si>
  <si>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</si>
  <si>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</si>
  <si>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</si>
  <si>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</si>
  <si>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</si>
  <si>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</si>
  <si>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</si>
  <si>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</si>
  <si>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</si>
  <si>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</si>
  <si>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</si>
  <si>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</si>
  <si>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</si>
  <si>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</si>
  <si>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</si>
  <si>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</si>
  <si>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</si>
  <si>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</si>
  <si>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</si>
  <si>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</si>
  <si>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</si>
  <si>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</si>
  <si>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</si>
  <si>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</si>
  <si>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</si>
  <si>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</si>
  <si>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</si>
  <si>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</si>
  <si>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</si>
  <si>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</si>
  <si>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</si>
  <si>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</si>
  <si>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</si>
  <si>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</si>
  <si>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</si>
  <si>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</si>
  <si>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</si>
  <si>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</si>
  <si>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</si>
  <si>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</si>
  <si>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</si>
  <si>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</si>
  <si>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</si>
  <si>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</si>
  <si>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</si>
  <si>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</si>
  <si>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</si>
  <si>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</si>
  <si>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</si>
  <si>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</si>
  <si>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</si>
  <si>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</si>
  <si>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</si>
  <si>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</si>
  <si>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</si>
  <si>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</si>
  <si>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</si>
  <si>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</si>
  <si>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</si>
  <si>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</si>
  <si>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</si>
  <si>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</si>
  <si>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</si>
  <si>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</si>
  <si>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</si>
  <si>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</si>
  <si>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</si>
  <si>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</si>
  <si>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</si>
  <si>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</si>
  <si>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</si>
  <si>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</si>
  <si>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</si>
  <si>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</si>
  <si>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</si>
  <si>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</si>
  <si>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</si>
  <si>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</si>
  <si>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</si>
  <si>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</si>
  <si>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</si>
  <si>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</si>
  <si>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</si>
  <si>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</si>
  <si>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</si>
  <si>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</si>
  <si>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</si>
  <si>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</si>
  <si>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</si>
  <si>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</si>
  <si>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</si>
  <si>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</si>
  <si>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</si>
  <si>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</si>
  <si>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</si>
  <si>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</si>
  <si>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</si>
  <si>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</si>
  <si>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</si>
  <si>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</si>
  <si>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</si>
  <si>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</si>
  <si>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</si>
  <si>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</si>
  <si>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</si>
  <si>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</si>
  <si>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</si>
  <si>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</si>
  <si>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</si>
  <si>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</si>
  <si>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</si>
  <si>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</si>
  <si>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</si>
  <si>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</si>
  <si>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</si>
  <si>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</si>
  <si>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</si>
  <si>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</si>
  <si>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</si>
  <si>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</si>
  <si>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</si>
  <si>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</si>
  <si>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</si>
  <si>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</si>
  <si>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</si>
  <si>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</si>
  <si>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</si>
  <si>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</si>
  <si>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</si>
  <si>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</si>
  <si>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</si>
  <si>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</si>
  <si>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</si>
  <si>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</si>
  <si>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</si>
  <si>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</si>
  <si>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</si>
  <si>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</si>
  <si>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</si>
  <si>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</si>
  <si>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</si>
  <si>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</si>
  <si>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</si>
  <si>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</si>
  <si>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</si>
  <si>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</si>
  <si>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</si>
  <si>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</si>
  <si>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"Комплексное развитие системы коммунальной инфраструктуры Волчихинского района" на 2022-2027 годы</t>
  </si>
  <si>
    <t>Муниципальная программа "Развитие культуры Волчихинского района Алтайского края " на 2021-2026 годы</t>
  </si>
  <si>
    <t>Муниципальная программа "Развитие физической культуры и спорта в Волчихинском районе" на 2021-2025 годы</t>
  </si>
  <si>
    <t>МП "Обеспечение жильем молодых семей в Волчихинском районе" на 2020-2025 годы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</si>
  <si>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</si>
  <si>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</si>
  <si>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</si>
  <si>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</si>
  <si>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</si>
  <si>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</si>
  <si>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</si>
  <si>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</si>
  <si>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</si>
  <si>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</si>
  <si>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</si>
  <si>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</si>
  <si>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</si>
  <si>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Мероприятия по укреплению и развитию материально-технической базы краевых и муниципальных загородных лагерей отдыха и оздоровления детей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</si>
  <si>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</si>
  <si>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</si>
  <si>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</si>
  <si>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</si>
  <si>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</si>
  <si>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</si>
  <si>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</si>
  <si>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Субсидии на ремонт объектов дошкольных общеобразовательных организаций</t>
  </si>
  <si>
    <t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t>
  </si>
  <si>
    <t>90 1 Я1 53150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</si>
  <si>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</si>
  <si>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</si>
  <si>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2025 год и плановый период 2026 и 2027 годов</t>
  </si>
  <si>
    <t xml:space="preserve">Ведомственная структура расходов районного бюджета на 2025 год и плановый период 2026 и 2027 годов 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</si>
  <si>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2025 год и плановый период 2026 и 2027 годов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</si>
  <si>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</si>
  <si>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Муниципальная программа
«Развитие образования в Волчихинском районе»</t>
  </si>
  <si>
    <t>58 0 00 60990</t>
  </si>
  <si>
    <t>МП"Комплексное развитие системы коммунальной инфраструктуры Волчихинского района" на 2017-2025 годы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</si>
  <si>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</si>
  <si>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</si>
  <si>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98 5 00 S0262</t>
  </si>
  <si>
    <t>98 5 00 S0263</t>
  </si>
  <si>
    <t>98 5 00 S0261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</si>
  <si>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</si>
  <si>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</si>
  <si>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</si>
  <si>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Софинансирование субсидии на ремонт объектов дошкольных общеобразовательных организаций</t>
  </si>
  <si>
    <t>90 1 00 S4160</t>
  </si>
  <si>
    <t>Софинансирование субсидии на проведение детской оздоровительной кампании</t>
  </si>
  <si>
    <t>90 1 00 S6900</t>
  </si>
  <si>
    <t>МП "Развитие молодежной политике в Волчихинском районе" на 2025-2030 годы</t>
  </si>
  <si>
    <t>58 1 00 60990</t>
  </si>
  <si>
    <t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t>
  </si>
  <si>
    <t>Государственная поддержка отрасли культуры (государственная поддержка лучших сельских учреждений культуры)</t>
  </si>
  <si>
    <t>44 2 00 L5191</t>
  </si>
  <si>
    <t>90 9 00 S1210</t>
  </si>
  <si>
    <t>14 2 00 L4970</t>
  </si>
  <si>
    <t>90 1 00 S6912</t>
  </si>
  <si>
    <t>90 1 00 S0620</t>
  </si>
  <si>
    <t>Субсидии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t>
  </si>
  <si>
    <t>Капитальные вложения в объекты государственной (муниципальной) собственности</t>
  </si>
  <si>
    <t>90 1 00 S2132</t>
  </si>
  <si>
    <t>Софинансирование из местного бюджета мероприятий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t>
  </si>
  <si>
    <t>Профессиональная подготовка, переподготовка и повышение квалификации</t>
  </si>
  <si>
    <t>Расходы на обеспечение мероприятий по благоустройству территорий, в том числе по организации обращения с твердыми коммунальными отходами на территории муниципалитетов</t>
  </si>
  <si>
    <t>43 0 00 S1220</t>
  </si>
  <si>
    <t>Обеспечение проведения выборов и референдумов</t>
  </si>
  <si>
    <t>Проведение выборов в представительные органы муниципального образования</t>
  </si>
  <si>
    <t>01 3 00 10240</t>
  </si>
  <si>
    <t>Повышение уровня антитеррористической защищенности муниципальных дошкольных образовательных организаций</t>
  </si>
  <si>
    <t>Специальные расходы</t>
  </si>
  <si>
    <t>71 4 00 00000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</si>
  <si>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</si>
  <si>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71 4 00 70830</t>
  </si>
  <si>
    <t>Комплекс процессных мероприятий "Поддержка семей с детьми"</t>
  </si>
  <si>
    <t xml:space="preserve">Обеспечение расчетов за топливно-энергетические ресурсы, потребляемые муниципальными учреждениями </t>
  </si>
  <si>
    <t>98 5 00 SТ190</t>
  </si>
  <si>
    <t>Долгосрочная целевая программа "Повышение безопасности дорожного движения в Волчихинском района на 2022-2026 годы"</t>
  </si>
  <si>
    <t>10 0 00 60991</t>
  </si>
  <si>
    <t>от 19.08.2025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</si>
</sst>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184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94</v>
      </c>
    </row>
    <row r="5" spans="1:6">
      <c r="E5" s="72" t="s">
        <v>343</v>
      </c>
    </row>
    <row r="6" spans="1:6">
      <c r="A6" s="2"/>
      <c r="B6" s="2"/>
      <c r="C6" s="2"/>
      <c r="D6" s="2"/>
    </row>
    <row r="7" spans="1:6" ht="49.5" customHeight="1">
      <c r="A7" s="70" t="s">
        <v>295</v>
      </c>
      <c r="B7" s="71"/>
      <c r="C7" s="71"/>
      <c r="D7" s="71"/>
      <c r="E7" s="71"/>
      <c r="F7" s="71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185</v>
      </c>
      <c r="E9" s="3" t="s">
        <v>253</v>
      </c>
      <c r="F9" s="3" t="s">
        <v>264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SUM(D12:D18)</f>
        <v>71084.399999999994</v>
      </c>
      <c r="E11" s="8">
        <f t="shared" ref="E11:F11" si="0">SUM(E12:E18)</f>
        <v>38773.9</v>
      </c>
      <c r="F11" s="8">
        <f t="shared" si="0"/>
        <v>38721.5</v>
      </c>
    </row>
    <row r="12" spans="1:6" ht="51" customHeight="1">
      <c r="A12" s="39" t="s">
        <v>135</v>
      </c>
      <c r="B12" s="5" t="s">
        <v>13</v>
      </c>
      <c r="C12" s="7" t="s">
        <v>14</v>
      </c>
      <c r="D12" s="8">
        <v>2576.1999999999998</v>
      </c>
      <c r="E12" s="8">
        <v>2000</v>
      </c>
      <c r="F12" s="8">
        <v>2000</v>
      </c>
    </row>
    <row r="13" spans="1:6" ht="69.75" customHeight="1">
      <c r="A13" s="57" t="s">
        <v>263</v>
      </c>
      <c r="B13" s="5" t="s">
        <v>13</v>
      </c>
      <c r="C13" s="5" t="s">
        <v>16</v>
      </c>
      <c r="D13" s="8">
        <v>31157.65</v>
      </c>
      <c r="E13" s="8">
        <v>18652.599999999999</v>
      </c>
      <c r="F13" s="8">
        <v>18652.599999999999</v>
      </c>
    </row>
    <row r="14" spans="1:6" ht="19.5" customHeight="1">
      <c r="A14" s="57" t="s">
        <v>136</v>
      </c>
      <c r="B14" s="5" t="s">
        <v>13</v>
      </c>
      <c r="C14" s="5" t="s">
        <v>19</v>
      </c>
      <c r="D14" s="8">
        <v>3</v>
      </c>
      <c r="E14" s="8">
        <v>55.9</v>
      </c>
      <c r="F14" s="8">
        <v>3.5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11020.3</v>
      </c>
      <c r="E15" s="8">
        <v>9191.4</v>
      </c>
      <c r="F15" s="8">
        <v>9191.4</v>
      </c>
    </row>
    <row r="16" spans="1:6">
      <c r="A16" s="57" t="s">
        <v>330</v>
      </c>
      <c r="B16" s="5" t="s">
        <v>13</v>
      </c>
      <c r="C16" s="5" t="s">
        <v>21</v>
      </c>
      <c r="D16" s="8">
        <v>516</v>
      </c>
      <c r="E16" s="8">
        <v>0</v>
      </c>
      <c r="F16" s="8">
        <v>0</v>
      </c>
    </row>
    <row r="17" spans="1:6" ht="22.5" customHeight="1">
      <c r="A17" s="57" t="s">
        <v>125</v>
      </c>
      <c r="B17" s="5" t="s">
        <v>13</v>
      </c>
      <c r="C17" s="5">
        <v>11</v>
      </c>
      <c r="D17" s="8">
        <v>987</v>
      </c>
      <c r="E17" s="8">
        <v>1000</v>
      </c>
      <c r="F17" s="8">
        <v>1000</v>
      </c>
    </row>
    <row r="18" spans="1:6">
      <c r="A18" s="39" t="s">
        <v>4</v>
      </c>
      <c r="B18" s="5" t="s">
        <v>13</v>
      </c>
      <c r="C18" s="3">
        <v>13</v>
      </c>
      <c r="D18" s="8">
        <v>24824.25</v>
      </c>
      <c r="E18" s="8">
        <v>7874</v>
      </c>
      <c r="F18" s="8">
        <v>7874</v>
      </c>
    </row>
    <row r="19" spans="1:6">
      <c r="A19" s="39" t="s">
        <v>44</v>
      </c>
      <c r="B19" s="5" t="s">
        <v>14</v>
      </c>
      <c r="C19" s="3"/>
      <c r="D19" s="8">
        <f>D20</f>
        <v>1450.1</v>
      </c>
      <c r="E19" s="8">
        <f t="shared" ref="E19:F19" si="1">E20</f>
        <v>1585.6</v>
      </c>
      <c r="F19" s="8">
        <f t="shared" si="1"/>
        <v>1642.4</v>
      </c>
    </row>
    <row r="20" spans="1:6" ht="15" customHeight="1">
      <c r="A20" s="39" t="s">
        <v>40</v>
      </c>
      <c r="B20" s="5" t="s">
        <v>14</v>
      </c>
      <c r="C20" s="5" t="s">
        <v>15</v>
      </c>
      <c r="D20" s="8">
        <v>1450.1</v>
      </c>
      <c r="E20" s="8">
        <v>1585.6</v>
      </c>
      <c r="F20" s="8">
        <v>1642.4</v>
      </c>
    </row>
    <row r="21" spans="1:6" ht="33" customHeight="1">
      <c r="A21" s="39" t="s">
        <v>32</v>
      </c>
      <c r="B21" s="5" t="s">
        <v>15</v>
      </c>
      <c r="C21" s="3"/>
      <c r="D21" s="8">
        <f>SUM(D22:D23)</f>
        <v>8221.6</v>
      </c>
      <c r="E21" s="8">
        <f t="shared" ref="E21:F21" si="2">SUM(E22:E23)</f>
        <v>4256</v>
      </c>
      <c r="F21" s="8">
        <f t="shared" si="2"/>
        <v>4256</v>
      </c>
    </row>
    <row r="22" spans="1:6" ht="48.75" customHeight="1">
      <c r="A22" s="39" t="s">
        <v>154</v>
      </c>
      <c r="B22" s="5" t="s">
        <v>15</v>
      </c>
      <c r="C22" s="5">
        <v>10</v>
      </c>
      <c r="D22" s="8">
        <v>7911.6</v>
      </c>
      <c r="E22" s="8">
        <v>3956</v>
      </c>
      <c r="F22" s="8">
        <v>3956</v>
      </c>
    </row>
    <row r="23" spans="1:6" ht="30" customHeight="1">
      <c r="A23" s="39" t="s">
        <v>155</v>
      </c>
      <c r="B23" s="5" t="s">
        <v>15</v>
      </c>
      <c r="C23" s="5">
        <v>14</v>
      </c>
      <c r="D23" s="8">
        <v>310</v>
      </c>
      <c r="E23" s="8">
        <v>300</v>
      </c>
      <c r="F23" s="8">
        <v>300</v>
      </c>
    </row>
    <row r="24" spans="1:6" ht="19.5" customHeight="1">
      <c r="A24" s="39" t="s">
        <v>33</v>
      </c>
      <c r="B24" s="5" t="s">
        <v>16</v>
      </c>
      <c r="C24" s="5"/>
      <c r="D24" s="8">
        <f>SUM(D25:D28)</f>
        <v>21164.7</v>
      </c>
      <c r="E24" s="8">
        <f t="shared" ref="E24:F24" si="3">SUM(E25:E28)</f>
        <v>12221</v>
      </c>
      <c r="F24" s="8">
        <f t="shared" si="3"/>
        <v>14511</v>
      </c>
    </row>
    <row r="25" spans="1:6" ht="19.5" customHeight="1">
      <c r="A25" s="39" t="s">
        <v>95</v>
      </c>
      <c r="B25" s="5" t="s">
        <v>16</v>
      </c>
      <c r="C25" s="5" t="s">
        <v>19</v>
      </c>
      <c r="D25" s="8">
        <v>375</v>
      </c>
      <c r="E25" s="8">
        <v>375</v>
      </c>
      <c r="F25" s="8">
        <v>375</v>
      </c>
    </row>
    <row r="26" spans="1:6" ht="19.5" customHeight="1">
      <c r="A26" s="39" t="s">
        <v>176</v>
      </c>
      <c r="B26" s="5" t="s">
        <v>16</v>
      </c>
      <c r="C26" s="5" t="s">
        <v>20</v>
      </c>
      <c r="D26" s="8">
        <v>3200</v>
      </c>
      <c r="E26" s="8">
        <v>1000</v>
      </c>
      <c r="F26" s="8">
        <v>1000</v>
      </c>
    </row>
    <row r="27" spans="1:6" ht="21" customHeight="1">
      <c r="A27" s="39" t="s">
        <v>65</v>
      </c>
      <c r="B27" s="5" t="s">
        <v>16</v>
      </c>
      <c r="C27" s="5" t="s">
        <v>18</v>
      </c>
      <c r="D27" s="8">
        <v>17189.7</v>
      </c>
      <c r="E27" s="8">
        <v>10446</v>
      </c>
      <c r="F27" s="8">
        <v>12736</v>
      </c>
    </row>
    <row r="28" spans="1:6" ht="21" customHeight="1">
      <c r="A28" s="31" t="s">
        <v>137</v>
      </c>
      <c r="B28" s="5" t="s">
        <v>16</v>
      </c>
      <c r="C28" s="5">
        <v>12</v>
      </c>
      <c r="D28" s="8">
        <v>400</v>
      </c>
      <c r="E28" s="8">
        <v>400</v>
      </c>
      <c r="F28" s="8">
        <v>400</v>
      </c>
    </row>
    <row r="29" spans="1:6" ht="21" customHeight="1">
      <c r="A29" s="39" t="s">
        <v>147</v>
      </c>
      <c r="B29" s="5" t="s">
        <v>19</v>
      </c>
      <c r="C29" s="5"/>
      <c r="D29" s="8">
        <f>D31+D30</f>
        <v>42701.55</v>
      </c>
      <c r="E29" s="8">
        <f t="shared" ref="E29:F29" si="4">E31+E30</f>
        <v>4530</v>
      </c>
      <c r="F29" s="8">
        <f t="shared" si="4"/>
        <v>4530</v>
      </c>
    </row>
    <row r="30" spans="1:6" ht="21" customHeight="1">
      <c r="A30" s="39" t="s">
        <v>148</v>
      </c>
      <c r="B30" s="5" t="s">
        <v>19</v>
      </c>
      <c r="C30" s="5" t="s">
        <v>14</v>
      </c>
      <c r="D30" s="8">
        <v>31539.35</v>
      </c>
      <c r="E30" s="8">
        <v>1800</v>
      </c>
      <c r="F30" s="8">
        <v>1800</v>
      </c>
    </row>
    <row r="31" spans="1:6" ht="21" customHeight="1">
      <c r="A31" s="39" t="s">
        <v>146</v>
      </c>
      <c r="B31" s="5" t="s">
        <v>19</v>
      </c>
      <c r="C31" s="5" t="s">
        <v>15</v>
      </c>
      <c r="D31" s="8">
        <v>11162.2</v>
      </c>
      <c r="E31" s="8">
        <v>2730</v>
      </c>
      <c r="F31" s="8">
        <v>2730</v>
      </c>
    </row>
    <row r="32" spans="1:6">
      <c r="A32" s="39" t="s">
        <v>34</v>
      </c>
      <c r="B32" s="5" t="s">
        <v>21</v>
      </c>
      <c r="C32" s="3"/>
      <c r="D32" s="8">
        <f>SUM(D33:D37)</f>
        <v>578857.50000000012</v>
      </c>
      <c r="E32" s="8">
        <f t="shared" ref="E32:F32" si="5">SUM(E33:E37)</f>
        <v>419301.8</v>
      </c>
      <c r="F32" s="8">
        <f t="shared" si="5"/>
        <v>422976.30000000005</v>
      </c>
    </row>
    <row r="33" spans="1:6">
      <c r="A33" s="39" t="s">
        <v>5</v>
      </c>
      <c r="B33" s="5" t="s">
        <v>21</v>
      </c>
      <c r="C33" s="5" t="s">
        <v>13</v>
      </c>
      <c r="D33" s="8">
        <v>183985.6</v>
      </c>
      <c r="E33" s="8">
        <v>65812.800000000003</v>
      </c>
      <c r="F33" s="8">
        <v>68054.7</v>
      </c>
    </row>
    <row r="34" spans="1:6">
      <c r="A34" s="39" t="s">
        <v>6</v>
      </c>
      <c r="B34" s="5" t="s">
        <v>21</v>
      </c>
      <c r="C34" s="5" t="s">
        <v>14</v>
      </c>
      <c r="D34" s="8">
        <v>360768.3</v>
      </c>
      <c r="E34" s="8">
        <v>325629.59999999998</v>
      </c>
      <c r="F34" s="8">
        <v>326662.2</v>
      </c>
    </row>
    <row r="35" spans="1:6">
      <c r="A35" s="58" t="s">
        <v>130</v>
      </c>
      <c r="B35" s="5" t="s">
        <v>21</v>
      </c>
      <c r="C35" s="5" t="s">
        <v>15</v>
      </c>
      <c r="D35" s="8">
        <v>14413.3</v>
      </c>
      <c r="E35" s="8">
        <v>14403.7</v>
      </c>
      <c r="F35" s="8">
        <v>14803.7</v>
      </c>
    </row>
    <row r="36" spans="1:6" ht="31.5">
      <c r="A36" s="58" t="s">
        <v>327</v>
      </c>
      <c r="B36" s="5" t="s">
        <v>21</v>
      </c>
      <c r="C36" s="5" t="s">
        <v>19</v>
      </c>
      <c r="D36" s="8">
        <v>359.9</v>
      </c>
      <c r="E36" s="8">
        <v>0</v>
      </c>
      <c r="F36" s="8">
        <v>0</v>
      </c>
    </row>
    <row r="37" spans="1:6">
      <c r="A37" s="39" t="s">
        <v>7</v>
      </c>
      <c r="B37" s="5" t="s">
        <v>21</v>
      </c>
      <c r="C37" s="5" t="s">
        <v>18</v>
      </c>
      <c r="D37" s="8">
        <v>19330.400000000001</v>
      </c>
      <c r="E37" s="8">
        <v>13455.7</v>
      </c>
      <c r="F37" s="8">
        <v>13455.7</v>
      </c>
    </row>
    <row r="38" spans="1:6">
      <c r="A38" s="39" t="s">
        <v>76</v>
      </c>
      <c r="B38" s="5" t="s">
        <v>20</v>
      </c>
      <c r="C38" s="3"/>
      <c r="D38" s="8">
        <f>SUM(D39:D40)</f>
        <v>64926.759999999995</v>
      </c>
      <c r="E38" s="8">
        <f t="shared" ref="E38:F38" si="6">SUM(E39:E40)</f>
        <v>43773.1</v>
      </c>
      <c r="F38" s="8">
        <f t="shared" si="6"/>
        <v>44673.1</v>
      </c>
    </row>
    <row r="39" spans="1:6">
      <c r="A39" s="39" t="s">
        <v>8</v>
      </c>
      <c r="B39" s="5" t="s">
        <v>20</v>
      </c>
      <c r="C39" s="5" t="s">
        <v>13</v>
      </c>
      <c r="D39" s="8">
        <v>51194.42</v>
      </c>
      <c r="E39" s="8">
        <v>34449.1</v>
      </c>
      <c r="F39" s="8">
        <v>35349.1</v>
      </c>
    </row>
    <row r="40" spans="1:6" ht="17.25" customHeight="1">
      <c r="A40" s="39" t="s">
        <v>78</v>
      </c>
      <c r="B40" s="5" t="s">
        <v>20</v>
      </c>
      <c r="C40" s="5" t="s">
        <v>16</v>
      </c>
      <c r="D40" s="8">
        <v>13732.34</v>
      </c>
      <c r="E40" s="8">
        <v>9324</v>
      </c>
      <c r="F40" s="8">
        <v>9324</v>
      </c>
    </row>
    <row r="41" spans="1:6">
      <c r="A41" s="39" t="s">
        <v>35</v>
      </c>
      <c r="B41" s="3">
        <v>10</v>
      </c>
      <c r="C41" s="3"/>
      <c r="D41" s="8">
        <f>SUM(D42:D44)</f>
        <v>23844.3</v>
      </c>
      <c r="E41" s="8">
        <f t="shared" ref="E41:F41" si="7">SUM(E42:E44)</f>
        <v>22335.599999999999</v>
      </c>
      <c r="F41" s="8">
        <f t="shared" si="7"/>
        <v>22335.599999999999</v>
      </c>
    </row>
    <row r="42" spans="1:6">
      <c r="A42" s="39" t="s">
        <v>10</v>
      </c>
      <c r="B42" s="3">
        <v>10</v>
      </c>
      <c r="C42" s="5" t="s">
        <v>13</v>
      </c>
      <c r="D42" s="8">
        <v>1209</v>
      </c>
      <c r="E42" s="8">
        <v>1030</v>
      </c>
      <c r="F42" s="8">
        <v>1030</v>
      </c>
    </row>
    <row r="43" spans="1:6">
      <c r="A43" s="39" t="s">
        <v>39</v>
      </c>
      <c r="B43" s="3">
        <v>10</v>
      </c>
      <c r="C43" s="5" t="s">
        <v>15</v>
      </c>
      <c r="D43" s="8">
        <v>3245.3</v>
      </c>
      <c r="E43" s="8">
        <v>1915.6</v>
      </c>
      <c r="F43" s="8">
        <v>1915.6</v>
      </c>
    </row>
    <row r="44" spans="1:6">
      <c r="A44" s="39" t="s">
        <v>11</v>
      </c>
      <c r="B44" s="3">
        <v>10</v>
      </c>
      <c r="C44" s="5" t="s">
        <v>16</v>
      </c>
      <c r="D44" s="8">
        <v>19390</v>
      </c>
      <c r="E44" s="8">
        <v>19390</v>
      </c>
      <c r="F44" s="8">
        <v>19390</v>
      </c>
    </row>
    <row r="45" spans="1:6">
      <c r="A45" s="39" t="s">
        <v>9</v>
      </c>
      <c r="B45" s="3">
        <v>11</v>
      </c>
      <c r="C45" s="5"/>
      <c r="D45" s="8">
        <f>SUM(D46:D48)</f>
        <v>13544.1</v>
      </c>
      <c r="E45" s="8">
        <f t="shared" ref="E45:F45" si="8">SUM(E46:E48)</f>
        <v>7201.2000000000007</v>
      </c>
      <c r="F45" s="8">
        <f t="shared" si="8"/>
        <v>7201.2000000000007</v>
      </c>
    </row>
    <row r="46" spans="1:6">
      <c r="A46" s="39" t="s">
        <v>254</v>
      </c>
      <c r="B46" s="3">
        <v>11</v>
      </c>
      <c r="C46" s="5" t="s">
        <v>14</v>
      </c>
      <c r="D46" s="8">
        <v>2251.75</v>
      </c>
      <c r="E46" s="8">
        <v>10</v>
      </c>
      <c r="F46" s="8">
        <v>10</v>
      </c>
    </row>
    <row r="47" spans="1:6">
      <c r="A47" s="39" t="s">
        <v>271</v>
      </c>
      <c r="B47" s="3">
        <v>11</v>
      </c>
      <c r="C47" s="5" t="s">
        <v>15</v>
      </c>
      <c r="D47" s="8">
        <v>6855</v>
      </c>
      <c r="E47" s="8">
        <v>4073.3</v>
      </c>
      <c r="F47" s="8">
        <v>4073.3</v>
      </c>
    </row>
    <row r="48" spans="1:6" ht="31.5">
      <c r="A48" s="39" t="s">
        <v>26</v>
      </c>
      <c r="B48" s="3">
        <v>11</v>
      </c>
      <c r="C48" s="5" t="s">
        <v>19</v>
      </c>
      <c r="D48" s="8">
        <v>4437.3500000000004</v>
      </c>
      <c r="E48" s="8">
        <v>3117.9</v>
      </c>
      <c r="F48" s="8">
        <v>3117.9</v>
      </c>
    </row>
    <row r="49" spans="1:6" ht="31.5">
      <c r="A49" s="39" t="s">
        <v>56</v>
      </c>
      <c r="B49" s="3">
        <v>13</v>
      </c>
      <c r="C49" s="5"/>
      <c r="D49" s="8">
        <f>D50</f>
        <v>3</v>
      </c>
      <c r="E49" s="8">
        <f t="shared" ref="E49:F49" si="9">E50</f>
        <v>3</v>
      </c>
      <c r="F49" s="8">
        <f t="shared" si="9"/>
        <v>3</v>
      </c>
    </row>
    <row r="50" spans="1:6" ht="31.5">
      <c r="A50" s="57" t="s">
        <v>80</v>
      </c>
      <c r="B50" s="5">
        <v>13</v>
      </c>
      <c r="C50" s="5" t="s">
        <v>13</v>
      </c>
      <c r="D50" s="8">
        <v>3</v>
      </c>
      <c r="E50" s="8">
        <v>3</v>
      </c>
      <c r="F50" s="8">
        <v>3</v>
      </c>
    </row>
    <row r="51" spans="1:6" ht="31.5" customHeight="1">
      <c r="A51" s="59" t="s">
        <v>96</v>
      </c>
      <c r="B51" s="3">
        <v>14</v>
      </c>
      <c r="C51" s="3"/>
      <c r="D51" s="8">
        <f>SUM(D52:D53)</f>
        <v>8084.3</v>
      </c>
      <c r="E51" s="8">
        <f t="shared" ref="E51:F51" si="10">SUM(E52:E52)</f>
        <v>2814.3</v>
      </c>
      <c r="F51" s="8">
        <f t="shared" si="10"/>
        <v>3061.4</v>
      </c>
    </row>
    <row r="52" spans="1:6" ht="47.25">
      <c r="A52" s="57" t="s">
        <v>84</v>
      </c>
      <c r="B52" s="3">
        <v>14</v>
      </c>
      <c r="C52" s="5" t="s">
        <v>13</v>
      </c>
      <c r="D52" s="8">
        <v>3034.3</v>
      </c>
      <c r="E52" s="8">
        <v>2814.3</v>
      </c>
      <c r="F52" s="8">
        <v>3061.4</v>
      </c>
    </row>
    <row r="53" spans="1:6" ht="31.5">
      <c r="A53" s="57" t="s">
        <v>207</v>
      </c>
      <c r="B53" s="3">
        <v>14</v>
      </c>
      <c r="C53" s="5" t="s">
        <v>15</v>
      </c>
      <c r="D53" s="8">
        <v>5050</v>
      </c>
      <c r="E53" s="8">
        <v>0</v>
      </c>
      <c r="F53" s="8">
        <v>0</v>
      </c>
    </row>
    <row r="54" spans="1:6">
      <c r="A54" s="39" t="s">
        <v>55</v>
      </c>
      <c r="B54" s="3"/>
      <c r="C54" s="3"/>
      <c r="D54" s="8">
        <f>D11+D19+D21+D32+D38+D41+D45+D49+D51+D24+D29</f>
        <v>833882.31000000017</v>
      </c>
      <c r="E54" s="8">
        <f>E11+E19+E21+E32+E38+E41+E45+E49+E51+E24+E29</f>
        <v>556795.5</v>
      </c>
      <c r="F54" s="8">
        <f>F11+F19+F21+F32+F38+F41+F45+F49+F51+F24+F29</f>
        <v>563911.5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2"/>
  <sheetViews>
    <sheetView zoomScaleNormal="100"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94</v>
      </c>
    </row>
    <row r="5" spans="1:9">
      <c r="B5" s="9"/>
      <c r="C5" s="9"/>
      <c r="D5" s="9"/>
      <c r="E5" s="9"/>
      <c r="H5" s="72" t="s">
        <v>343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0" t="s">
        <v>296</v>
      </c>
      <c r="B7" s="71"/>
      <c r="C7" s="71"/>
      <c r="D7" s="71"/>
      <c r="E7" s="71"/>
      <c r="F7" s="71"/>
      <c r="G7" s="71"/>
      <c r="H7" s="71"/>
      <c r="I7" s="71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185</v>
      </c>
      <c r="H9" s="3" t="s">
        <v>253</v>
      </c>
      <c r="I9" s="3" t="s">
        <v>264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SUM(G21+G12)</f>
        <v>12081.348</v>
      </c>
      <c r="H11" s="8">
        <f>SUM(H21)</f>
        <v>7201.2000000000007</v>
      </c>
      <c r="I11" s="8">
        <f>SUM(I21)</f>
        <v>7201.2000000000007</v>
      </c>
    </row>
    <row r="12" spans="1:9">
      <c r="A12" s="38" t="s">
        <v>34</v>
      </c>
      <c r="B12" s="5" t="s">
        <v>38</v>
      </c>
      <c r="C12" s="5" t="s">
        <v>21</v>
      </c>
      <c r="D12" s="3"/>
      <c r="E12" s="6"/>
      <c r="F12" s="3"/>
      <c r="G12" s="8">
        <f>G13</f>
        <v>9</v>
      </c>
      <c r="H12" s="8">
        <f t="shared" ref="H12:I12" si="0">H13</f>
        <v>0</v>
      </c>
      <c r="I12" s="8">
        <f t="shared" si="0"/>
        <v>0</v>
      </c>
    </row>
    <row r="13" spans="1:9" ht="31.5">
      <c r="A13" s="21" t="s">
        <v>327</v>
      </c>
      <c r="B13" s="5" t="s">
        <v>38</v>
      </c>
      <c r="C13" s="5" t="s">
        <v>21</v>
      </c>
      <c r="D13" s="5" t="s">
        <v>19</v>
      </c>
      <c r="E13" s="7"/>
      <c r="F13" s="5"/>
      <c r="G13" s="8">
        <f>G14</f>
        <v>9</v>
      </c>
      <c r="H13" s="8">
        <v>0</v>
      </c>
      <c r="I13" s="8">
        <v>0</v>
      </c>
    </row>
    <row r="14" spans="1:9" ht="31.5">
      <c r="A14" s="40" t="s">
        <v>201</v>
      </c>
      <c r="B14" s="5" t="s">
        <v>38</v>
      </c>
      <c r="C14" s="5" t="s">
        <v>21</v>
      </c>
      <c r="D14" s="5" t="s">
        <v>19</v>
      </c>
      <c r="E14" s="6" t="s">
        <v>200</v>
      </c>
      <c r="F14" s="5"/>
      <c r="G14" s="8">
        <f>G15+G18</f>
        <v>9</v>
      </c>
      <c r="H14" s="8">
        <v>0</v>
      </c>
      <c r="I14" s="8">
        <v>0</v>
      </c>
    </row>
    <row r="15" spans="1:9" ht="47.25" customHeight="1">
      <c r="A15" s="38" t="s">
        <v>75</v>
      </c>
      <c r="B15" s="5" t="s">
        <v>38</v>
      </c>
      <c r="C15" s="5" t="s">
        <v>21</v>
      </c>
      <c r="D15" s="5" t="s">
        <v>19</v>
      </c>
      <c r="E15" s="6" t="s">
        <v>99</v>
      </c>
      <c r="F15" s="5"/>
      <c r="G15" s="8">
        <f>G16</f>
        <v>4.5</v>
      </c>
      <c r="H15" s="8">
        <v>0</v>
      </c>
      <c r="I15" s="8">
        <v>0</v>
      </c>
    </row>
    <row r="16" spans="1:9" ht="47.25">
      <c r="A16" s="38" t="s">
        <v>88</v>
      </c>
      <c r="B16" s="5" t="s">
        <v>38</v>
      </c>
      <c r="C16" s="5" t="s">
        <v>21</v>
      </c>
      <c r="D16" s="5" t="s">
        <v>19</v>
      </c>
      <c r="E16" s="6" t="s">
        <v>97</v>
      </c>
      <c r="F16" s="5"/>
      <c r="G16" s="8">
        <f>G17</f>
        <v>4.5</v>
      </c>
      <c r="H16" s="8">
        <v>0</v>
      </c>
      <c r="I16" s="8">
        <v>0</v>
      </c>
    </row>
    <row r="17" spans="1:9" ht="31.5">
      <c r="A17" s="21" t="s">
        <v>100</v>
      </c>
      <c r="B17" s="5" t="s">
        <v>38</v>
      </c>
      <c r="C17" s="5" t="s">
        <v>21</v>
      </c>
      <c r="D17" s="5" t="s">
        <v>19</v>
      </c>
      <c r="E17" s="6" t="s">
        <v>97</v>
      </c>
      <c r="F17" s="5">
        <v>200</v>
      </c>
      <c r="G17" s="8">
        <v>4.5</v>
      </c>
      <c r="H17" s="8">
        <v>0</v>
      </c>
      <c r="I17" s="8">
        <v>0</v>
      </c>
    </row>
    <row r="18" spans="1:9" ht="31.5">
      <c r="A18" s="40" t="s">
        <v>79</v>
      </c>
      <c r="B18" s="5" t="s">
        <v>38</v>
      </c>
      <c r="C18" s="5" t="s">
        <v>21</v>
      </c>
      <c r="D18" s="5" t="s">
        <v>19</v>
      </c>
      <c r="E18" s="6" t="s">
        <v>105</v>
      </c>
      <c r="F18" s="5"/>
      <c r="G18" s="8">
        <f>G19</f>
        <v>4.5</v>
      </c>
      <c r="H18" s="8">
        <v>0</v>
      </c>
      <c r="I18" s="8">
        <v>0</v>
      </c>
    </row>
    <row r="19" spans="1:9" ht="31.5">
      <c r="A19" s="21" t="s">
        <v>132</v>
      </c>
      <c r="B19" s="5" t="s">
        <v>38</v>
      </c>
      <c r="C19" s="5" t="s">
        <v>21</v>
      </c>
      <c r="D19" s="5" t="s">
        <v>19</v>
      </c>
      <c r="E19" s="6" t="s">
        <v>131</v>
      </c>
      <c r="F19" s="5"/>
      <c r="G19" s="8">
        <f>G20</f>
        <v>4.5</v>
      </c>
      <c r="H19" s="8">
        <v>0</v>
      </c>
      <c r="I19" s="8">
        <v>0</v>
      </c>
    </row>
    <row r="20" spans="1:9" ht="31.5">
      <c r="A20" s="21" t="s">
        <v>100</v>
      </c>
      <c r="B20" s="5" t="s">
        <v>38</v>
      </c>
      <c r="C20" s="5" t="s">
        <v>21</v>
      </c>
      <c r="D20" s="5" t="s">
        <v>19</v>
      </c>
      <c r="E20" s="6" t="s">
        <v>131</v>
      </c>
      <c r="F20" s="5">
        <v>200</v>
      </c>
      <c r="G20" s="8">
        <v>4.5</v>
      </c>
      <c r="H20" s="8">
        <v>0</v>
      </c>
      <c r="I20" s="8">
        <v>0</v>
      </c>
    </row>
    <row r="21" spans="1:9" ht="18" customHeight="1">
      <c r="A21" s="38" t="s">
        <v>9</v>
      </c>
      <c r="B21" s="5" t="s">
        <v>38</v>
      </c>
      <c r="C21" s="5">
        <v>11</v>
      </c>
      <c r="D21" s="5"/>
      <c r="E21" s="7"/>
      <c r="F21" s="5"/>
      <c r="G21" s="8">
        <f>G39+G22+G28</f>
        <v>12072.348</v>
      </c>
      <c r="H21" s="8">
        <f>H39+H22+H28</f>
        <v>7201.2000000000007</v>
      </c>
      <c r="I21" s="8">
        <f>I39+I22+I28</f>
        <v>7201.2000000000007</v>
      </c>
    </row>
    <row r="22" spans="1:9" ht="18" customHeight="1">
      <c r="A22" s="39" t="s">
        <v>254</v>
      </c>
      <c r="B22" s="5" t="s">
        <v>38</v>
      </c>
      <c r="C22" s="5">
        <v>11</v>
      </c>
      <c r="D22" s="7" t="s">
        <v>14</v>
      </c>
      <c r="E22" s="7"/>
      <c r="F22" s="5"/>
      <c r="G22" s="8">
        <f>G23</f>
        <v>779.98099999999999</v>
      </c>
      <c r="H22" s="8">
        <f>H23</f>
        <v>10</v>
      </c>
      <c r="I22" s="8">
        <f>I23</f>
        <v>10</v>
      </c>
    </row>
    <row r="23" spans="1:9" ht="57" customHeight="1">
      <c r="A23" s="21" t="s">
        <v>267</v>
      </c>
      <c r="B23" s="5" t="s">
        <v>38</v>
      </c>
      <c r="C23" s="5">
        <v>11</v>
      </c>
      <c r="D23" s="7" t="s">
        <v>14</v>
      </c>
      <c r="E23" s="6" t="s">
        <v>255</v>
      </c>
      <c r="F23" s="5"/>
      <c r="G23" s="8">
        <f t="shared" ref="G23:I23" si="1">G24</f>
        <v>779.98099999999999</v>
      </c>
      <c r="H23" s="8">
        <f t="shared" si="1"/>
        <v>10</v>
      </c>
      <c r="I23" s="8">
        <f t="shared" si="1"/>
        <v>10</v>
      </c>
    </row>
    <row r="24" spans="1:9" ht="39" customHeight="1">
      <c r="A24" s="21" t="s">
        <v>256</v>
      </c>
      <c r="B24" s="5" t="s">
        <v>38</v>
      </c>
      <c r="C24" s="5">
        <v>11</v>
      </c>
      <c r="D24" s="7" t="s">
        <v>14</v>
      </c>
      <c r="E24" s="6" t="s">
        <v>257</v>
      </c>
      <c r="F24" s="5"/>
      <c r="G24" s="8">
        <f>G26+G25+G27</f>
        <v>779.98099999999999</v>
      </c>
      <c r="H24" s="8">
        <f>H26</f>
        <v>10</v>
      </c>
      <c r="I24" s="8">
        <f>I26</f>
        <v>10</v>
      </c>
    </row>
    <row r="25" spans="1:9" ht="78.75">
      <c r="A25" s="21" t="s">
        <v>68</v>
      </c>
      <c r="B25" s="5" t="s">
        <v>38</v>
      </c>
      <c r="C25" s="5">
        <v>11</v>
      </c>
      <c r="D25" s="7" t="s">
        <v>14</v>
      </c>
      <c r="E25" s="6" t="s">
        <v>257</v>
      </c>
      <c r="F25" s="5">
        <v>100</v>
      </c>
      <c r="G25" s="8">
        <v>67</v>
      </c>
      <c r="H25" s="8">
        <v>0</v>
      </c>
      <c r="I25" s="8">
        <v>0</v>
      </c>
    </row>
    <row r="26" spans="1:9" ht="41.25" customHeight="1">
      <c r="A26" s="21" t="s">
        <v>100</v>
      </c>
      <c r="B26" s="5" t="s">
        <v>38</v>
      </c>
      <c r="C26" s="5">
        <v>11</v>
      </c>
      <c r="D26" s="7" t="s">
        <v>14</v>
      </c>
      <c r="E26" s="6" t="s">
        <v>257</v>
      </c>
      <c r="F26" s="5">
        <v>200</v>
      </c>
      <c r="G26" s="8">
        <v>586.98099999999999</v>
      </c>
      <c r="H26" s="8">
        <v>10</v>
      </c>
      <c r="I26" s="8">
        <v>10</v>
      </c>
    </row>
    <row r="27" spans="1:9" ht="41.25" customHeight="1">
      <c r="A27" s="52" t="s">
        <v>54</v>
      </c>
      <c r="B27" s="5" t="s">
        <v>38</v>
      </c>
      <c r="C27" s="5">
        <v>11</v>
      </c>
      <c r="D27" s="7" t="s">
        <v>14</v>
      </c>
      <c r="E27" s="6" t="s">
        <v>257</v>
      </c>
      <c r="F27" s="5">
        <v>300</v>
      </c>
      <c r="G27" s="8">
        <v>126</v>
      </c>
      <c r="H27" s="8">
        <v>0</v>
      </c>
      <c r="I27" s="8">
        <v>0</v>
      </c>
    </row>
    <row r="28" spans="1:9">
      <c r="A28" s="38" t="s">
        <v>271</v>
      </c>
      <c r="B28" s="5" t="s">
        <v>38</v>
      </c>
      <c r="C28" s="5">
        <v>11</v>
      </c>
      <c r="D28" s="5" t="s">
        <v>15</v>
      </c>
      <c r="E28" s="6"/>
      <c r="F28" s="5"/>
      <c r="G28" s="8">
        <f>G30</f>
        <v>6855</v>
      </c>
      <c r="H28" s="8">
        <f>H30</f>
        <v>4073.3</v>
      </c>
      <c r="I28" s="8">
        <f>I30</f>
        <v>4073.3</v>
      </c>
    </row>
    <row r="29" spans="1:9" ht="31.5">
      <c r="A29" s="40" t="s">
        <v>201</v>
      </c>
      <c r="B29" s="5" t="s">
        <v>38</v>
      </c>
      <c r="C29" s="5">
        <v>11</v>
      </c>
      <c r="D29" s="5" t="s">
        <v>15</v>
      </c>
      <c r="E29" s="6" t="s">
        <v>200</v>
      </c>
      <c r="F29" s="5"/>
      <c r="G29" s="8">
        <f>G30</f>
        <v>6855</v>
      </c>
      <c r="H29" s="8">
        <f>H30</f>
        <v>4073.3</v>
      </c>
      <c r="I29" s="8">
        <f>I30</f>
        <v>4073.3</v>
      </c>
    </row>
    <row r="30" spans="1:9" ht="47.25">
      <c r="A30" s="38" t="s">
        <v>75</v>
      </c>
      <c r="B30" s="5" t="s">
        <v>38</v>
      </c>
      <c r="C30" s="5">
        <v>11</v>
      </c>
      <c r="D30" s="5" t="s">
        <v>15</v>
      </c>
      <c r="E30" s="6" t="s">
        <v>99</v>
      </c>
      <c r="F30" s="5"/>
      <c r="G30" s="8">
        <f>G31+G35+G37</f>
        <v>6855</v>
      </c>
      <c r="H30" s="8">
        <f>H31+H35</f>
        <v>4073.3</v>
      </c>
      <c r="I30" s="8">
        <f>I31+I35</f>
        <v>4073.3</v>
      </c>
    </row>
    <row r="31" spans="1:9" ht="47.25">
      <c r="A31" s="38" t="s">
        <v>88</v>
      </c>
      <c r="B31" s="5" t="s">
        <v>38</v>
      </c>
      <c r="C31" s="5">
        <v>11</v>
      </c>
      <c r="D31" s="5" t="s">
        <v>15</v>
      </c>
      <c r="E31" s="6" t="s">
        <v>97</v>
      </c>
      <c r="F31" s="5"/>
      <c r="G31" s="8">
        <f>SUM(G32:G34)</f>
        <v>2220.15</v>
      </c>
      <c r="H31" s="8">
        <f>SUM(H32:H34)</f>
        <v>4073.3</v>
      </c>
      <c r="I31" s="8">
        <f>SUM(I32:I34)</f>
        <v>4073.3</v>
      </c>
    </row>
    <row r="32" spans="1:9" ht="78.75">
      <c r="A32" s="21" t="s">
        <v>68</v>
      </c>
      <c r="B32" s="5" t="s">
        <v>38</v>
      </c>
      <c r="C32" s="5">
        <v>11</v>
      </c>
      <c r="D32" s="5" t="s">
        <v>15</v>
      </c>
      <c r="E32" s="6" t="s">
        <v>97</v>
      </c>
      <c r="F32" s="5">
        <v>100</v>
      </c>
      <c r="G32" s="8">
        <v>1507.28</v>
      </c>
      <c r="H32" s="8">
        <v>3145.9</v>
      </c>
      <c r="I32" s="8">
        <v>3145.9</v>
      </c>
    </row>
    <row r="33" spans="1:9" ht="31.5">
      <c r="A33" s="21" t="s">
        <v>100</v>
      </c>
      <c r="B33" s="5" t="s">
        <v>38</v>
      </c>
      <c r="C33" s="5">
        <v>11</v>
      </c>
      <c r="D33" s="5" t="s">
        <v>15</v>
      </c>
      <c r="E33" s="6" t="s">
        <v>97</v>
      </c>
      <c r="F33" s="5">
        <v>200</v>
      </c>
      <c r="G33" s="8">
        <v>680.87</v>
      </c>
      <c r="H33" s="8">
        <v>895.4</v>
      </c>
      <c r="I33" s="8">
        <v>895.4</v>
      </c>
    </row>
    <row r="34" spans="1:9">
      <c r="A34" s="40" t="s">
        <v>60</v>
      </c>
      <c r="B34" s="5" t="s">
        <v>38</v>
      </c>
      <c r="C34" s="5">
        <v>11</v>
      </c>
      <c r="D34" s="5" t="s">
        <v>15</v>
      </c>
      <c r="E34" s="6" t="s">
        <v>97</v>
      </c>
      <c r="F34" s="5">
        <v>850</v>
      </c>
      <c r="G34" s="8">
        <v>32</v>
      </c>
      <c r="H34" s="8">
        <v>32</v>
      </c>
      <c r="I34" s="8">
        <v>32</v>
      </c>
    </row>
    <row r="35" spans="1:9" ht="47.25">
      <c r="A35" s="40" t="s">
        <v>247</v>
      </c>
      <c r="B35" s="5" t="s">
        <v>38</v>
      </c>
      <c r="C35" s="5">
        <v>11</v>
      </c>
      <c r="D35" s="5" t="s">
        <v>15</v>
      </c>
      <c r="E35" s="6" t="s">
        <v>249</v>
      </c>
      <c r="F35" s="5"/>
      <c r="G35" s="8">
        <f>G36</f>
        <v>4434.8500000000004</v>
      </c>
      <c r="H35" s="8">
        <f>H36</f>
        <v>0</v>
      </c>
      <c r="I35" s="8">
        <f>I36</f>
        <v>0</v>
      </c>
    </row>
    <row r="36" spans="1:9" ht="78.75">
      <c r="A36" s="21" t="s">
        <v>68</v>
      </c>
      <c r="B36" s="5" t="s">
        <v>38</v>
      </c>
      <c r="C36" s="5">
        <v>11</v>
      </c>
      <c r="D36" s="5" t="s">
        <v>15</v>
      </c>
      <c r="E36" s="6" t="s">
        <v>249</v>
      </c>
      <c r="F36" s="5">
        <v>100</v>
      </c>
      <c r="G36" s="8">
        <v>4434.8500000000004</v>
      </c>
      <c r="H36" s="8">
        <v>0</v>
      </c>
      <c r="I36" s="8">
        <v>0</v>
      </c>
    </row>
    <row r="37" spans="1:9" ht="47.25">
      <c r="A37" s="21" t="s">
        <v>150</v>
      </c>
      <c r="B37" s="5" t="s">
        <v>38</v>
      </c>
      <c r="C37" s="5">
        <v>11</v>
      </c>
      <c r="D37" s="5" t="s">
        <v>15</v>
      </c>
      <c r="E37" s="6" t="s">
        <v>279</v>
      </c>
      <c r="F37" s="5"/>
      <c r="G37" s="8">
        <f>G38</f>
        <v>200</v>
      </c>
      <c r="H37" s="8">
        <v>0</v>
      </c>
      <c r="I37" s="8">
        <v>0</v>
      </c>
    </row>
    <row r="38" spans="1:9" ht="31.5">
      <c r="A38" s="21" t="s">
        <v>100</v>
      </c>
      <c r="B38" s="5" t="s">
        <v>38</v>
      </c>
      <c r="C38" s="5">
        <v>11</v>
      </c>
      <c r="D38" s="5" t="s">
        <v>15</v>
      </c>
      <c r="E38" s="6" t="s">
        <v>279</v>
      </c>
      <c r="F38" s="5">
        <v>200</v>
      </c>
      <c r="G38" s="8">
        <v>200</v>
      </c>
      <c r="H38" s="8">
        <v>0</v>
      </c>
      <c r="I38" s="8">
        <v>0</v>
      </c>
    </row>
    <row r="39" spans="1:9" ht="34.5" customHeight="1">
      <c r="A39" s="21" t="s">
        <v>26</v>
      </c>
      <c r="B39" s="5" t="s">
        <v>38</v>
      </c>
      <c r="C39" s="5">
        <v>11</v>
      </c>
      <c r="D39" s="7" t="s">
        <v>19</v>
      </c>
      <c r="E39" s="6"/>
      <c r="F39" s="5"/>
      <c r="G39" s="8">
        <f>G40+G45+G51</f>
        <v>4437.3670000000002</v>
      </c>
      <c r="H39" s="8">
        <f>H40+H45</f>
        <v>3117.9</v>
      </c>
      <c r="I39" s="8">
        <f>I40+I45</f>
        <v>3117.9</v>
      </c>
    </row>
    <row r="40" spans="1:9" ht="53.25" customHeight="1">
      <c r="A40" s="38" t="s">
        <v>203</v>
      </c>
      <c r="B40" s="5" t="s">
        <v>38</v>
      </c>
      <c r="C40" s="5">
        <v>11</v>
      </c>
      <c r="D40" s="7" t="s">
        <v>19</v>
      </c>
      <c r="E40" s="7" t="s">
        <v>202</v>
      </c>
      <c r="F40" s="5"/>
      <c r="G40" s="8">
        <f t="shared" ref="G40:I41" si="2">G41</f>
        <v>1276.2</v>
      </c>
      <c r="H40" s="8">
        <f t="shared" si="2"/>
        <v>761</v>
      </c>
      <c r="I40" s="8">
        <f t="shared" si="2"/>
        <v>761</v>
      </c>
    </row>
    <row r="41" spans="1:9" ht="33.75" customHeight="1">
      <c r="A41" s="38" t="s">
        <v>58</v>
      </c>
      <c r="B41" s="5" t="s">
        <v>38</v>
      </c>
      <c r="C41" s="5">
        <v>11</v>
      </c>
      <c r="D41" s="5" t="s">
        <v>19</v>
      </c>
      <c r="E41" s="6" t="s">
        <v>101</v>
      </c>
      <c r="F41" s="3"/>
      <c r="G41" s="8">
        <f t="shared" si="2"/>
        <v>1276.2</v>
      </c>
      <c r="H41" s="8">
        <f t="shared" si="2"/>
        <v>761</v>
      </c>
      <c r="I41" s="8">
        <f t="shared" si="2"/>
        <v>761</v>
      </c>
    </row>
    <row r="42" spans="1:9" ht="31.5" customHeight="1">
      <c r="A42" s="38" t="s">
        <v>59</v>
      </c>
      <c r="B42" s="5" t="s">
        <v>38</v>
      </c>
      <c r="C42" s="5">
        <v>11</v>
      </c>
      <c r="D42" s="5" t="s">
        <v>19</v>
      </c>
      <c r="E42" s="6" t="s">
        <v>102</v>
      </c>
      <c r="F42" s="5"/>
      <c r="G42" s="8">
        <f>G43+G44</f>
        <v>1276.2</v>
      </c>
      <c r="H42" s="8">
        <f>H43+H44</f>
        <v>761</v>
      </c>
      <c r="I42" s="8">
        <f>I43+I44</f>
        <v>761</v>
      </c>
    </row>
    <row r="43" spans="1:9" ht="78.75" customHeight="1">
      <c r="A43" s="21" t="s">
        <v>68</v>
      </c>
      <c r="B43" s="5" t="s">
        <v>38</v>
      </c>
      <c r="C43" s="5">
        <v>11</v>
      </c>
      <c r="D43" s="5" t="s">
        <v>19</v>
      </c>
      <c r="E43" s="6" t="s">
        <v>102</v>
      </c>
      <c r="F43" s="5">
        <v>100</v>
      </c>
      <c r="G43" s="8">
        <v>1276.2</v>
      </c>
      <c r="H43" s="8">
        <v>761</v>
      </c>
      <c r="I43" s="8">
        <v>761</v>
      </c>
    </row>
    <row r="44" spans="1:9" ht="30.75" customHeight="1">
      <c r="A44" s="21" t="s">
        <v>100</v>
      </c>
      <c r="B44" s="5" t="s">
        <v>38</v>
      </c>
      <c r="C44" s="5">
        <v>11</v>
      </c>
      <c r="D44" s="5" t="s">
        <v>19</v>
      </c>
      <c r="E44" s="6" t="s">
        <v>102</v>
      </c>
      <c r="F44" s="5">
        <v>200</v>
      </c>
      <c r="G44" s="8">
        <v>0</v>
      </c>
      <c r="H44" s="8">
        <v>0</v>
      </c>
      <c r="I44" s="8">
        <v>0</v>
      </c>
    </row>
    <row r="45" spans="1:9" ht="39.75" customHeight="1">
      <c r="A45" s="40" t="s">
        <v>201</v>
      </c>
      <c r="B45" s="5" t="s">
        <v>38</v>
      </c>
      <c r="C45" s="5">
        <v>11</v>
      </c>
      <c r="D45" s="5" t="s">
        <v>19</v>
      </c>
      <c r="E45" s="6" t="s">
        <v>200</v>
      </c>
      <c r="F45" s="5"/>
      <c r="G45" s="8">
        <f t="shared" ref="G45:I46" si="3">G46</f>
        <v>3091.1670000000004</v>
      </c>
      <c r="H45" s="8">
        <f t="shared" si="3"/>
        <v>2356.9</v>
      </c>
      <c r="I45" s="8">
        <f t="shared" si="3"/>
        <v>2356.9</v>
      </c>
    </row>
    <row r="46" spans="1:9" ht="41.25" customHeight="1">
      <c r="A46" s="40" t="s">
        <v>79</v>
      </c>
      <c r="B46" s="5" t="s">
        <v>38</v>
      </c>
      <c r="C46" s="5">
        <v>11</v>
      </c>
      <c r="D46" s="5" t="s">
        <v>19</v>
      </c>
      <c r="E46" s="6" t="s">
        <v>105</v>
      </c>
      <c r="F46" s="5"/>
      <c r="G46" s="8">
        <f t="shared" si="3"/>
        <v>3091.1670000000004</v>
      </c>
      <c r="H46" s="8">
        <f t="shared" si="3"/>
        <v>2356.9</v>
      </c>
      <c r="I46" s="8">
        <f t="shared" si="3"/>
        <v>2356.9</v>
      </c>
    </row>
    <row r="47" spans="1:9" ht="30.75" customHeight="1">
      <c r="A47" s="21" t="s">
        <v>132</v>
      </c>
      <c r="B47" s="5" t="s">
        <v>38</v>
      </c>
      <c r="C47" s="5">
        <v>11</v>
      </c>
      <c r="D47" s="5" t="s">
        <v>19</v>
      </c>
      <c r="E47" s="6" t="s">
        <v>131</v>
      </c>
      <c r="F47" s="5"/>
      <c r="G47" s="8">
        <f>G48+G49+G50</f>
        <v>3091.1670000000004</v>
      </c>
      <c r="H47" s="8">
        <f>H48+H49+H50</f>
        <v>2356.9</v>
      </c>
      <c r="I47" s="8">
        <f>I48+I49+I50</f>
        <v>2356.9</v>
      </c>
    </row>
    <row r="48" spans="1:9" ht="93" customHeight="1">
      <c r="A48" s="21" t="s">
        <v>68</v>
      </c>
      <c r="B48" s="5" t="s">
        <v>38</v>
      </c>
      <c r="C48" s="5">
        <v>11</v>
      </c>
      <c r="D48" s="5" t="s">
        <v>19</v>
      </c>
      <c r="E48" s="6" t="s">
        <v>131</v>
      </c>
      <c r="F48" s="5">
        <v>100</v>
      </c>
      <c r="G48" s="8">
        <v>1460.6420000000001</v>
      </c>
      <c r="H48" s="8">
        <v>1310</v>
      </c>
      <c r="I48" s="8">
        <v>1310</v>
      </c>
    </row>
    <row r="49" spans="1:9" ht="30.75" customHeight="1">
      <c r="A49" s="21" t="s">
        <v>100</v>
      </c>
      <c r="B49" s="5" t="s">
        <v>38</v>
      </c>
      <c r="C49" s="5">
        <v>11</v>
      </c>
      <c r="D49" s="5" t="s">
        <v>19</v>
      </c>
      <c r="E49" s="6" t="s">
        <v>131</v>
      </c>
      <c r="F49" s="5">
        <v>200</v>
      </c>
      <c r="G49" s="8">
        <v>1435.5250000000001</v>
      </c>
      <c r="H49" s="8">
        <v>934.9</v>
      </c>
      <c r="I49" s="8">
        <v>934.9</v>
      </c>
    </row>
    <row r="50" spans="1:9" ht="30.75" customHeight="1">
      <c r="A50" s="40" t="s">
        <v>60</v>
      </c>
      <c r="B50" s="5" t="s">
        <v>38</v>
      </c>
      <c r="C50" s="5">
        <v>11</v>
      </c>
      <c r="D50" s="5" t="s">
        <v>19</v>
      </c>
      <c r="E50" s="6" t="s">
        <v>131</v>
      </c>
      <c r="F50" s="5">
        <v>850</v>
      </c>
      <c r="G50" s="8">
        <v>195</v>
      </c>
      <c r="H50" s="8">
        <v>112</v>
      </c>
      <c r="I50" s="8">
        <v>112</v>
      </c>
    </row>
    <row r="51" spans="1:9">
      <c r="A51" s="40" t="s">
        <v>125</v>
      </c>
      <c r="B51" s="5" t="s">
        <v>38</v>
      </c>
      <c r="C51" s="5">
        <v>11</v>
      </c>
      <c r="D51" s="5" t="s">
        <v>19</v>
      </c>
      <c r="E51" s="6" t="s">
        <v>199</v>
      </c>
      <c r="F51" s="5"/>
      <c r="G51" s="8">
        <f>G52</f>
        <v>70</v>
      </c>
      <c r="H51" s="8">
        <v>0</v>
      </c>
      <c r="I51" s="8">
        <v>0</v>
      </c>
    </row>
    <row r="52" spans="1:9" ht="30.75" customHeight="1">
      <c r="A52" s="63" t="s">
        <v>126</v>
      </c>
      <c r="B52" s="5" t="s">
        <v>38</v>
      </c>
      <c r="C52" s="5">
        <v>11</v>
      </c>
      <c r="D52" s="5" t="s">
        <v>19</v>
      </c>
      <c r="E52" s="17" t="s">
        <v>128</v>
      </c>
      <c r="F52" s="16"/>
      <c r="G52" s="8">
        <f>G53</f>
        <v>70</v>
      </c>
      <c r="H52" s="8">
        <v>0</v>
      </c>
      <c r="I52" s="8">
        <v>0</v>
      </c>
    </row>
    <row r="53" spans="1:9" ht="30.75" customHeight="1">
      <c r="A53" s="21" t="s">
        <v>100</v>
      </c>
      <c r="B53" s="5" t="s">
        <v>38</v>
      </c>
      <c r="C53" s="5">
        <v>11</v>
      </c>
      <c r="D53" s="5" t="s">
        <v>19</v>
      </c>
      <c r="E53" s="17" t="s">
        <v>128</v>
      </c>
      <c r="F53" s="16">
        <v>200</v>
      </c>
      <c r="G53" s="8">
        <v>70</v>
      </c>
      <c r="H53" s="8">
        <v>0</v>
      </c>
      <c r="I53" s="8">
        <v>0</v>
      </c>
    </row>
    <row r="54" spans="1:9" ht="31.5" customHeight="1">
      <c r="A54" s="38" t="s">
        <v>42</v>
      </c>
      <c r="B54" s="5" t="s">
        <v>28</v>
      </c>
      <c r="C54" s="5"/>
      <c r="D54" s="5"/>
      <c r="E54" s="7"/>
      <c r="F54" s="5"/>
      <c r="G54" s="8">
        <f>G55+G76</f>
        <v>69074.847999999998</v>
      </c>
      <c r="H54" s="8">
        <f>H55+H76</f>
        <v>53346.8</v>
      </c>
      <c r="I54" s="8">
        <f>I55+I76</f>
        <v>54646.8</v>
      </c>
    </row>
    <row r="55" spans="1:9" ht="20.25" customHeight="1">
      <c r="A55" s="38" t="s">
        <v>34</v>
      </c>
      <c r="B55" s="5" t="s">
        <v>28</v>
      </c>
      <c r="C55" s="5" t="s">
        <v>21</v>
      </c>
      <c r="D55" s="5"/>
      <c r="E55" s="7"/>
      <c r="F55" s="5"/>
      <c r="G55" s="8">
        <f>G56+G65</f>
        <v>14450.189999999999</v>
      </c>
      <c r="H55" s="8">
        <f t="shared" ref="G55:I57" si="4">H56</f>
        <v>14403.7</v>
      </c>
      <c r="I55" s="8">
        <f t="shared" si="4"/>
        <v>14803.7</v>
      </c>
    </row>
    <row r="56" spans="1:9" ht="18" customHeight="1">
      <c r="A56" s="38" t="str">
        <f>Лист1!A35</f>
        <v>Дополнительное образование детей</v>
      </c>
      <c r="B56" s="5" t="s">
        <v>28</v>
      </c>
      <c r="C56" s="5" t="s">
        <v>21</v>
      </c>
      <c r="D56" s="5" t="s">
        <v>15</v>
      </c>
      <c r="E56" s="7"/>
      <c r="F56" s="5"/>
      <c r="G56" s="8">
        <f t="shared" si="4"/>
        <v>14413.289999999999</v>
      </c>
      <c r="H56" s="8">
        <f t="shared" si="4"/>
        <v>14403.7</v>
      </c>
      <c r="I56" s="8">
        <f t="shared" si="4"/>
        <v>14803.7</v>
      </c>
    </row>
    <row r="57" spans="1:9" ht="33.75" customHeight="1">
      <c r="A57" s="40" t="s">
        <v>201</v>
      </c>
      <c r="B57" s="5" t="s">
        <v>28</v>
      </c>
      <c r="C57" s="5" t="s">
        <v>21</v>
      </c>
      <c r="D57" s="5" t="s">
        <v>15</v>
      </c>
      <c r="E57" s="6" t="s">
        <v>200</v>
      </c>
      <c r="F57" s="5"/>
      <c r="G57" s="8">
        <f t="shared" si="4"/>
        <v>14413.289999999999</v>
      </c>
      <c r="H57" s="8">
        <f t="shared" si="4"/>
        <v>14403.7</v>
      </c>
      <c r="I57" s="8">
        <f t="shared" si="4"/>
        <v>14803.7</v>
      </c>
    </row>
    <row r="58" spans="1:9" ht="49.5" customHeight="1">
      <c r="A58" s="38" t="s">
        <v>75</v>
      </c>
      <c r="B58" s="5" t="s">
        <v>28</v>
      </c>
      <c r="C58" s="5" t="s">
        <v>21</v>
      </c>
      <c r="D58" s="5" t="s">
        <v>15</v>
      </c>
      <c r="E58" s="6" t="s">
        <v>99</v>
      </c>
      <c r="F58" s="5"/>
      <c r="G58" s="8">
        <f>G59+G63</f>
        <v>14413.289999999999</v>
      </c>
      <c r="H58" s="8">
        <f>H59+H63</f>
        <v>14403.7</v>
      </c>
      <c r="I58" s="8">
        <f>I59+I63</f>
        <v>14803.7</v>
      </c>
    </row>
    <row r="59" spans="1:9" ht="36" customHeight="1">
      <c r="A59" s="38" t="s">
        <v>88</v>
      </c>
      <c r="B59" s="5" t="s">
        <v>28</v>
      </c>
      <c r="C59" s="5" t="s">
        <v>21</v>
      </c>
      <c r="D59" s="5" t="s">
        <v>15</v>
      </c>
      <c r="E59" s="6" t="s">
        <v>97</v>
      </c>
      <c r="F59" s="5"/>
      <c r="G59" s="8">
        <f>G60+G61+G62</f>
        <v>4477.3899999999994</v>
      </c>
      <c r="H59" s="8">
        <f>H60+H61+H62</f>
        <v>14403.7</v>
      </c>
      <c r="I59" s="8">
        <f>I60+I61+I62</f>
        <v>14803.7</v>
      </c>
    </row>
    <row r="60" spans="1:9" ht="84.75" customHeight="1">
      <c r="A60" s="21" t="s">
        <v>68</v>
      </c>
      <c r="B60" s="5" t="s">
        <v>28</v>
      </c>
      <c r="C60" s="5" t="s">
        <v>21</v>
      </c>
      <c r="D60" s="5" t="s">
        <v>15</v>
      </c>
      <c r="E60" s="6" t="s">
        <v>97</v>
      </c>
      <c r="F60" s="5">
        <v>100</v>
      </c>
      <c r="G60" s="8">
        <v>2986.99</v>
      </c>
      <c r="H60" s="8">
        <v>12370</v>
      </c>
      <c r="I60" s="8">
        <v>12770</v>
      </c>
    </row>
    <row r="61" spans="1:9" ht="32.25" customHeight="1">
      <c r="A61" s="21" t="s">
        <v>100</v>
      </c>
      <c r="B61" s="5" t="s">
        <v>28</v>
      </c>
      <c r="C61" s="5" t="s">
        <v>21</v>
      </c>
      <c r="D61" s="5" t="s">
        <v>15</v>
      </c>
      <c r="E61" s="6" t="s">
        <v>97</v>
      </c>
      <c r="F61" s="5">
        <v>200</v>
      </c>
      <c r="G61" s="8">
        <v>1445.4</v>
      </c>
      <c r="H61" s="8">
        <v>1988.7</v>
      </c>
      <c r="I61" s="8">
        <v>1988.7</v>
      </c>
    </row>
    <row r="62" spans="1:9" ht="17.25" customHeight="1">
      <c r="A62" s="40" t="s">
        <v>60</v>
      </c>
      <c r="B62" s="5" t="s">
        <v>28</v>
      </c>
      <c r="C62" s="5" t="s">
        <v>21</v>
      </c>
      <c r="D62" s="5" t="s">
        <v>15</v>
      </c>
      <c r="E62" s="6" t="s">
        <v>97</v>
      </c>
      <c r="F62" s="5">
        <v>850</v>
      </c>
      <c r="G62" s="8">
        <v>45</v>
      </c>
      <c r="H62" s="8">
        <v>45</v>
      </c>
      <c r="I62" s="8">
        <v>45</v>
      </c>
    </row>
    <row r="63" spans="1:9" ht="56.25" customHeight="1">
      <c r="A63" s="40" t="s">
        <v>247</v>
      </c>
      <c r="B63" s="5" t="s">
        <v>28</v>
      </c>
      <c r="C63" s="5" t="s">
        <v>21</v>
      </c>
      <c r="D63" s="5" t="s">
        <v>15</v>
      </c>
      <c r="E63" s="6" t="s">
        <v>249</v>
      </c>
      <c r="F63" s="5"/>
      <c r="G63" s="8">
        <f>G64</f>
        <v>9935.9</v>
      </c>
      <c r="H63" s="8">
        <f>H64</f>
        <v>0</v>
      </c>
      <c r="I63" s="8">
        <f>I64</f>
        <v>0</v>
      </c>
    </row>
    <row r="64" spans="1:9" ht="87.75" customHeight="1">
      <c r="A64" s="21" t="s">
        <v>68</v>
      </c>
      <c r="B64" s="5" t="s">
        <v>28</v>
      </c>
      <c r="C64" s="5" t="s">
        <v>21</v>
      </c>
      <c r="D64" s="5" t="s">
        <v>15</v>
      </c>
      <c r="E64" s="6" t="s">
        <v>249</v>
      </c>
      <c r="F64" s="5">
        <v>100</v>
      </c>
      <c r="G64" s="8">
        <v>9935.9</v>
      </c>
      <c r="H64" s="8">
        <v>0</v>
      </c>
      <c r="I64" s="8">
        <v>0</v>
      </c>
    </row>
    <row r="65" spans="1:9" ht="31.5">
      <c r="A65" s="21" t="s">
        <v>327</v>
      </c>
      <c r="B65" s="5" t="s">
        <v>28</v>
      </c>
      <c r="C65" s="5" t="s">
        <v>21</v>
      </c>
      <c r="D65" s="5" t="s">
        <v>19</v>
      </c>
      <c r="E65" s="7"/>
      <c r="F65" s="5"/>
      <c r="G65" s="8">
        <f>G66</f>
        <v>36.900000000000006</v>
      </c>
      <c r="H65" s="8">
        <v>0</v>
      </c>
      <c r="I65" s="8">
        <v>0</v>
      </c>
    </row>
    <row r="66" spans="1:9" ht="31.5">
      <c r="A66" s="40" t="s">
        <v>201</v>
      </c>
      <c r="B66" s="5" t="s">
        <v>28</v>
      </c>
      <c r="C66" s="5" t="s">
        <v>21</v>
      </c>
      <c r="D66" s="5" t="s">
        <v>19</v>
      </c>
      <c r="E66" s="6" t="s">
        <v>200</v>
      </c>
      <c r="F66" s="5"/>
      <c r="G66" s="8">
        <f>G67+G73+G70</f>
        <v>36.900000000000006</v>
      </c>
      <c r="H66" s="8">
        <v>0</v>
      </c>
      <c r="I66" s="8">
        <v>0</v>
      </c>
    </row>
    <row r="67" spans="1:9" ht="47.25">
      <c r="A67" s="38" t="s">
        <v>75</v>
      </c>
      <c r="B67" s="5" t="s">
        <v>28</v>
      </c>
      <c r="C67" s="5" t="s">
        <v>21</v>
      </c>
      <c r="D67" s="5" t="s">
        <v>19</v>
      </c>
      <c r="E67" s="6" t="s">
        <v>99</v>
      </c>
      <c r="F67" s="5"/>
      <c r="G67" s="8">
        <f>G68</f>
        <v>7.3</v>
      </c>
      <c r="H67" s="8">
        <v>0</v>
      </c>
      <c r="I67" s="8">
        <v>0</v>
      </c>
    </row>
    <row r="68" spans="1:9" ht="47.25">
      <c r="A68" s="38" t="s">
        <v>88</v>
      </c>
      <c r="B68" s="5" t="s">
        <v>28</v>
      </c>
      <c r="C68" s="5" t="s">
        <v>21</v>
      </c>
      <c r="D68" s="5" t="s">
        <v>19</v>
      </c>
      <c r="E68" s="6" t="s">
        <v>97</v>
      </c>
      <c r="F68" s="5"/>
      <c r="G68" s="8">
        <f>G69</f>
        <v>7.3</v>
      </c>
      <c r="H68" s="8">
        <v>0</v>
      </c>
      <c r="I68" s="8">
        <v>0</v>
      </c>
    </row>
    <row r="69" spans="1:9" ht="31.5">
      <c r="A69" s="21" t="s">
        <v>100</v>
      </c>
      <c r="B69" s="5" t="s">
        <v>28</v>
      </c>
      <c r="C69" s="5" t="s">
        <v>21</v>
      </c>
      <c r="D69" s="5" t="s">
        <v>19</v>
      </c>
      <c r="E69" s="6" t="s">
        <v>97</v>
      </c>
      <c r="F69" s="5">
        <v>200</v>
      </c>
      <c r="G69" s="8">
        <v>7.3</v>
      </c>
      <c r="H69" s="8">
        <v>0</v>
      </c>
      <c r="I69" s="8">
        <v>0</v>
      </c>
    </row>
    <row r="70" spans="1:9" ht="47.25">
      <c r="A70" s="38" t="s">
        <v>77</v>
      </c>
      <c r="B70" s="5" t="s">
        <v>28</v>
      </c>
      <c r="C70" s="5" t="s">
        <v>21</v>
      </c>
      <c r="D70" s="5" t="s">
        <v>19</v>
      </c>
      <c r="E70" s="6" t="s">
        <v>103</v>
      </c>
      <c r="F70" s="5"/>
      <c r="G70" s="8">
        <f>G71</f>
        <v>7</v>
      </c>
      <c r="H70" s="8">
        <v>0</v>
      </c>
      <c r="I70" s="8">
        <v>0</v>
      </c>
    </row>
    <row r="71" spans="1:9">
      <c r="A71" s="38" t="s">
        <v>85</v>
      </c>
      <c r="B71" s="5" t="s">
        <v>28</v>
      </c>
      <c r="C71" s="5" t="s">
        <v>21</v>
      </c>
      <c r="D71" s="5" t="s">
        <v>19</v>
      </c>
      <c r="E71" s="6" t="s">
        <v>104</v>
      </c>
      <c r="F71" s="5"/>
      <c r="G71" s="8">
        <f>G72</f>
        <v>7</v>
      </c>
      <c r="H71" s="8">
        <v>0</v>
      </c>
      <c r="I71" s="8">
        <v>0</v>
      </c>
    </row>
    <row r="72" spans="1:9" ht="31.5">
      <c r="A72" s="21" t="s">
        <v>100</v>
      </c>
      <c r="B72" s="5" t="s">
        <v>28</v>
      </c>
      <c r="C72" s="5" t="s">
        <v>21</v>
      </c>
      <c r="D72" s="5" t="s">
        <v>19</v>
      </c>
      <c r="E72" s="6" t="s">
        <v>104</v>
      </c>
      <c r="F72" s="5">
        <v>200</v>
      </c>
      <c r="G72" s="8">
        <v>7</v>
      </c>
      <c r="H72" s="8">
        <v>0</v>
      </c>
      <c r="I72" s="8">
        <v>0</v>
      </c>
    </row>
    <row r="73" spans="1:9" ht="31.5">
      <c r="A73" s="40" t="s">
        <v>79</v>
      </c>
      <c r="B73" s="5" t="s">
        <v>28</v>
      </c>
      <c r="C73" s="5" t="s">
        <v>21</v>
      </c>
      <c r="D73" s="5" t="s">
        <v>19</v>
      </c>
      <c r="E73" s="6" t="s">
        <v>105</v>
      </c>
      <c r="F73" s="5"/>
      <c r="G73" s="8">
        <f>G74</f>
        <v>22.6</v>
      </c>
      <c r="H73" s="8">
        <v>0</v>
      </c>
      <c r="I73" s="8">
        <v>0</v>
      </c>
    </row>
    <row r="74" spans="1:9" ht="31.5">
      <c r="A74" s="21" t="s">
        <v>132</v>
      </c>
      <c r="B74" s="5" t="s">
        <v>28</v>
      </c>
      <c r="C74" s="5" t="s">
        <v>21</v>
      </c>
      <c r="D74" s="5" t="s">
        <v>19</v>
      </c>
      <c r="E74" s="6" t="s">
        <v>106</v>
      </c>
      <c r="F74" s="5"/>
      <c r="G74" s="8">
        <f>G75</f>
        <v>22.6</v>
      </c>
      <c r="H74" s="8">
        <v>0</v>
      </c>
      <c r="I74" s="8">
        <v>0</v>
      </c>
    </row>
    <row r="75" spans="1:9" ht="31.5">
      <c r="A75" s="21" t="s">
        <v>100</v>
      </c>
      <c r="B75" s="5" t="s">
        <v>28</v>
      </c>
      <c r="C75" s="5" t="s">
        <v>21</v>
      </c>
      <c r="D75" s="5" t="s">
        <v>19</v>
      </c>
      <c r="E75" s="6" t="s">
        <v>106</v>
      </c>
      <c r="F75" s="5">
        <v>200</v>
      </c>
      <c r="G75" s="8">
        <v>22.6</v>
      </c>
      <c r="H75" s="8">
        <v>0</v>
      </c>
      <c r="I75" s="8">
        <v>0</v>
      </c>
    </row>
    <row r="76" spans="1:9" ht="18.75" customHeight="1">
      <c r="A76" s="38" t="s">
        <v>76</v>
      </c>
      <c r="B76" s="5" t="s">
        <v>28</v>
      </c>
      <c r="C76" s="5" t="s">
        <v>20</v>
      </c>
      <c r="D76" s="5"/>
      <c r="E76" s="7"/>
      <c r="F76" s="5"/>
      <c r="G76" s="8">
        <f>G77+G93</f>
        <v>54624.657999999996</v>
      </c>
      <c r="H76" s="8">
        <f t="shared" ref="H76:I76" si="5">H77+H93</f>
        <v>38943.1</v>
      </c>
      <c r="I76" s="8">
        <f t="shared" si="5"/>
        <v>39843.1</v>
      </c>
    </row>
    <row r="77" spans="1:9" ht="17.25" customHeight="1">
      <c r="A77" s="38" t="s">
        <v>45</v>
      </c>
      <c r="B77" s="5" t="s">
        <v>28</v>
      </c>
      <c r="C77" s="5" t="s">
        <v>20</v>
      </c>
      <c r="D77" s="5" t="s">
        <v>13</v>
      </c>
      <c r="E77" s="7"/>
      <c r="F77" s="5"/>
      <c r="G77" s="8">
        <f>G78+G88+G91</f>
        <v>42168.847999999998</v>
      </c>
      <c r="H77" s="8">
        <f>H78+H88</f>
        <v>29649.1</v>
      </c>
      <c r="I77" s="8">
        <f>I78+I88</f>
        <v>30549.1</v>
      </c>
    </row>
    <row r="78" spans="1:9" ht="37.5" customHeight="1">
      <c r="A78" s="40" t="s">
        <v>201</v>
      </c>
      <c r="B78" s="5" t="s">
        <v>28</v>
      </c>
      <c r="C78" s="5" t="s">
        <v>20</v>
      </c>
      <c r="D78" s="5" t="s">
        <v>13</v>
      </c>
      <c r="E78" s="6" t="s">
        <v>200</v>
      </c>
      <c r="F78" s="5"/>
      <c r="G78" s="8">
        <f>G79</f>
        <v>32028.847999999998</v>
      </c>
      <c r="H78" s="8">
        <f>H79</f>
        <v>29639.1</v>
      </c>
      <c r="I78" s="8">
        <f>I79</f>
        <v>30539.1</v>
      </c>
    </row>
    <row r="79" spans="1:9" ht="50.25" customHeight="1">
      <c r="A79" s="38" t="s">
        <v>77</v>
      </c>
      <c r="B79" s="5" t="s">
        <v>28</v>
      </c>
      <c r="C79" s="5" t="s">
        <v>20</v>
      </c>
      <c r="D79" s="5" t="s">
        <v>13</v>
      </c>
      <c r="E79" s="6" t="s">
        <v>103</v>
      </c>
      <c r="F79" s="3"/>
      <c r="G79" s="8">
        <f>G80+G84+G86</f>
        <v>32028.847999999998</v>
      </c>
      <c r="H79" s="8">
        <f>H80+H84</f>
        <v>29639.1</v>
      </c>
      <c r="I79" s="8">
        <f>I80+I84</f>
        <v>30539.1</v>
      </c>
    </row>
    <row r="80" spans="1:9" ht="20.25" customHeight="1">
      <c r="A80" s="38" t="s">
        <v>85</v>
      </c>
      <c r="B80" s="5" t="s">
        <v>28</v>
      </c>
      <c r="C80" s="5" t="s">
        <v>20</v>
      </c>
      <c r="D80" s="5" t="s">
        <v>13</v>
      </c>
      <c r="E80" s="6" t="s">
        <v>104</v>
      </c>
      <c r="F80" s="3"/>
      <c r="G80" s="8">
        <f>G81+G82+G83</f>
        <v>13250.797999999999</v>
      </c>
      <c r="H80" s="8">
        <f>H81+H82+H83</f>
        <v>29639.1</v>
      </c>
      <c r="I80" s="8">
        <f>I81+I82+I83</f>
        <v>30539.1</v>
      </c>
    </row>
    <row r="81" spans="1:9" ht="83.25" customHeight="1">
      <c r="A81" s="21" t="s">
        <v>68</v>
      </c>
      <c r="B81" s="5" t="s">
        <v>28</v>
      </c>
      <c r="C81" s="5" t="s">
        <v>20</v>
      </c>
      <c r="D81" s="5" t="s">
        <v>13</v>
      </c>
      <c r="E81" s="6" t="s">
        <v>104</v>
      </c>
      <c r="F81" s="3">
        <v>100</v>
      </c>
      <c r="G81" s="20">
        <v>11297.1</v>
      </c>
      <c r="H81" s="20">
        <v>26032.6</v>
      </c>
      <c r="I81" s="20">
        <v>26932.6</v>
      </c>
    </row>
    <row r="82" spans="1:9" ht="34.5" customHeight="1">
      <c r="A82" s="21" t="s">
        <v>100</v>
      </c>
      <c r="B82" s="5" t="s">
        <v>28</v>
      </c>
      <c r="C82" s="5" t="s">
        <v>20</v>
      </c>
      <c r="D82" s="5" t="s">
        <v>13</v>
      </c>
      <c r="E82" s="6" t="s">
        <v>104</v>
      </c>
      <c r="F82" s="3">
        <v>200</v>
      </c>
      <c r="G82" s="20">
        <v>1870.3979999999999</v>
      </c>
      <c r="H82" s="20">
        <v>3520.2</v>
      </c>
      <c r="I82" s="20">
        <v>3520.2</v>
      </c>
    </row>
    <row r="83" spans="1:9" ht="18.75" customHeight="1">
      <c r="A83" s="40" t="s">
        <v>60</v>
      </c>
      <c r="B83" s="5" t="s">
        <v>28</v>
      </c>
      <c r="C83" s="5" t="s">
        <v>20</v>
      </c>
      <c r="D83" s="5" t="s">
        <v>13</v>
      </c>
      <c r="E83" s="6" t="s">
        <v>104</v>
      </c>
      <c r="F83" s="3">
        <v>850</v>
      </c>
      <c r="G83" s="20">
        <v>83.3</v>
      </c>
      <c r="H83" s="20">
        <v>86.3</v>
      </c>
      <c r="I83" s="20">
        <v>86.3</v>
      </c>
    </row>
    <row r="84" spans="1:9" ht="46.5" customHeight="1">
      <c r="A84" s="40" t="s">
        <v>247</v>
      </c>
      <c r="B84" s="5" t="s">
        <v>28</v>
      </c>
      <c r="C84" s="5" t="s">
        <v>20</v>
      </c>
      <c r="D84" s="5" t="s">
        <v>13</v>
      </c>
      <c r="E84" s="6" t="s">
        <v>250</v>
      </c>
      <c r="F84" s="5"/>
      <c r="G84" s="8">
        <f>G85</f>
        <v>18342.55</v>
      </c>
      <c r="H84" s="8">
        <f>H85</f>
        <v>0</v>
      </c>
      <c r="I84" s="8">
        <f>I85</f>
        <v>0</v>
      </c>
    </row>
    <row r="85" spans="1:9" ht="99.75" customHeight="1">
      <c r="A85" s="21" t="s">
        <v>68</v>
      </c>
      <c r="B85" s="5" t="s">
        <v>28</v>
      </c>
      <c r="C85" s="5" t="s">
        <v>20</v>
      </c>
      <c r="D85" s="5" t="s">
        <v>13</v>
      </c>
      <c r="E85" s="6" t="s">
        <v>250</v>
      </c>
      <c r="F85" s="5">
        <v>100</v>
      </c>
      <c r="G85" s="8">
        <v>18342.55</v>
      </c>
      <c r="H85" s="8">
        <v>0</v>
      </c>
      <c r="I85" s="8">
        <v>0</v>
      </c>
    </row>
    <row r="86" spans="1:9" ht="63">
      <c r="A86" s="40" t="s">
        <v>298</v>
      </c>
      <c r="B86" s="5" t="s">
        <v>28</v>
      </c>
      <c r="C86" s="5" t="s">
        <v>20</v>
      </c>
      <c r="D86" s="5" t="s">
        <v>13</v>
      </c>
      <c r="E86" s="6" t="s">
        <v>250</v>
      </c>
      <c r="F86" s="5"/>
      <c r="G86" s="8">
        <f>G87</f>
        <v>435.5</v>
      </c>
      <c r="H86" s="8">
        <f t="shared" ref="H86:I86" si="6">H87</f>
        <v>0</v>
      </c>
      <c r="I86" s="8">
        <f t="shared" si="6"/>
        <v>0</v>
      </c>
    </row>
    <row r="87" spans="1:9" ht="78.75">
      <c r="A87" s="21" t="s">
        <v>68</v>
      </c>
      <c r="B87" s="5" t="s">
        <v>28</v>
      </c>
      <c r="C87" s="5" t="s">
        <v>20</v>
      </c>
      <c r="D87" s="5" t="s">
        <v>13</v>
      </c>
      <c r="E87" s="6" t="s">
        <v>250</v>
      </c>
      <c r="F87" s="5">
        <v>100</v>
      </c>
      <c r="G87" s="8">
        <v>435.5</v>
      </c>
      <c r="H87" s="8">
        <v>0</v>
      </c>
      <c r="I87" s="8">
        <v>0</v>
      </c>
    </row>
    <row r="88" spans="1:9" ht="52.5" customHeight="1">
      <c r="A88" s="40" t="s">
        <v>266</v>
      </c>
      <c r="B88" s="5" t="s">
        <v>28</v>
      </c>
      <c r="C88" s="5" t="s">
        <v>20</v>
      </c>
      <c r="D88" s="5" t="s">
        <v>13</v>
      </c>
      <c r="E88" s="6" t="s">
        <v>258</v>
      </c>
      <c r="F88" s="5"/>
      <c r="G88" s="8">
        <f t="shared" ref="G88:I89" si="7">G89</f>
        <v>10039</v>
      </c>
      <c r="H88" s="8">
        <f t="shared" si="7"/>
        <v>10</v>
      </c>
      <c r="I88" s="8">
        <f t="shared" si="7"/>
        <v>10</v>
      </c>
    </row>
    <row r="89" spans="1:9" ht="38.25" customHeight="1">
      <c r="A89" s="40" t="s">
        <v>256</v>
      </c>
      <c r="B89" s="5" t="s">
        <v>28</v>
      </c>
      <c r="C89" s="5" t="s">
        <v>20</v>
      </c>
      <c r="D89" s="5" t="s">
        <v>13</v>
      </c>
      <c r="E89" s="6" t="s">
        <v>259</v>
      </c>
      <c r="F89" s="5"/>
      <c r="G89" s="8">
        <f t="shared" si="7"/>
        <v>10039</v>
      </c>
      <c r="H89" s="8">
        <f t="shared" si="7"/>
        <v>10</v>
      </c>
      <c r="I89" s="8">
        <f t="shared" si="7"/>
        <v>10</v>
      </c>
    </row>
    <row r="90" spans="1:9" ht="39" customHeight="1">
      <c r="A90" s="21" t="s">
        <v>100</v>
      </c>
      <c r="B90" s="5" t="s">
        <v>28</v>
      </c>
      <c r="C90" s="5" t="s">
        <v>20</v>
      </c>
      <c r="D90" s="5" t="s">
        <v>13</v>
      </c>
      <c r="E90" s="6" t="s">
        <v>259</v>
      </c>
      <c r="F90" s="5">
        <v>200</v>
      </c>
      <c r="G90" s="8">
        <v>10039</v>
      </c>
      <c r="H90" s="8">
        <v>10</v>
      </c>
      <c r="I90" s="8">
        <v>10</v>
      </c>
    </row>
    <row r="91" spans="1:9" ht="47.25">
      <c r="A91" s="21" t="s">
        <v>317</v>
      </c>
      <c r="B91" s="5" t="s">
        <v>28</v>
      </c>
      <c r="C91" s="5" t="s">
        <v>20</v>
      </c>
      <c r="D91" s="5" t="s">
        <v>13</v>
      </c>
      <c r="E91" s="6" t="s">
        <v>318</v>
      </c>
      <c r="F91" s="5"/>
      <c r="G91" s="8">
        <f>G92</f>
        <v>101</v>
      </c>
      <c r="H91" s="8">
        <v>0</v>
      </c>
      <c r="I91" s="8">
        <v>0</v>
      </c>
    </row>
    <row r="92" spans="1:9" ht="39" customHeight="1">
      <c r="A92" s="21" t="s">
        <v>100</v>
      </c>
      <c r="B92" s="5" t="s">
        <v>28</v>
      </c>
      <c r="C92" s="5" t="s">
        <v>20</v>
      </c>
      <c r="D92" s="5" t="s">
        <v>13</v>
      </c>
      <c r="E92" s="6" t="s">
        <v>318</v>
      </c>
      <c r="F92" s="5">
        <v>200</v>
      </c>
      <c r="G92" s="8">
        <v>101</v>
      </c>
      <c r="H92" s="8">
        <v>0</v>
      </c>
      <c r="I92" s="8">
        <v>0</v>
      </c>
    </row>
    <row r="93" spans="1:9" ht="31.5" customHeight="1">
      <c r="A93" s="38" t="s">
        <v>78</v>
      </c>
      <c r="B93" s="5" t="s">
        <v>28</v>
      </c>
      <c r="C93" s="5" t="s">
        <v>20</v>
      </c>
      <c r="D93" s="5" t="s">
        <v>16</v>
      </c>
      <c r="E93" s="6"/>
      <c r="F93" s="5"/>
      <c r="G93" s="8">
        <f>G94+G99</f>
        <v>12455.810000000001</v>
      </c>
      <c r="H93" s="8">
        <f>H94+H99</f>
        <v>9294</v>
      </c>
      <c r="I93" s="8">
        <f>I94+I99</f>
        <v>9294</v>
      </c>
    </row>
    <row r="94" spans="1:9" ht="65.25" customHeight="1">
      <c r="A94" s="38" t="s">
        <v>203</v>
      </c>
      <c r="B94" s="5" t="s">
        <v>28</v>
      </c>
      <c r="C94" s="5" t="s">
        <v>20</v>
      </c>
      <c r="D94" s="5" t="s">
        <v>16</v>
      </c>
      <c r="E94" s="7" t="s">
        <v>202</v>
      </c>
      <c r="F94" s="5"/>
      <c r="G94" s="8">
        <f t="shared" ref="G94:I95" si="8">G95</f>
        <v>1570</v>
      </c>
      <c r="H94" s="8">
        <f t="shared" si="8"/>
        <v>761</v>
      </c>
      <c r="I94" s="8">
        <f t="shared" si="8"/>
        <v>761</v>
      </c>
    </row>
    <row r="95" spans="1:9" ht="42" customHeight="1">
      <c r="A95" s="38" t="s">
        <v>58</v>
      </c>
      <c r="B95" s="5" t="s">
        <v>28</v>
      </c>
      <c r="C95" s="5" t="s">
        <v>20</v>
      </c>
      <c r="D95" s="5" t="s">
        <v>16</v>
      </c>
      <c r="E95" s="6" t="s">
        <v>101</v>
      </c>
      <c r="F95" s="3"/>
      <c r="G95" s="8">
        <f t="shared" si="8"/>
        <v>1570</v>
      </c>
      <c r="H95" s="8">
        <f t="shared" si="8"/>
        <v>761</v>
      </c>
      <c r="I95" s="8">
        <f t="shared" si="8"/>
        <v>761</v>
      </c>
    </row>
    <row r="96" spans="1:9" ht="33" customHeight="1">
      <c r="A96" s="38" t="s">
        <v>59</v>
      </c>
      <c r="B96" s="5" t="s">
        <v>28</v>
      </c>
      <c r="C96" s="5" t="s">
        <v>20</v>
      </c>
      <c r="D96" s="5" t="s">
        <v>16</v>
      </c>
      <c r="E96" s="6" t="s">
        <v>102</v>
      </c>
      <c r="F96" s="3"/>
      <c r="G96" s="8">
        <f>G97+G98</f>
        <v>1570</v>
      </c>
      <c r="H96" s="8">
        <f>H97+H98</f>
        <v>761</v>
      </c>
      <c r="I96" s="8">
        <f>I97+I98</f>
        <v>761</v>
      </c>
    </row>
    <row r="97" spans="1:9" ht="77.25" customHeight="1">
      <c r="A97" s="21" t="s">
        <v>68</v>
      </c>
      <c r="B97" s="5" t="s">
        <v>28</v>
      </c>
      <c r="C97" s="5" t="s">
        <v>20</v>
      </c>
      <c r="D97" s="5" t="s">
        <v>16</v>
      </c>
      <c r="E97" s="6" t="s">
        <v>102</v>
      </c>
      <c r="F97" s="3">
        <v>100</v>
      </c>
      <c r="G97" s="8">
        <v>1570</v>
      </c>
      <c r="H97" s="8">
        <v>761</v>
      </c>
      <c r="I97" s="8">
        <v>761</v>
      </c>
    </row>
    <row r="98" spans="1:9" ht="38.25" customHeight="1">
      <c r="A98" s="21" t="s">
        <v>100</v>
      </c>
      <c r="B98" s="5" t="s">
        <v>28</v>
      </c>
      <c r="C98" s="5" t="s">
        <v>20</v>
      </c>
      <c r="D98" s="5" t="s">
        <v>16</v>
      </c>
      <c r="E98" s="6" t="s">
        <v>102</v>
      </c>
      <c r="F98" s="5">
        <v>200</v>
      </c>
      <c r="G98" s="8">
        <v>0</v>
      </c>
      <c r="H98" s="8">
        <v>0</v>
      </c>
      <c r="I98" s="8">
        <v>0</v>
      </c>
    </row>
    <row r="99" spans="1:9" ht="43.5" customHeight="1">
      <c r="A99" s="40" t="s">
        <v>201</v>
      </c>
      <c r="B99" s="5" t="s">
        <v>28</v>
      </c>
      <c r="C99" s="5" t="s">
        <v>20</v>
      </c>
      <c r="D99" s="5" t="s">
        <v>16</v>
      </c>
      <c r="E99" s="6" t="s">
        <v>200</v>
      </c>
      <c r="F99" s="5"/>
      <c r="G99" s="8">
        <f>G100</f>
        <v>10885.810000000001</v>
      </c>
      <c r="H99" s="8">
        <f>H100</f>
        <v>8533</v>
      </c>
      <c r="I99" s="8">
        <f>I100</f>
        <v>8533</v>
      </c>
    </row>
    <row r="100" spans="1:9" ht="38.25" customHeight="1">
      <c r="A100" s="40" t="s">
        <v>79</v>
      </c>
      <c r="B100" s="5" t="s">
        <v>28</v>
      </c>
      <c r="C100" s="5" t="s">
        <v>20</v>
      </c>
      <c r="D100" s="5" t="s">
        <v>16</v>
      </c>
      <c r="E100" s="6" t="s">
        <v>105</v>
      </c>
      <c r="F100" s="5"/>
      <c r="G100" s="8">
        <f>G105+G101</f>
        <v>10885.810000000001</v>
      </c>
      <c r="H100" s="8">
        <f>H105+H101</f>
        <v>8533</v>
      </c>
      <c r="I100" s="8">
        <f>I105+I101</f>
        <v>8533</v>
      </c>
    </row>
    <row r="101" spans="1:9" ht="38.25" customHeight="1">
      <c r="A101" s="51" t="s">
        <v>132</v>
      </c>
      <c r="B101" s="5" t="s">
        <v>28</v>
      </c>
      <c r="C101" s="5" t="s">
        <v>20</v>
      </c>
      <c r="D101" s="5" t="s">
        <v>16</v>
      </c>
      <c r="E101" s="6" t="s">
        <v>131</v>
      </c>
      <c r="F101" s="5"/>
      <c r="G101" s="8">
        <f>G102+G103+G104</f>
        <v>7665.31</v>
      </c>
      <c r="H101" s="8">
        <f>H102+H103+H104</f>
        <v>5873.9</v>
      </c>
      <c r="I101" s="8">
        <f>I102+I103+I104</f>
        <v>5873.9</v>
      </c>
    </row>
    <row r="102" spans="1:9" ht="89.25" customHeight="1">
      <c r="A102" s="21" t="s">
        <v>68</v>
      </c>
      <c r="B102" s="5" t="s">
        <v>28</v>
      </c>
      <c r="C102" s="5" t="s">
        <v>20</v>
      </c>
      <c r="D102" s="5" t="s">
        <v>16</v>
      </c>
      <c r="E102" s="6" t="s">
        <v>131</v>
      </c>
      <c r="F102" s="5">
        <v>100</v>
      </c>
      <c r="G102" s="8">
        <v>7540.51</v>
      </c>
      <c r="H102" s="8">
        <v>5591.5</v>
      </c>
      <c r="I102" s="8">
        <v>5591.5</v>
      </c>
    </row>
    <row r="103" spans="1:9" ht="38.25" customHeight="1">
      <c r="A103" s="21" t="s">
        <v>100</v>
      </c>
      <c r="B103" s="5" t="s">
        <v>28</v>
      </c>
      <c r="C103" s="5" t="s">
        <v>20</v>
      </c>
      <c r="D103" s="5" t="s">
        <v>16</v>
      </c>
      <c r="E103" s="6" t="s">
        <v>131</v>
      </c>
      <c r="F103" s="5">
        <v>200</v>
      </c>
      <c r="G103" s="8">
        <v>115.8</v>
      </c>
      <c r="H103" s="8">
        <v>273.39999999999998</v>
      </c>
      <c r="I103" s="8">
        <v>273.39999999999998</v>
      </c>
    </row>
    <row r="104" spans="1:9" ht="32.25" customHeight="1">
      <c r="A104" s="40" t="s">
        <v>60</v>
      </c>
      <c r="B104" s="5" t="s">
        <v>28</v>
      </c>
      <c r="C104" s="5" t="s">
        <v>20</v>
      </c>
      <c r="D104" s="5" t="s">
        <v>16</v>
      </c>
      <c r="E104" s="6" t="s">
        <v>131</v>
      </c>
      <c r="F104" s="5">
        <v>850</v>
      </c>
      <c r="G104" s="8">
        <v>9</v>
      </c>
      <c r="H104" s="8">
        <v>9</v>
      </c>
      <c r="I104" s="8">
        <v>9</v>
      </c>
    </row>
    <row r="105" spans="1:9" ht="93.75" customHeight="1">
      <c r="A105" s="39" t="s">
        <v>57</v>
      </c>
      <c r="B105" s="5" t="s">
        <v>28</v>
      </c>
      <c r="C105" s="5" t="s">
        <v>20</v>
      </c>
      <c r="D105" s="5" t="s">
        <v>16</v>
      </c>
      <c r="E105" s="6" t="s">
        <v>106</v>
      </c>
      <c r="F105" s="5"/>
      <c r="G105" s="8">
        <f>G106+G107+G108</f>
        <v>3220.5</v>
      </c>
      <c r="H105" s="8">
        <f>H106+H107+H108</f>
        <v>2659.1000000000004</v>
      </c>
      <c r="I105" s="8">
        <f>I106+I107+I108</f>
        <v>2659.1000000000004</v>
      </c>
    </row>
    <row r="106" spans="1:9" ht="80.25" customHeight="1">
      <c r="A106" s="21" t="s">
        <v>68</v>
      </c>
      <c r="B106" s="5" t="s">
        <v>28</v>
      </c>
      <c r="C106" s="5" t="s">
        <v>20</v>
      </c>
      <c r="D106" s="5" t="s">
        <v>16</v>
      </c>
      <c r="E106" s="6" t="s">
        <v>106</v>
      </c>
      <c r="F106" s="5">
        <v>100</v>
      </c>
      <c r="G106" s="8">
        <v>2712</v>
      </c>
      <c r="H106" s="8">
        <v>2125.9</v>
      </c>
      <c r="I106" s="8">
        <v>2125.9</v>
      </c>
    </row>
    <row r="107" spans="1:9" ht="39.75" customHeight="1">
      <c r="A107" s="21" t="s">
        <v>100</v>
      </c>
      <c r="B107" s="5" t="s">
        <v>28</v>
      </c>
      <c r="C107" s="5" t="s">
        <v>20</v>
      </c>
      <c r="D107" s="5" t="s">
        <v>16</v>
      </c>
      <c r="E107" s="6" t="s">
        <v>106</v>
      </c>
      <c r="F107" s="5">
        <v>200</v>
      </c>
      <c r="G107" s="8">
        <v>508.5</v>
      </c>
      <c r="H107" s="8">
        <v>533.20000000000005</v>
      </c>
      <c r="I107" s="8">
        <v>533.20000000000005</v>
      </c>
    </row>
    <row r="108" spans="1:9" ht="24" customHeight="1">
      <c r="A108" s="40" t="s">
        <v>60</v>
      </c>
      <c r="B108" s="5" t="s">
        <v>28</v>
      </c>
      <c r="C108" s="5" t="s">
        <v>20</v>
      </c>
      <c r="D108" s="5" t="s">
        <v>16</v>
      </c>
      <c r="E108" s="6" t="s">
        <v>106</v>
      </c>
      <c r="F108" s="5">
        <v>850</v>
      </c>
      <c r="G108" s="8">
        <v>0</v>
      </c>
      <c r="H108" s="8">
        <v>0</v>
      </c>
      <c r="I108" s="8">
        <v>0</v>
      </c>
    </row>
    <row r="109" spans="1:9" ht="52.5" customHeight="1">
      <c r="A109" s="38" t="s">
        <v>49</v>
      </c>
      <c r="B109" s="5" t="s">
        <v>29</v>
      </c>
      <c r="C109" s="5"/>
      <c r="D109" s="5"/>
      <c r="E109" s="7"/>
      <c r="F109" s="5"/>
      <c r="G109" s="8">
        <f>G110+G232</f>
        <v>584011.06299999997</v>
      </c>
      <c r="H109" s="8">
        <f>H110+H232</f>
        <v>424270.69999999995</v>
      </c>
      <c r="I109" s="8">
        <f>I110+I232</f>
        <v>427545.19999999995</v>
      </c>
    </row>
    <row r="110" spans="1:9" ht="22.5" customHeight="1">
      <c r="A110" s="38" t="s">
        <v>34</v>
      </c>
      <c r="B110" s="5" t="s">
        <v>29</v>
      </c>
      <c r="C110" s="5" t="s">
        <v>21</v>
      </c>
      <c r="D110" s="5"/>
      <c r="E110" s="6"/>
      <c r="F110" s="5"/>
      <c r="G110" s="8">
        <f>G111+G140+G191+G184</f>
        <v>563706.76299999992</v>
      </c>
      <c r="H110" s="8">
        <f>H111+H140+H191</f>
        <v>404296.1</v>
      </c>
      <c r="I110" s="8">
        <f>I111+I140+I191</f>
        <v>407570.6</v>
      </c>
    </row>
    <row r="111" spans="1:9" ht="18" customHeight="1">
      <c r="A111" s="38" t="s">
        <v>5</v>
      </c>
      <c r="B111" s="5" t="s">
        <v>29</v>
      </c>
      <c r="C111" s="5" t="s">
        <v>21</v>
      </c>
      <c r="D111" s="5" t="s">
        <v>13</v>
      </c>
      <c r="E111" s="6"/>
      <c r="F111" s="5"/>
      <c r="G111" s="8">
        <f>G112+G122</f>
        <v>183985.56499999997</v>
      </c>
      <c r="H111" s="8">
        <f>H112+H122</f>
        <v>65812.800000000003</v>
      </c>
      <c r="I111" s="8">
        <f>I112+I122</f>
        <v>68054.7</v>
      </c>
    </row>
    <row r="112" spans="1:9" ht="41.25" customHeight="1">
      <c r="A112" s="40" t="s">
        <v>201</v>
      </c>
      <c r="B112" s="5" t="s">
        <v>29</v>
      </c>
      <c r="C112" s="5" t="s">
        <v>21</v>
      </c>
      <c r="D112" s="5" t="s">
        <v>13</v>
      </c>
      <c r="E112" s="6" t="s">
        <v>200</v>
      </c>
      <c r="F112" s="5"/>
      <c r="G112" s="8">
        <f>G113</f>
        <v>28505.008999999998</v>
      </c>
      <c r="H112" s="8">
        <f>H113</f>
        <v>19354.8</v>
      </c>
      <c r="I112" s="8">
        <f>I113</f>
        <v>21596.7</v>
      </c>
    </row>
    <row r="113" spans="1:9" ht="55.5" customHeight="1">
      <c r="A113" s="38" t="s">
        <v>75</v>
      </c>
      <c r="B113" s="5" t="s">
        <v>29</v>
      </c>
      <c r="C113" s="5" t="s">
        <v>21</v>
      </c>
      <c r="D113" s="5" t="s">
        <v>13</v>
      </c>
      <c r="E113" s="6" t="s">
        <v>99</v>
      </c>
      <c r="F113" s="5"/>
      <c r="G113" s="8">
        <f>G114+G118+G120</f>
        <v>28505.008999999998</v>
      </c>
      <c r="H113" s="8">
        <f>H114+H118</f>
        <v>19354.8</v>
      </c>
      <c r="I113" s="8">
        <f>I114+I118</f>
        <v>21596.7</v>
      </c>
    </row>
    <row r="114" spans="1:9" ht="31.5" customHeight="1">
      <c r="A114" s="38" t="s">
        <v>133</v>
      </c>
      <c r="B114" s="5" t="s">
        <v>29</v>
      </c>
      <c r="C114" s="5" t="s">
        <v>21</v>
      </c>
      <c r="D114" s="5" t="s">
        <v>13</v>
      </c>
      <c r="E114" s="6" t="s">
        <v>107</v>
      </c>
      <c r="F114" s="5"/>
      <c r="G114" s="8">
        <f>G115+G116+G117</f>
        <v>20705.008999999998</v>
      </c>
      <c r="H114" s="8">
        <f>H115+H116+H117</f>
        <v>19354.8</v>
      </c>
      <c r="I114" s="8">
        <f>I115+I116+I117</f>
        <v>21596.7</v>
      </c>
    </row>
    <row r="115" spans="1:9" ht="78.75">
      <c r="A115" s="21" t="s">
        <v>68</v>
      </c>
      <c r="B115" s="5" t="s">
        <v>29</v>
      </c>
      <c r="C115" s="5" t="s">
        <v>21</v>
      </c>
      <c r="D115" s="5" t="s">
        <v>13</v>
      </c>
      <c r="E115" s="6" t="s">
        <v>107</v>
      </c>
      <c r="F115" s="5">
        <v>100</v>
      </c>
      <c r="G115" s="8">
        <v>5050</v>
      </c>
      <c r="H115" s="8">
        <v>7720</v>
      </c>
      <c r="I115" s="8">
        <v>9000</v>
      </c>
    </row>
    <row r="116" spans="1:9" ht="43.5" customHeight="1">
      <c r="A116" s="21" t="s">
        <v>100</v>
      </c>
      <c r="B116" s="5" t="s">
        <v>29</v>
      </c>
      <c r="C116" s="5" t="s">
        <v>21</v>
      </c>
      <c r="D116" s="5" t="s">
        <v>13</v>
      </c>
      <c r="E116" s="6" t="s">
        <v>107</v>
      </c>
      <c r="F116" s="5">
        <v>200</v>
      </c>
      <c r="G116" s="8">
        <v>14731.843999999999</v>
      </c>
      <c r="H116" s="8">
        <v>10934.8</v>
      </c>
      <c r="I116" s="8">
        <v>11896.7</v>
      </c>
    </row>
    <row r="117" spans="1:9" ht="21.75" customHeight="1">
      <c r="A117" s="40" t="s">
        <v>60</v>
      </c>
      <c r="B117" s="5" t="s">
        <v>29</v>
      </c>
      <c r="C117" s="5" t="s">
        <v>21</v>
      </c>
      <c r="D117" s="5" t="s">
        <v>13</v>
      </c>
      <c r="E117" s="6" t="s">
        <v>107</v>
      </c>
      <c r="F117" s="5">
        <v>850</v>
      </c>
      <c r="G117" s="8">
        <v>923.16499999999996</v>
      </c>
      <c r="H117" s="8">
        <v>700</v>
      </c>
      <c r="I117" s="8">
        <v>700</v>
      </c>
    </row>
    <row r="118" spans="1:9" ht="51" customHeight="1">
      <c r="A118" s="40" t="s">
        <v>247</v>
      </c>
      <c r="B118" s="5" t="s">
        <v>29</v>
      </c>
      <c r="C118" s="5" t="s">
        <v>21</v>
      </c>
      <c r="D118" s="5" t="s">
        <v>13</v>
      </c>
      <c r="E118" s="6" t="s">
        <v>249</v>
      </c>
      <c r="F118" s="5"/>
      <c r="G118" s="8">
        <f>G119</f>
        <v>6500</v>
      </c>
      <c r="H118" s="8">
        <f>H119</f>
        <v>0</v>
      </c>
      <c r="I118" s="8">
        <f>I119</f>
        <v>0</v>
      </c>
    </row>
    <row r="119" spans="1:9" ht="87.75" customHeight="1">
      <c r="A119" s="21" t="s">
        <v>68</v>
      </c>
      <c r="B119" s="5" t="s">
        <v>29</v>
      </c>
      <c r="C119" s="5" t="s">
        <v>21</v>
      </c>
      <c r="D119" s="5" t="s">
        <v>13</v>
      </c>
      <c r="E119" s="6" t="s">
        <v>249</v>
      </c>
      <c r="F119" s="5">
        <v>100</v>
      </c>
      <c r="G119" s="8">
        <v>6500</v>
      </c>
      <c r="H119" s="8">
        <v>0</v>
      </c>
      <c r="I119" s="8">
        <v>0</v>
      </c>
    </row>
    <row r="120" spans="1:9" ht="47.25">
      <c r="A120" s="21" t="s">
        <v>150</v>
      </c>
      <c r="B120" s="5" t="s">
        <v>29</v>
      </c>
      <c r="C120" s="5" t="s">
        <v>21</v>
      </c>
      <c r="D120" s="5" t="s">
        <v>13</v>
      </c>
      <c r="E120" s="6" t="s">
        <v>279</v>
      </c>
      <c r="F120" s="5"/>
      <c r="G120" s="8">
        <f>G121</f>
        <v>1300</v>
      </c>
      <c r="H120" s="8">
        <f>H121</f>
        <v>0</v>
      </c>
      <c r="I120" s="8">
        <f>I121</f>
        <v>0</v>
      </c>
    </row>
    <row r="121" spans="1:9" ht="31.5">
      <c r="A121" s="21" t="s">
        <v>100</v>
      </c>
      <c r="B121" s="5" t="s">
        <v>29</v>
      </c>
      <c r="C121" s="5" t="s">
        <v>21</v>
      </c>
      <c r="D121" s="5" t="s">
        <v>13</v>
      </c>
      <c r="E121" s="6" t="s">
        <v>279</v>
      </c>
      <c r="F121" s="5">
        <v>200</v>
      </c>
      <c r="G121" s="8">
        <v>1300</v>
      </c>
      <c r="H121" s="8">
        <v>0</v>
      </c>
      <c r="I121" s="8">
        <v>0</v>
      </c>
    </row>
    <row r="122" spans="1:9" ht="21.75" customHeight="1">
      <c r="A122" s="40" t="s">
        <v>189</v>
      </c>
      <c r="B122" s="5" t="s">
        <v>29</v>
      </c>
      <c r="C122" s="5" t="s">
        <v>21</v>
      </c>
      <c r="D122" s="5" t="s">
        <v>13</v>
      </c>
      <c r="E122" s="6" t="s">
        <v>187</v>
      </c>
      <c r="F122" s="5"/>
      <c r="G122" s="8">
        <f t="shared" ref="G122:I123" si="9">G123</f>
        <v>155480.55599999998</v>
      </c>
      <c r="H122" s="8">
        <f t="shared" si="9"/>
        <v>46458</v>
      </c>
      <c r="I122" s="8">
        <f t="shared" si="9"/>
        <v>46458</v>
      </c>
    </row>
    <row r="123" spans="1:9" ht="21.75" customHeight="1">
      <c r="A123" s="40" t="s">
        <v>190</v>
      </c>
      <c r="B123" s="5" t="s">
        <v>29</v>
      </c>
      <c r="C123" s="5" t="s">
        <v>21</v>
      </c>
      <c r="D123" s="5" t="s">
        <v>13</v>
      </c>
      <c r="E123" s="6" t="s">
        <v>188</v>
      </c>
      <c r="F123" s="5"/>
      <c r="G123" s="8">
        <f>G124+G134+G138+G136+G130+G132+G128</f>
        <v>155480.55599999998</v>
      </c>
      <c r="H123" s="8">
        <f t="shared" si="9"/>
        <v>46458</v>
      </c>
      <c r="I123" s="8">
        <f t="shared" si="9"/>
        <v>46458</v>
      </c>
    </row>
    <row r="124" spans="1:9" ht="69.75" customHeight="1">
      <c r="A124" s="38" t="s">
        <v>69</v>
      </c>
      <c r="B124" s="5" t="s">
        <v>29</v>
      </c>
      <c r="C124" s="5" t="s">
        <v>21</v>
      </c>
      <c r="D124" s="5" t="s">
        <v>13</v>
      </c>
      <c r="E124" s="6" t="s">
        <v>108</v>
      </c>
      <c r="F124" s="5"/>
      <c r="G124" s="8">
        <f>G125+G126+G127</f>
        <v>53964.998999999996</v>
      </c>
      <c r="H124" s="8">
        <f>H125+H126+H127</f>
        <v>46458</v>
      </c>
      <c r="I124" s="8">
        <f>I125+I126+I127</f>
        <v>46458</v>
      </c>
    </row>
    <row r="125" spans="1:9" ht="87" customHeight="1">
      <c r="A125" s="25" t="s">
        <v>68</v>
      </c>
      <c r="B125" s="26" t="s">
        <v>29</v>
      </c>
      <c r="C125" s="26" t="s">
        <v>21</v>
      </c>
      <c r="D125" s="26" t="s">
        <v>13</v>
      </c>
      <c r="E125" s="27" t="s">
        <v>108</v>
      </c>
      <c r="F125" s="26">
        <v>100</v>
      </c>
      <c r="G125" s="20">
        <v>53408.964999999997</v>
      </c>
      <c r="H125" s="20">
        <v>45960</v>
      </c>
      <c r="I125" s="20">
        <v>45960</v>
      </c>
    </row>
    <row r="126" spans="1:9" ht="40.5" customHeight="1">
      <c r="A126" s="25" t="s">
        <v>100</v>
      </c>
      <c r="B126" s="26" t="s">
        <v>29</v>
      </c>
      <c r="C126" s="26" t="s">
        <v>21</v>
      </c>
      <c r="D126" s="26" t="s">
        <v>13</v>
      </c>
      <c r="E126" s="27" t="s">
        <v>108</v>
      </c>
      <c r="F126" s="26">
        <v>200</v>
      </c>
      <c r="G126" s="20">
        <v>498</v>
      </c>
      <c r="H126" s="20">
        <v>498</v>
      </c>
      <c r="I126" s="20">
        <v>498</v>
      </c>
    </row>
    <row r="127" spans="1:9" ht="35.25" customHeight="1">
      <c r="A127" s="52" t="s">
        <v>54</v>
      </c>
      <c r="B127" s="26" t="s">
        <v>29</v>
      </c>
      <c r="C127" s="26" t="s">
        <v>21</v>
      </c>
      <c r="D127" s="26" t="s">
        <v>13</v>
      </c>
      <c r="E127" s="27" t="s">
        <v>108</v>
      </c>
      <c r="F127" s="26">
        <v>300</v>
      </c>
      <c r="G127" s="20">
        <v>58.033999999999999</v>
      </c>
      <c r="H127" s="20">
        <v>0</v>
      </c>
      <c r="I127" s="20">
        <v>0</v>
      </c>
    </row>
    <row r="128" spans="1:9" ht="47.25">
      <c r="A128" s="52" t="s">
        <v>333</v>
      </c>
      <c r="B128" s="26" t="s">
        <v>29</v>
      </c>
      <c r="C128" s="26" t="s">
        <v>21</v>
      </c>
      <c r="D128" s="26" t="s">
        <v>13</v>
      </c>
      <c r="E128" s="27" t="s">
        <v>108</v>
      </c>
      <c r="F128" s="26"/>
      <c r="G128" s="20">
        <f>G129</f>
        <v>682.1</v>
      </c>
      <c r="H128" s="20">
        <v>0</v>
      </c>
      <c r="I128" s="20">
        <v>0</v>
      </c>
    </row>
    <row r="129" spans="1:9" ht="35.25" customHeight="1">
      <c r="A129" s="25" t="s">
        <v>100</v>
      </c>
      <c r="B129" s="26" t="s">
        <v>29</v>
      </c>
      <c r="C129" s="26" t="s">
        <v>21</v>
      </c>
      <c r="D129" s="26" t="s">
        <v>13</v>
      </c>
      <c r="E129" s="27" t="s">
        <v>108</v>
      </c>
      <c r="F129" s="26">
        <v>200</v>
      </c>
      <c r="G129" s="20">
        <v>682.1</v>
      </c>
      <c r="H129" s="20">
        <v>0</v>
      </c>
      <c r="I129" s="20">
        <v>0</v>
      </c>
    </row>
    <row r="130" spans="1:9" ht="105.75" customHeight="1">
      <c r="A130" s="52" t="s">
        <v>323</v>
      </c>
      <c r="B130" s="26" t="s">
        <v>29</v>
      </c>
      <c r="C130" s="5" t="s">
        <v>21</v>
      </c>
      <c r="D130" s="5" t="s">
        <v>13</v>
      </c>
      <c r="E130" s="6" t="s">
        <v>325</v>
      </c>
      <c r="F130" s="26"/>
      <c r="G130" s="20">
        <f>G131</f>
        <v>15463.5</v>
      </c>
      <c r="H130" s="20">
        <v>0</v>
      </c>
      <c r="I130" s="20">
        <v>0</v>
      </c>
    </row>
    <row r="131" spans="1:9" ht="35.25" customHeight="1">
      <c r="A131" s="52" t="s">
        <v>324</v>
      </c>
      <c r="B131" s="26" t="s">
        <v>29</v>
      </c>
      <c r="C131" s="5" t="s">
        <v>21</v>
      </c>
      <c r="D131" s="5" t="s">
        <v>13</v>
      </c>
      <c r="E131" s="6" t="s">
        <v>325</v>
      </c>
      <c r="F131" s="26">
        <v>400</v>
      </c>
      <c r="G131" s="20">
        <v>15463.5</v>
      </c>
      <c r="H131" s="20">
        <v>0</v>
      </c>
      <c r="I131" s="20">
        <v>0</v>
      </c>
    </row>
    <row r="132" spans="1:9" ht="110.25">
      <c r="A132" s="52" t="s">
        <v>326</v>
      </c>
      <c r="B132" s="26" t="s">
        <v>29</v>
      </c>
      <c r="C132" s="5" t="s">
        <v>21</v>
      </c>
      <c r="D132" s="5" t="s">
        <v>13</v>
      </c>
      <c r="E132" s="6" t="s">
        <v>325</v>
      </c>
      <c r="F132" s="26"/>
      <c r="G132" s="20">
        <f>G133</f>
        <v>813.9</v>
      </c>
      <c r="H132" s="20">
        <v>0</v>
      </c>
      <c r="I132" s="20">
        <v>0</v>
      </c>
    </row>
    <row r="133" spans="1:9" ht="35.25" customHeight="1">
      <c r="A133" s="52" t="s">
        <v>324</v>
      </c>
      <c r="B133" s="26" t="s">
        <v>29</v>
      </c>
      <c r="C133" s="5" t="s">
        <v>21</v>
      </c>
      <c r="D133" s="5" t="s">
        <v>13</v>
      </c>
      <c r="E133" s="6" t="s">
        <v>325</v>
      </c>
      <c r="F133" s="26">
        <v>400</v>
      </c>
      <c r="G133" s="20">
        <v>813.9</v>
      </c>
      <c r="H133" s="20">
        <v>0</v>
      </c>
      <c r="I133" s="20">
        <v>0</v>
      </c>
    </row>
    <row r="134" spans="1:9" ht="35.25" customHeight="1">
      <c r="A134" s="40" t="s">
        <v>290</v>
      </c>
      <c r="B134" s="26" t="s">
        <v>29</v>
      </c>
      <c r="C134" s="5" t="s">
        <v>21</v>
      </c>
      <c r="D134" s="5" t="s">
        <v>13</v>
      </c>
      <c r="E134" s="6" t="s">
        <v>311</v>
      </c>
      <c r="F134" s="3"/>
      <c r="G134" s="8">
        <f>G135</f>
        <v>36093.599999999999</v>
      </c>
      <c r="H134" s="8">
        <v>0</v>
      </c>
      <c r="I134" s="8">
        <v>0</v>
      </c>
    </row>
    <row r="135" spans="1:9" ht="35.25" customHeight="1">
      <c r="A135" s="21" t="s">
        <v>100</v>
      </c>
      <c r="B135" s="26" t="s">
        <v>29</v>
      </c>
      <c r="C135" s="5" t="s">
        <v>21</v>
      </c>
      <c r="D135" s="5" t="s">
        <v>13</v>
      </c>
      <c r="E135" s="6" t="s">
        <v>311</v>
      </c>
      <c r="F135" s="3">
        <v>200</v>
      </c>
      <c r="G135" s="8">
        <v>36093.599999999999</v>
      </c>
      <c r="H135" s="8">
        <v>0</v>
      </c>
      <c r="I135" s="8">
        <v>0</v>
      </c>
    </row>
    <row r="136" spans="1:9" ht="35.25" customHeight="1">
      <c r="A136" s="21" t="s">
        <v>310</v>
      </c>
      <c r="B136" s="26" t="s">
        <v>29</v>
      </c>
      <c r="C136" s="5" t="s">
        <v>21</v>
      </c>
      <c r="D136" s="5" t="s">
        <v>13</v>
      </c>
      <c r="E136" s="6" t="s">
        <v>311</v>
      </c>
      <c r="F136" s="3"/>
      <c r="G136" s="8">
        <f>G137</f>
        <v>1924.1569999999999</v>
      </c>
      <c r="H136" s="8">
        <v>0</v>
      </c>
      <c r="I136" s="8">
        <v>0</v>
      </c>
    </row>
    <row r="137" spans="1:9" ht="35.25" customHeight="1">
      <c r="A137" s="21" t="s">
        <v>100</v>
      </c>
      <c r="B137" s="26" t="s">
        <v>29</v>
      </c>
      <c r="C137" s="5" t="s">
        <v>21</v>
      </c>
      <c r="D137" s="5" t="s">
        <v>13</v>
      </c>
      <c r="E137" s="6" t="s">
        <v>311</v>
      </c>
      <c r="F137" s="3">
        <v>200</v>
      </c>
      <c r="G137" s="8">
        <v>1924.1569999999999</v>
      </c>
      <c r="H137" s="8">
        <v>0</v>
      </c>
      <c r="I137" s="8">
        <v>0</v>
      </c>
    </row>
    <row r="138" spans="1:9" ht="94.5">
      <c r="A138" s="38" t="s">
        <v>291</v>
      </c>
      <c r="B138" s="26" t="s">
        <v>29</v>
      </c>
      <c r="C138" s="5" t="s">
        <v>21</v>
      </c>
      <c r="D138" s="5" t="s">
        <v>13</v>
      </c>
      <c r="E138" s="6" t="s">
        <v>292</v>
      </c>
      <c r="F138" s="3"/>
      <c r="G138" s="8">
        <f>G139</f>
        <v>46538.3</v>
      </c>
      <c r="H138" s="8">
        <f>H139</f>
        <v>0</v>
      </c>
      <c r="I138" s="8">
        <f>I139</f>
        <v>0</v>
      </c>
    </row>
    <row r="139" spans="1:9" ht="35.25" customHeight="1">
      <c r="A139" s="21" t="s">
        <v>100</v>
      </c>
      <c r="B139" s="26" t="s">
        <v>29</v>
      </c>
      <c r="C139" s="5" t="s">
        <v>21</v>
      </c>
      <c r="D139" s="5" t="s">
        <v>13</v>
      </c>
      <c r="E139" s="6" t="s">
        <v>292</v>
      </c>
      <c r="F139" s="3">
        <v>200</v>
      </c>
      <c r="G139" s="8">
        <v>46538.3</v>
      </c>
      <c r="H139" s="8">
        <v>0</v>
      </c>
      <c r="I139" s="8">
        <v>0</v>
      </c>
    </row>
    <row r="140" spans="1:9" ht="19.5" customHeight="1">
      <c r="A140" s="38" t="s">
        <v>6</v>
      </c>
      <c r="B140" s="5" t="s">
        <v>29</v>
      </c>
      <c r="C140" s="5" t="s">
        <v>21</v>
      </c>
      <c r="D140" s="5" t="s">
        <v>14</v>
      </c>
      <c r="E140" s="6"/>
      <c r="F140" s="5"/>
      <c r="G140" s="8">
        <f>G141+G153</f>
        <v>360768.28700000001</v>
      </c>
      <c r="H140" s="8">
        <f>H141+H153</f>
        <v>325629.59999999998</v>
      </c>
      <c r="I140" s="8">
        <f>I141+I153</f>
        <v>326662.19999999995</v>
      </c>
    </row>
    <row r="141" spans="1:9" ht="34.5" customHeight="1">
      <c r="A141" s="40" t="s">
        <v>201</v>
      </c>
      <c r="B141" s="5" t="s">
        <v>29</v>
      </c>
      <c r="C141" s="5" t="s">
        <v>21</v>
      </c>
      <c r="D141" s="5" t="s">
        <v>14</v>
      </c>
      <c r="E141" s="6" t="s">
        <v>200</v>
      </c>
      <c r="F141" s="5"/>
      <c r="G141" s="8">
        <f>G142</f>
        <v>56309.850000000006</v>
      </c>
      <c r="H141" s="8">
        <f>H142</f>
        <v>28092</v>
      </c>
      <c r="I141" s="8">
        <f>I142</f>
        <v>29533</v>
      </c>
    </row>
    <row r="142" spans="1:9" ht="45" customHeight="1">
      <c r="A142" s="38" t="s">
        <v>75</v>
      </c>
      <c r="B142" s="5" t="s">
        <v>29</v>
      </c>
      <c r="C142" s="5" t="s">
        <v>21</v>
      </c>
      <c r="D142" s="5" t="s">
        <v>14</v>
      </c>
      <c r="E142" s="6" t="s">
        <v>99</v>
      </c>
      <c r="F142" s="5"/>
      <c r="G142" s="8">
        <f>G143+G148+G151+G150</f>
        <v>56309.850000000006</v>
      </c>
      <c r="H142" s="8">
        <f>H143+H148</f>
        <v>28092</v>
      </c>
      <c r="I142" s="8">
        <f>I143+I148</f>
        <v>29533</v>
      </c>
    </row>
    <row r="143" spans="1:9" ht="47.25" customHeight="1">
      <c r="A143" s="38" t="s">
        <v>134</v>
      </c>
      <c r="B143" s="5" t="s">
        <v>29</v>
      </c>
      <c r="C143" s="5" t="s">
        <v>21</v>
      </c>
      <c r="D143" s="5" t="s">
        <v>14</v>
      </c>
      <c r="E143" s="6" t="s">
        <v>109</v>
      </c>
      <c r="F143" s="5"/>
      <c r="G143" s="8">
        <f>G144+G145+G147+G146</f>
        <v>44395.411000000007</v>
      </c>
      <c r="H143" s="8">
        <f>H144+H145+H147+H146</f>
        <v>28092</v>
      </c>
      <c r="I143" s="8">
        <f>I144+I145+I147+I146</f>
        <v>29533</v>
      </c>
    </row>
    <row r="144" spans="1:9" ht="78.75" customHeight="1">
      <c r="A144" s="21" t="s">
        <v>68</v>
      </c>
      <c r="B144" s="5" t="s">
        <v>29</v>
      </c>
      <c r="C144" s="5" t="s">
        <v>21</v>
      </c>
      <c r="D144" s="5" t="s">
        <v>14</v>
      </c>
      <c r="E144" s="6" t="s">
        <v>109</v>
      </c>
      <c r="F144" s="5">
        <v>100</v>
      </c>
      <c r="G144" s="8">
        <v>3991.16</v>
      </c>
      <c r="H144" s="8">
        <v>4450</v>
      </c>
      <c r="I144" s="8">
        <v>4450</v>
      </c>
    </row>
    <row r="145" spans="1:9" ht="30.75" customHeight="1">
      <c r="A145" s="21" t="s">
        <v>100</v>
      </c>
      <c r="B145" s="5" t="s">
        <v>29</v>
      </c>
      <c r="C145" s="5" t="s">
        <v>21</v>
      </c>
      <c r="D145" s="5" t="s">
        <v>14</v>
      </c>
      <c r="E145" s="6" t="s">
        <v>109</v>
      </c>
      <c r="F145" s="5">
        <v>200</v>
      </c>
      <c r="G145" s="8">
        <v>34685.614000000001</v>
      </c>
      <c r="H145" s="8">
        <v>20542</v>
      </c>
      <c r="I145" s="8">
        <v>21983</v>
      </c>
    </row>
    <row r="146" spans="1:9" ht="89.25" customHeight="1">
      <c r="A146" s="21" t="s">
        <v>174</v>
      </c>
      <c r="B146" s="5" t="s">
        <v>29</v>
      </c>
      <c r="C146" s="5" t="s">
        <v>21</v>
      </c>
      <c r="D146" s="5" t="s">
        <v>14</v>
      </c>
      <c r="E146" s="6" t="s">
        <v>109</v>
      </c>
      <c r="F146" s="5">
        <v>611</v>
      </c>
      <c r="G146" s="8">
        <v>3858</v>
      </c>
      <c r="H146" s="8">
        <v>2000</v>
      </c>
      <c r="I146" s="8">
        <v>2000</v>
      </c>
    </row>
    <row r="147" spans="1:9" ht="24" customHeight="1">
      <c r="A147" s="40" t="s">
        <v>60</v>
      </c>
      <c r="B147" s="5" t="s">
        <v>29</v>
      </c>
      <c r="C147" s="5" t="s">
        <v>21</v>
      </c>
      <c r="D147" s="5" t="s">
        <v>14</v>
      </c>
      <c r="E147" s="6" t="s">
        <v>109</v>
      </c>
      <c r="F147" s="5">
        <v>850</v>
      </c>
      <c r="G147" s="8">
        <v>1860.6369999999999</v>
      </c>
      <c r="H147" s="8">
        <v>1100</v>
      </c>
      <c r="I147" s="8">
        <v>1100</v>
      </c>
    </row>
    <row r="148" spans="1:9" ht="49.5" customHeight="1">
      <c r="A148" s="21" t="s">
        <v>150</v>
      </c>
      <c r="B148" s="5" t="s">
        <v>29</v>
      </c>
      <c r="C148" s="5" t="s">
        <v>21</v>
      </c>
      <c r="D148" s="5" t="s">
        <v>14</v>
      </c>
      <c r="E148" s="6" t="s">
        <v>279</v>
      </c>
      <c r="F148" s="5"/>
      <c r="G148" s="8">
        <f>G149</f>
        <v>10109.1</v>
      </c>
      <c r="H148" s="8">
        <f>H149</f>
        <v>0</v>
      </c>
      <c r="I148" s="8">
        <f>I149</f>
        <v>0</v>
      </c>
    </row>
    <row r="149" spans="1:9" ht="37.5" customHeight="1">
      <c r="A149" s="21" t="s">
        <v>100</v>
      </c>
      <c r="B149" s="5" t="s">
        <v>29</v>
      </c>
      <c r="C149" s="5" t="s">
        <v>21</v>
      </c>
      <c r="D149" s="5" t="s">
        <v>14</v>
      </c>
      <c r="E149" s="6" t="s">
        <v>279</v>
      </c>
      <c r="F149" s="5">
        <v>200</v>
      </c>
      <c r="G149" s="8">
        <v>10109.1</v>
      </c>
      <c r="H149" s="8">
        <v>0</v>
      </c>
      <c r="I149" s="8">
        <v>0</v>
      </c>
    </row>
    <row r="150" spans="1:9" ht="78.75">
      <c r="A150" s="21" t="s">
        <v>174</v>
      </c>
      <c r="B150" s="5" t="s">
        <v>29</v>
      </c>
      <c r="C150" s="5" t="s">
        <v>21</v>
      </c>
      <c r="D150" s="5" t="s">
        <v>14</v>
      </c>
      <c r="E150" s="6" t="s">
        <v>279</v>
      </c>
      <c r="F150" s="5">
        <v>611</v>
      </c>
      <c r="G150" s="8">
        <v>1641.5</v>
      </c>
      <c r="H150" s="8">
        <v>0</v>
      </c>
      <c r="I150" s="8">
        <v>0</v>
      </c>
    </row>
    <row r="151" spans="1:9" ht="63">
      <c r="A151" s="21" t="s">
        <v>308</v>
      </c>
      <c r="B151" s="5" t="s">
        <v>29</v>
      </c>
      <c r="C151" s="5" t="s">
        <v>21</v>
      </c>
      <c r="D151" s="5" t="s">
        <v>14</v>
      </c>
      <c r="E151" s="6" t="s">
        <v>279</v>
      </c>
      <c r="F151" s="5"/>
      <c r="G151" s="8">
        <f>G152</f>
        <v>163.839</v>
      </c>
      <c r="H151" s="8">
        <v>0</v>
      </c>
      <c r="I151" s="8">
        <v>0</v>
      </c>
    </row>
    <row r="152" spans="1:9" ht="37.5" customHeight="1">
      <c r="A152" s="21" t="s">
        <v>100</v>
      </c>
      <c r="B152" s="5" t="s">
        <v>29</v>
      </c>
      <c r="C152" s="5" t="s">
        <v>21</v>
      </c>
      <c r="D152" s="5" t="s">
        <v>14</v>
      </c>
      <c r="E152" s="6" t="s">
        <v>279</v>
      </c>
      <c r="F152" s="5">
        <v>200</v>
      </c>
      <c r="G152" s="8">
        <v>163.839</v>
      </c>
      <c r="H152" s="8">
        <v>0</v>
      </c>
      <c r="I152" s="8">
        <v>0</v>
      </c>
    </row>
    <row r="153" spans="1:9" ht="24" customHeight="1">
      <c r="A153" s="40" t="s">
        <v>189</v>
      </c>
      <c r="B153" s="5" t="s">
        <v>29</v>
      </c>
      <c r="C153" s="5" t="s">
        <v>21</v>
      </c>
      <c r="D153" s="5" t="s">
        <v>14</v>
      </c>
      <c r="E153" s="6" t="s">
        <v>187</v>
      </c>
      <c r="F153" s="5"/>
      <c r="G153" s="8">
        <f>G154+G180</f>
        <v>304458.43700000003</v>
      </c>
      <c r="H153" s="8">
        <f>H154+H180</f>
        <v>297537.59999999998</v>
      </c>
      <c r="I153" s="8">
        <f>I154+I180</f>
        <v>297129.19999999995</v>
      </c>
    </row>
    <row r="154" spans="1:9" ht="24" customHeight="1">
      <c r="A154" s="40" t="s">
        <v>190</v>
      </c>
      <c r="B154" s="5" t="s">
        <v>29</v>
      </c>
      <c r="C154" s="5" t="s">
        <v>21</v>
      </c>
      <c r="D154" s="5" t="s">
        <v>14</v>
      </c>
      <c r="E154" s="6" t="s">
        <v>188</v>
      </c>
      <c r="F154" s="5"/>
      <c r="G154" s="8">
        <f>G157+G160+G165+G175+G178+G170+G155+G173+G168</f>
        <v>303786.10700000002</v>
      </c>
      <c r="H154" s="8">
        <f>H157+H160+H165+H175+H178+H170+H155</f>
        <v>297537.59999999998</v>
      </c>
      <c r="I154" s="8">
        <f>I157+I160+I165+I175+I178+I170+I155</f>
        <v>297129.19999999995</v>
      </c>
    </row>
    <row r="155" spans="1:9" ht="141.75">
      <c r="A155" s="40" t="s">
        <v>280</v>
      </c>
      <c r="B155" s="5" t="s">
        <v>29</v>
      </c>
      <c r="C155" s="5" t="s">
        <v>21</v>
      </c>
      <c r="D155" s="5" t="s">
        <v>14</v>
      </c>
      <c r="E155" s="6" t="s">
        <v>281</v>
      </c>
      <c r="F155" s="5"/>
      <c r="G155" s="8">
        <f>G156</f>
        <v>195.3</v>
      </c>
      <c r="H155" s="8">
        <f t="shared" ref="H155:I155" si="10">H156</f>
        <v>195.3</v>
      </c>
      <c r="I155" s="8">
        <f t="shared" si="10"/>
        <v>195.3</v>
      </c>
    </row>
    <row r="156" spans="1:9" ht="78.75">
      <c r="A156" s="40" t="s">
        <v>124</v>
      </c>
      <c r="B156" s="5" t="s">
        <v>29</v>
      </c>
      <c r="C156" s="5" t="s">
        <v>21</v>
      </c>
      <c r="D156" s="5" t="s">
        <v>14</v>
      </c>
      <c r="E156" s="6" t="s">
        <v>281</v>
      </c>
      <c r="F156" s="5">
        <v>100</v>
      </c>
      <c r="G156" s="8">
        <v>195.3</v>
      </c>
      <c r="H156" s="8">
        <v>195.3</v>
      </c>
      <c r="I156" s="8">
        <v>195.3</v>
      </c>
    </row>
    <row r="157" spans="1:9" ht="97.5" customHeight="1">
      <c r="A157" s="40" t="s">
        <v>169</v>
      </c>
      <c r="B157" s="5" t="s">
        <v>29</v>
      </c>
      <c r="C157" s="5" t="s">
        <v>21</v>
      </c>
      <c r="D157" s="5" t="s">
        <v>14</v>
      </c>
      <c r="E157" s="6" t="s">
        <v>170</v>
      </c>
      <c r="F157" s="5"/>
      <c r="G157" s="8">
        <f>G158+G159</f>
        <v>30700</v>
      </c>
      <c r="H157" s="8">
        <f>H158+H159</f>
        <v>30700</v>
      </c>
      <c r="I157" s="8">
        <f>I158+I159</f>
        <v>30700</v>
      </c>
    </row>
    <row r="158" spans="1:9" ht="90.75" customHeight="1">
      <c r="A158" s="40" t="s">
        <v>124</v>
      </c>
      <c r="B158" s="5" t="s">
        <v>29</v>
      </c>
      <c r="C158" s="5" t="s">
        <v>21</v>
      </c>
      <c r="D158" s="5" t="s">
        <v>14</v>
      </c>
      <c r="E158" s="6" t="s">
        <v>170</v>
      </c>
      <c r="F158" s="5">
        <v>100</v>
      </c>
      <c r="G158" s="8">
        <v>28551.7</v>
      </c>
      <c r="H158" s="8">
        <v>28551.7</v>
      </c>
      <c r="I158" s="8">
        <v>28551.7</v>
      </c>
    </row>
    <row r="159" spans="1:9" ht="24" customHeight="1">
      <c r="A159" s="40" t="s">
        <v>171</v>
      </c>
      <c r="B159" s="5" t="s">
        <v>29</v>
      </c>
      <c r="C159" s="5" t="s">
        <v>21</v>
      </c>
      <c r="D159" s="5" t="s">
        <v>14</v>
      </c>
      <c r="E159" s="6" t="s">
        <v>170</v>
      </c>
      <c r="F159" s="5">
        <v>612</v>
      </c>
      <c r="G159" s="8">
        <v>2148.3000000000002</v>
      </c>
      <c r="H159" s="8">
        <v>2148.3000000000002</v>
      </c>
      <c r="I159" s="8">
        <v>2148.3000000000002</v>
      </c>
    </row>
    <row r="160" spans="1:9" ht="119.25" customHeight="1">
      <c r="A160" s="38" t="s">
        <v>70</v>
      </c>
      <c r="B160" s="5" t="s">
        <v>29</v>
      </c>
      <c r="C160" s="5" t="s">
        <v>21</v>
      </c>
      <c r="D160" s="5" t="s">
        <v>14</v>
      </c>
      <c r="E160" s="6" t="s">
        <v>110</v>
      </c>
      <c r="F160" s="3"/>
      <c r="G160" s="8">
        <f>G161+G162+G163+G164</f>
        <v>257955</v>
      </c>
      <c r="H160" s="8">
        <f>H161+H162+H163+H164</f>
        <v>253070</v>
      </c>
      <c r="I160" s="8">
        <f>I161+I162+I163+I164</f>
        <v>253070</v>
      </c>
    </row>
    <row r="161" spans="1:9" ht="99.75" customHeight="1">
      <c r="A161" s="21" t="s">
        <v>68</v>
      </c>
      <c r="B161" s="5" t="s">
        <v>29</v>
      </c>
      <c r="C161" s="5" t="s">
        <v>21</v>
      </c>
      <c r="D161" s="5" t="s">
        <v>14</v>
      </c>
      <c r="E161" s="6" t="s">
        <v>110</v>
      </c>
      <c r="F161" s="3">
        <v>100</v>
      </c>
      <c r="G161" s="8">
        <v>251885</v>
      </c>
      <c r="H161" s="8">
        <v>227614.5</v>
      </c>
      <c r="I161" s="8">
        <v>227614.5</v>
      </c>
    </row>
    <row r="162" spans="1:9" ht="39.75" customHeight="1">
      <c r="A162" s="21" t="s">
        <v>100</v>
      </c>
      <c r="B162" s="5" t="s">
        <v>29</v>
      </c>
      <c r="C162" s="5" t="s">
        <v>21</v>
      </c>
      <c r="D162" s="5" t="s">
        <v>14</v>
      </c>
      <c r="E162" s="6" t="s">
        <v>110</v>
      </c>
      <c r="F162" s="5">
        <v>200</v>
      </c>
      <c r="G162" s="8">
        <v>5620.5</v>
      </c>
      <c r="H162" s="8">
        <v>5620.5</v>
      </c>
      <c r="I162" s="8">
        <v>5620.5</v>
      </c>
    </row>
    <row r="163" spans="1:9" ht="33" customHeight="1">
      <c r="A163" s="52" t="s">
        <v>54</v>
      </c>
      <c r="B163" s="5" t="s">
        <v>29</v>
      </c>
      <c r="C163" s="5" t="s">
        <v>21</v>
      </c>
      <c r="D163" s="5" t="s">
        <v>14</v>
      </c>
      <c r="E163" s="6" t="s">
        <v>110</v>
      </c>
      <c r="F163" s="5">
        <v>300</v>
      </c>
      <c r="G163" s="8">
        <v>140</v>
      </c>
      <c r="H163" s="8">
        <v>140</v>
      </c>
      <c r="I163" s="8">
        <v>140</v>
      </c>
    </row>
    <row r="164" spans="1:9" ht="87" customHeight="1">
      <c r="A164" s="21" t="s">
        <v>174</v>
      </c>
      <c r="B164" s="5" t="s">
        <v>29</v>
      </c>
      <c r="C164" s="5" t="s">
        <v>21</v>
      </c>
      <c r="D164" s="5" t="s">
        <v>14</v>
      </c>
      <c r="E164" s="6" t="s">
        <v>110</v>
      </c>
      <c r="F164" s="5">
        <v>611</v>
      </c>
      <c r="G164" s="8">
        <v>309.5</v>
      </c>
      <c r="H164" s="8">
        <v>19695</v>
      </c>
      <c r="I164" s="8">
        <v>19695</v>
      </c>
    </row>
    <row r="165" spans="1:9" ht="79.5" customHeight="1">
      <c r="A165" s="38" t="s">
        <v>186</v>
      </c>
      <c r="B165" s="5" t="s">
        <v>29</v>
      </c>
      <c r="C165" s="5" t="s">
        <v>21</v>
      </c>
      <c r="D165" s="5" t="s">
        <v>14</v>
      </c>
      <c r="E165" s="6" t="s">
        <v>262</v>
      </c>
      <c r="F165" s="5"/>
      <c r="G165" s="8">
        <f>G166+G167</f>
        <v>1311</v>
      </c>
      <c r="H165" s="8">
        <f>H166+H167</f>
        <v>1311</v>
      </c>
      <c r="I165" s="8">
        <f>I166+I167</f>
        <v>1311</v>
      </c>
    </row>
    <row r="166" spans="1:9" ht="33" customHeight="1">
      <c r="A166" s="21" t="s">
        <v>100</v>
      </c>
      <c r="B166" s="5" t="s">
        <v>29</v>
      </c>
      <c r="C166" s="5" t="s">
        <v>21</v>
      </c>
      <c r="D166" s="5" t="s">
        <v>14</v>
      </c>
      <c r="E166" s="27" t="s">
        <v>262</v>
      </c>
      <c r="F166" s="5">
        <v>200</v>
      </c>
      <c r="G166" s="8">
        <v>1299</v>
      </c>
      <c r="H166" s="8">
        <v>1299</v>
      </c>
      <c r="I166" s="8">
        <v>1299</v>
      </c>
    </row>
    <row r="167" spans="1:9" ht="33" customHeight="1">
      <c r="A167" s="40" t="s">
        <v>171</v>
      </c>
      <c r="B167" s="5" t="s">
        <v>29</v>
      </c>
      <c r="C167" s="5" t="s">
        <v>21</v>
      </c>
      <c r="D167" s="5" t="s">
        <v>14</v>
      </c>
      <c r="E167" s="27" t="s">
        <v>262</v>
      </c>
      <c r="F167" s="5">
        <v>612</v>
      </c>
      <c r="G167" s="8">
        <v>12</v>
      </c>
      <c r="H167" s="8">
        <v>12</v>
      </c>
      <c r="I167" s="8">
        <v>12</v>
      </c>
    </row>
    <row r="168" spans="1:9" ht="94.5">
      <c r="A168" s="40" t="s">
        <v>309</v>
      </c>
      <c r="B168" s="5" t="s">
        <v>29</v>
      </c>
      <c r="C168" s="5" t="s">
        <v>21</v>
      </c>
      <c r="D168" s="5" t="s">
        <v>14</v>
      </c>
      <c r="E168" s="27" t="s">
        <v>262</v>
      </c>
      <c r="F168" s="5"/>
      <c r="G168" s="8">
        <f>G169</f>
        <v>13.242000000000001</v>
      </c>
      <c r="H168" s="8">
        <v>0</v>
      </c>
      <c r="I168" s="8">
        <v>0</v>
      </c>
    </row>
    <row r="169" spans="1:9" ht="33" customHeight="1">
      <c r="A169" s="21" t="s">
        <v>100</v>
      </c>
      <c r="B169" s="5" t="s">
        <v>29</v>
      </c>
      <c r="C169" s="5" t="s">
        <v>21</v>
      </c>
      <c r="D169" s="5" t="s">
        <v>14</v>
      </c>
      <c r="E169" s="27" t="s">
        <v>262</v>
      </c>
      <c r="F169" s="5">
        <v>200</v>
      </c>
      <c r="G169" s="8">
        <v>13.242000000000001</v>
      </c>
      <c r="H169" s="8">
        <v>0</v>
      </c>
      <c r="I169" s="8">
        <v>0</v>
      </c>
    </row>
    <row r="170" spans="1:9" ht="47.25">
      <c r="A170" s="21" t="s">
        <v>272</v>
      </c>
      <c r="B170" s="5" t="s">
        <v>29</v>
      </c>
      <c r="C170" s="5" t="s">
        <v>21</v>
      </c>
      <c r="D170" s="5" t="s">
        <v>14</v>
      </c>
      <c r="E170" s="6" t="s">
        <v>273</v>
      </c>
      <c r="F170" s="5"/>
      <c r="G170" s="8">
        <f>G171+G172</f>
        <v>3224</v>
      </c>
      <c r="H170" s="8">
        <f>H171+H172</f>
        <v>3224</v>
      </c>
      <c r="I170" s="8">
        <f>I171+I172</f>
        <v>3224</v>
      </c>
    </row>
    <row r="171" spans="1:9" ht="31.5">
      <c r="A171" s="21" t="s">
        <v>100</v>
      </c>
      <c r="B171" s="5" t="s">
        <v>29</v>
      </c>
      <c r="C171" s="5" t="s">
        <v>21</v>
      </c>
      <c r="D171" s="5" t="s">
        <v>14</v>
      </c>
      <c r="E171" s="6" t="s">
        <v>273</v>
      </c>
      <c r="F171" s="5">
        <v>200</v>
      </c>
      <c r="G171" s="8">
        <v>2964</v>
      </c>
      <c r="H171" s="8">
        <v>2964</v>
      </c>
      <c r="I171" s="8">
        <v>2964</v>
      </c>
    </row>
    <row r="172" spans="1:9" ht="33" customHeight="1">
      <c r="A172" s="40" t="s">
        <v>171</v>
      </c>
      <c r="B172" s="5" t="s">
        <v>29</v>
      </c>
      <c r="C172" s="5" t="s">
        <v>21</v>
      </c>
      <c r="D172" s="5" t="s">
        <v>14</v>
      </c>
      <c r="E172" s="6" t="s">
        <v>273</v>
      </c>
      <c r="F172" s="5">
        <v>612</v>
      </c>
      <c r="G172" s="8">
        <v>260</v>
      </c>
      <c r="H172" s="8">
        <v>260</v>
      </c>
      <c r="I172" s="8">
        <v>260</v>
      </c>
    </row>
    <row r="173" spans="1:9" ht="94.5">
      <c r="A173" s="40" t="s">
        <v>309</v>
      </c>
      <c r="B173" s="5" t="s">
        <v>29</v>
      </c>
      <c r="C173" s="5" t="s">
        <v>21</v>
      </c>
      <c r="D173" s="5" t="s">
        <v>14</v>
      </c>
      <c r="E173" s="6" t="s">
        <v>273</v>
      </c>
      <c r="F173" s="5"/>
      <c r="G173" s="8">
        <f>G174</f>
        <v>32.564999999999998</v>
      </c>
      <c r="H173" s="8">
        <v>0</v>
      </c>
      <c r="I173" s="8">
        <v>0</v>
      </c>
    </row>
    <row r="174" spans="1:9" ht="33" customHeight="1">
      <c r="A174" s="21" t="s">
        <v>100</v>
      </c>
      <c r="B174" s="5" t="s">
        <v>29</v>
      </c>
      <c r="C174" s="5" t="s">
        <v>21</v>
      </c>
      <c r="D174" s="5" t="s">
        <v>14</v>
      </c>
      <c r="E174" s="6" t="s">
        <v>273</v>
      </c>
      <c r="F174" s="5">
        <v>200</v>
      </c>
      <c r="G174" s="8">
        <v>32.564999999999998</v>
      </c>
      <c r="H174" s="8">
        <v>0</v>
      </c>
      <c r="I174" s="8">
        <v>0</v>
      </c>
    </row>
    <row r="175" spans="1:9" ht="81" customHeight="1">
      <c r="A175" s="21" t="s">
        <v>173</v>
      </c>
      <c r="B175" s="5" t="s">
        <v>29</v>
      </c>
      <c r="C175" s="5" t="s">
        <v>21</v>
      </c>
      <c r="D175" s="5" t="s">
        <v>14</v>
      </c>
      <c r="E175" s="6" t="s">
        <v>172</v>
      </c>
      <c r="F175" s="5"/>
      <c r="G175" s="8">
        <f>G176+G177</f>
        <v>9906.2999999999993</v>
      </c>
      <c r="H175" s="8">
        <f>H176+H177</f>
        <v>8581.7999999999993</v>
      </c>
      <c r="I175" s="8">
        <f>I176+I177</f>
        <v>8165.1</v>
      </c>
    </row>
    <row r="176" spans="1:9" ht="33" customHeight="1">
      <c r="A176" s="21" t="s">
        <v>100</v>
      </c>
      <c r="B176" s="5" t="s">
        <v>29</v>
      </c>
      <c r="C176" s="5" t="s">
        <v>21</v>
      </c>
      <c r="D176" s="5" t="s">
        <v>14</v>
      </c>
      <c r="E176" s="6" t="s">
        <v>172</v>
      </c>
      <c r="F176" s="5">
        <v>200</v>
      </c>
      <c r="G176" s="8">
        <v>9306.2999999999993</v>
      </c>
      <c r="H176" s="8">
        <v>7981.8</v>
      </c>
      <c r="I176" s="8">
        <v>7565.1</v>
      </c>
    </row>
    <row r="177" spans="1:9" ht="28.5" customHeight="1">
      <c r="A177" s="40" t="s">
        <v>171</v>
      </c>
      <c r="B177" s="5" t="s">
        <v>29</v>
      </c>
      <c r="C177" s="5" t="s">
        <v>21</v>
      </c>
      <c r="D177" s="5" t="s">
        <v>14</v>
      </c>
      <c r="E177" s="6" t="s">
        <v>172</v>
      </c>
      <c r="F177" s="5">
        <v>612</v>
      </c>
      <c r="G177" s="8">
        <v>600</v>
      </c>
      <c r="H177" s="8">
        <v>600</v>
      </c>
      <c r="I177" s="8">
        <v>600</v>
      </c>
    </row>
    <row r="178" spans="1:9" ht="109.5" customHeight="1">
      <c r="A178" s="21" t="s">
        <v>235</v>
      </c>
      <c r="B178" s="5" t="s">
        <v>29</v>
      </c>
      <c r="C178" s="5" t="s">
        <v>21</v>
      </c>
      <c r="D178" s="5" t="s">
        <v>14</v>
      </c>
      <c r="E178" s="6" t="s">
        <v>294</v>
      </c>
      <c r="F178" s="5"/>
      <c r="G178" s="8">
        <f>G179</f>
        <v>448.7</v>
      </c>
      <c r="H178" s="8">
        <f>H179</f>
        <v>455.5</v>
      </c>
      <c r="I178" s="8">
        <f>I179</f>
        <v>463.8</v>
      </c>
    </row>
    <row r="179" spans="1:9" ht="94.5" customHeight="1">
      <c r="A179" s="21" t="s">
        <v>68</v>
      </c>
      <c r="B179" s="5" t="s">
        <v>29</v>
      </c>
      <c r="C179" s="5" t="s">
        <v>21</v>
      </c>
      <c r="D179" s="5" t="s">
        <v>14</v>
      </c>
      <c r="E179" s="6" t="s">
        <v>294</v>
      </c>
      <c r="F179" s="5">
        <v>100</v>
      </c>
      <c r="G179" s="8">
        <v>448.7</v>
      </c>
      <c r="H179" s="8">
        <v>455.5</v>
      </c>
      <c r="I179" s="8">
        <v>463.8</v>
      </c>
    </row>
    <row r="180" spans="1:9" ht="29.25" customHeight="1">
      <c r="A180" s="38" t="s">
        <v>194</v>
      </c>
      <c r="B180" s="5" t="s">
        <v>29</v>
      </c>
      <c r="C180" s="5" t="s">
        <v>21</v>
      </c>
      <c r="D180" s="5" t="s">
        <v>14</v>
      </c>
      <c r="E180" s="7" t="s">
        <v>193</v>
      </c>
      <c r="F180" s="5"/>
      <c r="G180" s="8">
        <f t="shared" ref="G180:I181" si="11">G181</f>
        <v>672.33</v>
      </c>
      <c r="H180" s="8">
        <f t="shared" si="11"/>
        <v>0</v>
      </c>
      <c r="I180" s="8">
        <f t="shared" si="11"/>
        <v>0</v>
      </c>
    </row>
    <row r="181" spans="1:9" ht="33" customHeight="1">
      <c r="A181" s="40" t="s">
        <v>260</v>
      </c>
      <c r="B181" s="5" t="s">
        <v>29</v>
      </c>
      <c r="C181" s="5" t="s">
        <v>21</v>
      </c>
      <c r="D181" s="5" t="s">
        <v>14</v>
      </c>
      <c r="E181" s="7" t="s">
        <v>261</v>
      </c>
      <c r="F181" s="5"/>
      <c r="G181" s="8">
        <f>G182+G183</f>
        <v>672.33</v>
      </c>
      <c r="H181" s="8">
        <f t="shared" si="11"/>
        <v>0</v>
      </c>
      <c r="I181" s="8">
        <f t="shared" si="11"/>
        <v>0</v>
      </c>
    </row>
    <row r="182" spans="1:9" ht="94.5" customHeight="1">
      <c r="A182" s="40" t="s">
        <v>124</v>
      </c>
      <c r="B182" s="5" t="s">
        <v>29</v>
      </c>
      <c r="C182" s="5" t="s">
        <v>21</v>
      </c>
      <c r="D182" s="5" t="s">
        <v>14</v>
      </c>
      <c r="E182" s="7" t="s">
        <v>261</v>
      </c>
      <c r="F182" s="5">
        <v>100</v>
      </c>
      <c r="G182" s="8">
        <v>629.29300000000001</v>
      </c>
      <c r="H182" s="8">
        <v>0</v>
      </c>
      <c r="I182" s="8">
        <v>0</v>
      </c>
    </row>
    <row r="183" spans="1:9" ht="94.5" customHeight="1">
      <c r="A183" s="21" t="s">
        <v>174</v>
      </c>
      <c r="B183" s="5" t="s">
        <v>29</v>
      </c>
      <c r="C183" s="5" t="s">
        <v>21</v>
      </c>
      <c r="D183" s="5" t="s">
        <v>14</v>
      </c>
      <c r="E183" s="7" t="s">
        <v>261</v>
      </c>
      <c r="F183" s="5">
        <v>611</v>
      </c>
      <c r="G183" s="8">
        <v>43.036999999999999</v>
      </c>
      <c r="H183" s="8">
        <v>0</v>
      </c>
      <c r="I183" s="8">
        <v>0</v>
      </c>
    </row>
    <row r="184" spans="1:9" ht="31.5">
      <c r="A184" s="21" t="s">
        <v>327</v>
      </c>
      <c r="B184" s="5" t="s">
        <v>29</v>
      </c>
      <c r="C184" s="5" t="s">
        <v>21</v>
      </c>
      <c r="D184" s="5" t="s">
        <v>19</v>
      </c>
      <c r="E184" s="7"/>
      <c r="F184" s="5"/>
      <c r="G184" s="8">
        <f>G185+G187+G189</f>
        <v>224.5</v>
      </c>
      <c r="H184" s="8">
        <v>0</v>
      </c>
      <c r="I184" s="8">
        <v>0</v>
      </c>
    </row>
    <row r="185" spans="1:9" ht="31.5">
      <c r="A185" s="38" t="s">
        <v>59</v>
      </c>
      <c r="B185" s="5" t="s">
        <v>29</v>
      </c>
      <c r="C185" s="5" t="s">
        <v>21</v>
      </c>
      <c r="D185" s="5" t="s">
        <v>19</v>
      </c>
      <c r="E185" s="6" t="s">
        <v>102</v>
      </c>
      <c r="F185" s="5"/>
      <c r="G185" s="8">
        <f>G186</f>
        <v>13.5</v>
      </c>
      <c r="H185" s="8">
        <v>0</v>
      </c>
      <c r="I185" s="8">
        <v>0</v>
      </c>
    </row>
    <row r="186" spans="1:9" ht="31.5">
      <c r="A186" s="21" t="s">
        <v>100</v>
      </c>
      <c r="B186" s="5" t="s">
        <v>29</v>
      </c>
      <c r="C186" s="5" t="s">
        <v>21</v>
      </c>
      <c r="D186" s="5" t="s">
        <v>19</v>
      </c>
      <c r="E186" s="6" t="s">
        <v>102</v>
      </c>
      <c r="F186" s="5">
        <v>200</v>
      </c>
      <c r="G186" s="8">
        <v>13.5</v>
      </c>
      <c r="H186" s="8">
        <v>0</v>
      </c>
      <c r="I186" s="8">
        <v>0</v>
      </c>
    </row>
    <row r="187" spans="1:9" ht="31.5">
      <c r="A187" s="38" t="s">
        <v>133</v>
      </c>
      <c r="B187" s="5" t="s">
        <v>29</v>
      </c>
      <c r="C187" s="5" t="s">
        <v>21</v>
      </c>
      <c r="D187" s="5" t="s">
        <v>19</v>
      </c>
      <c r="E187" s="6" t="s">
        <v>107</v>
      </c>
      <c r="F187" s="5"/>
      <c r="G187" s="8">
        <f>G188</f>
        <v>13.5</v>
      </c>
      <c r="H187" s="8">
        <v>0</v>
      </c>
      <c r="I187" s="8">
        <v>0</v>
      </c>
    </row>
    <row r="188" spans="1:9" ht="31.5">
      <c r="A188" s="21" t="s">
        <v>100</v>
      </c>
      <c r="B188" s="5" t="s">
        <v>29</v>
      </c>
      <c r="C188" s="5" t="s">
        <v>21</v>
      </c>
      <c r="D188" s="5" t="s">
        <v>19</v>
      </c>
      <c r="E188" s="6" t="s">
        <v>107</v>
      </c>
      <c r="F188" s="5">
        <v>200</v>
      </c>
      <c r="G188" s="8">
        <v>13.5</v>
      </c>
      <c r="H188" s="8">
        <v>0</v>
      </c>
      <c r="I188" s="8">
        <v>0</v>
      </c>
    </row>
    <row r="189" spans="1:9" ht="31.5">
      <c r="A189" s="38" t="s">
        <v>134</v>
      </c>
      <c r="B189" s="5" t="s">
        <v>29</v>
      </c>
      <c r="C189" s="5" t="s">
        <v>21</v>
      </c>
      <c r="D189" s="5" t="s">
        <v>19</v>
      </c>
      <c r="E189" s="6" t="s">
        <v>109</v>
      </c>
      <c r="F189" s="5"/>
      <c r="G189" s="8">
        <f>G190</f>
        <v>197.5</v>
      </c>
      <c r="H189" s="8">
        <v>0</v>
      </c>
      <c r="I189" s="8">
        <v>0</v>
      </c>
    </row>
    <row r="190" spans="1:9" ht="31.5">
      <c r="A190" s="21" t="s">
        <v>100</v>
      </c>
      <c r="B190" s="5" t="s">
        <v>29</v>
      </c>
      <c r="C190" s="5" t="s">
        <v>21</v>
      </c>
      <c r="D190" s="5" t="s">
        <v>19</v>
      </c>
      <c r="E190" s="6" t="s">
        <v>109</v>
      </c>
      <c r="F190" s="5">
        <v>200</v>
      </c>
      <c r="G190" s="8">
        <v>197.5</v>
      </c>
      <c r="H190" s="8">
        <v>0</v>
      </c>
      <c r="I190" s="8">
        <v>0</v>
      </c>
    </row>
    <row r="191" spans="1:9" ht="31.5" customHeight="1">
      <c r="A191" s="52" t="s">
        <v>7</v>
      </c>
      <c r="B191" s="5" t="s">
        <v>29</v>
      </c>
      <c r="C191" s="5" t="s">
        <v>21</v>
      </c>
      <c r="D191" s="5" t="s">
        <v>18</v>
      </c>
      <c r="E191" s="7"/>
      <c r="F191" s="3"/>
      <c r="G191" s="8">
        <f>G192+G202+G216+G228+G212+G214</f>
        <v>18728.411</v>
      </c>
      <c r="H191" s="8">
        <f>H192+H202+H216+H228</f>
        <v>12853.7</v>
      </c>
      <c r="I191" s="8">
        <f>I192+I202+I216+I228</f>
        <v>12853.7</v>
      </c>
    </row>
    <row r="192" spans="1:9" ht="54.75" customHeight="1">
      <c r="A192" s="38" t="s">
        <v>203</v>
      </c>
      <c r="B192" s="5" t="s">
        <v>29</v>
      </c>
      <c r="C192" s="5" t="s">
        <v>21</v>
      </c>
      <c r="D192" s="5" t="s">
        <v>18</v>
      </c>
      <c r="E192" s="7" t="s">
        <v>202</v>
      </c>
      <c r="F192" s="3"/>
      <c r="G192" s="8">
        <f>G193+G198</f>
        <v>4830.7530000000006</v>
      </c>
      <c r="H192" s="8">
        <f>H193+H198</f>
        <v>3914</v>
      </c>
      <c r="I192" s="8">
        <f>I193+I198</f>
        <v>3914</v>
      </c>
    </row>
    <row r="193" spans="1:9" ht="39.75" customHeight="1">
      <c r="A193" s="38" t="s">
        <v>58</v>
      </c>
      <c r="B193" s="5" t="s">
        <v>29</v>
      </c>
      <c r="C193" s="5" t="s">
        <v>21</v>
      </c>
      <c r="D193" s="5" t="s">
        <v>18</v>
      </c>
      <c r="E193" s="6" t="s">
        <v>101</v>
      </c>
      <c r="F193" s="5"/>
      <c r="G193" s="8">
        <f>G194</f>
        <v>3705.7530000000002</v>
      </c>
      <c r="H193" s="8">
        <f>H194</f>
        <v>2789</v>
      </c>
      <c r="I193" s="8">
        <f>I194</f>
        <v>2789</v>
      </c>
    </row>
    <row r="194" spans="1:9" ht="33.75" customHeight="1">
      <c r="A194" s="38" t="s">
        <v>59</v>
      </c>
      <c r="B194" s="5" t="s">
        <v>29</v>
      </c>
      <c r="C194" s="5" t="s">
        <v>21</v>
      </c>
      <c r="D194" s="5" t="s">
        <v>18</v>
      </c>
      <c r="E194" s="6" t="s">
        <v>102</v>
      </c>
      <c r="F194" s="5"/>
      <c r="G194" s="8">
        <f>G195+G196+G197</f>
        <v>3705.7530000000002</v>
      </c>
      <c r="H194" s="8">
        <f>H195+H196+H197</f>
        <v>2789</v>
      </c>
      <c r="I194" s="8">
        <f>I195+I196+I197</f>
        <v>2789</v>
      </c>
    </row>
    <row r="195" spans="1:9" ht="87" customHeight="1">
      <c r="A195" s="21" t="s">
        <v>68</v>
      </c>
      <c r="B195" s="5" t="s">
        <v>29</v>
      </c>
      <c r="C195" s="5" t="s">
        <v>21</v>
      </c>
      <c r="D195" s="5" t="s">
        <v>18</v>
      </c>
      <c r="E195" s="6" t="s">
        <v>102</v>
      </c>
      <c r="F195" s="5">
        <v>100</v>
      </c>
      <c r="G195" s="8">
        <v>3475.8</v>
      </c>
      <c r="H195" s="8">
        <v>2444</v>
      </c>
      <c r="I195" s="8">
        <v>2444</v>
      </c>
    </row>
    <row r="196" spans="1:9" ht="42" customHeight="1">
      <c r="A196" s="21" t="s">
        <v>100</v>
      </c>
      <c r="B196" s="5" t="s">
        <v>29</v>
      </c>
      <c r="C196" s="5" t="s">
        <v>21</v>
      </c>
      <c r="D196" s="5" t="s">
        <v>18</v>
      </c>
      <c r="E196" s="6" t="s">
        <v>102</v>
      </c>
      <c r="F196" s="5">
        <v>200</v>
      </c>
      <c r="G196" s="8">
        <v>194.953</v>
      </c>
      <c r="H196" s="8">
        <v>310</v>
      </c>
      <c r="I196" s="8">
        <v>310</v>
      </c>
    </row>
    <row r="197" spans="1:9" ht="25.5" customHeight="1">
      <c r="A197" s="40" t="s">
        <v>60</v>
      </c>
      <c r="B197" s="5" t="s">
        <v>29</v>
      </c>
      <c r="C197" s="5" t="s">
        <v>21</v>
      </c>
      <c r="D197" s="5" t="s">
        <v>18</v>
      </c>
      <c r="E197" s="6" t="s">
        <v>102</v>
      </c>
      <c r="F197" s="5">
        <v>850</v>
      </c>
      <c r="G197" s="8">
        <v>35</v>
      </c>
      <c r="H197" s="8">
        <v>35</v>
      </c>
      <c r="I197" s="8">
        <v>35</v>
      </c>
    </row>
    <row r="198" spans="1:9" ht="34.5" customHeight="1">
      <c r="A198" s="40" t="s">
        <v>196</v>
      </c>
      <c r="B198" s="5" t="s">
        <v>29</v>
      </c>
      <c r="C198" s="5" t="s">
        <v>21</v>
      </c>
      <c r="D198" s="5" t="s">
        <v>18</v>
      </c>
      <c r="E198" s="6" t="s">
        <v>195</v>
      </c>
      <c r="F198" s="5"/>
      <c r="G198" s="8">
        <f>G199</f>
        <v>1125</v>
      </c>
      <c r="H198" s="8">
        <f>H199</f>
        <v>1125</v>
      </c>
      <c r="I198" s="8">
        <f>I199</f>
        <v>1125</v>
      </c>
    </row>
    <row r="199" spans="1:9" ht="54.75" customHeight="1">
      <c r="A199" s="38" t="s">
        <v>86</v>
      </c>
      <c r="B199" s="5" t="s">
        <v>29</v>
      </c>
      <c r="C199" s="5" t="s">
        <v>21</v>
      </c>
      <c r="D199" s="5" t="s">
        <v>18</v>
      </c>
      <c r="E199" s="6" t="s">
        <v>120</v>
      </c>
      <c r="F199" s="5"/>
      <c r="G199" s="8">
        <f>G200+G201</f>
        <v>1125</v>
      </c>
      <c r="H199" s="8">
        <f>H200+H201</f>
        <v>1125</v>
      </c>
      <c r="I199" s="8">
        <f>I200+I201</f>
        <v>1125</v>
      </c>
    </row>
    <row r="200" spans="1:9" ht="84.75" customHeight="1">
      <c r="A200" s="21" t="s">
        <v>68</v>
      </c>
      <c r="B200" s="5" t="s">
        <v>29</v>
      </c>
      <c r="C200" s="16" t="s">
        <v>21</v>
      </c>
      <c r="D200" s="16" t="s">
        <v>18</v>
      </c>
      <c r="E200" s="6" t="s">
        <v>120</v>
      </c>
      <c r="F200" s="16">
        <v>100</v>
      </c>
      <c r="G200" s="22">
        <v>1083</v>
      </c>
      <c r="H200" s="22">
        <v>1083</v>
      </c>
      <c r="I200" s="22">
        <v>1083</v>
      </c>
    </row>
    <row r="201" spans="1:9" ht="33.75" customHeight="1">
      <c r="A201" s="21" t="s">
        <v>100</v>
      </c>
      <c r="B201" s="5" t="s">
        <v>29</v>
      </c>
      <c r="C201" s="16" t="s">
        <v>21</v>
      </c>
      <c r="D201" s="16" t="s">
        <v>18</v>
      </c>
      <c r="E201" s="6" t="s">
        <v>120</v>
      </c>
      <c r="F201" s="16">
        <v>200</v>
      </c>
      <c r="G201" s="22">
        <v>42</v>
      </c>
      <c r="H201" s="22">
        <v>42</v>
      </c>
      <c r="I201" s="22">
        <v>42</v>
      </c>
    </row>
    <row r="202" spans="1:9" ht="33.75" customHeight="1">
      <c r="A202" s="40" t="s">
        <v>201</v>
      </c>
      <c r="B202" s="5" t="s">
        <v>29</v>
      </c>
      <c r="C202" s="16" t="s">
        <v>21</v>
      </c>
      <c r="D202" s="16" t="s">
        <v>18</v>
      </c>
      <c r="E202" s="6" t="s">
        <v>200</v>
      </c>
      <c r="F202" s="16"/>
      <c r="G202" s="22">
        <f>G203+G207</f>
        <v>9208.0460000000003</v>
      </c>
      <c r="H202" s="22">
        <f>H203+H207</f>
        <v>6814</v>
      </c>
      <c r="I202" s="22">
        <f>I203+I207</f>
        <v>6814</v>
      </c>
    </row>
    <row r="203" spans="1:9" ht="53.25" customHeight="1">
      <c r="A203" s="38" t="s">
        <v>75</v>
      </c>
      <c r="B203" s="6" t="s">
        <v>29</v>
      </c>
      <c r="C203" s="6" t="s">
        <v>21</v>
      </c>
      <c r="D203" s="16" t="s">
        <v>18</v>
      </c>
      <c r="E203" s="6" t="s">
        <v>99</v>
      </c>
      <c r="F203" s="3"/>
      <c r="G203" s="8">
        <f>G204</f>
        <v>3732</v>
      </c>
      <c r="H203" s="8">
        <f>H204</f>
        <v>2111</v>
      </c>
      <c r="I203" s="8">
        <f>I204</f>
        <v>2111</v>
      </c>
    </row>
    <row r="204" spans="1:9" ht="28.5" customHeight="1">
      <c r="A204" s="38" t="s">
        <v>61</v>
      </c>
      <c r="B204" s="5" t="s">
        <v>29</v>
      </c>
      <c r="C204" s="5" t="s">
        <v>21</v>
      </c>
      <c r="D204" s="16" t="s">
        <v>18</v>
      </c>
      <c r="E204" s="6" t="s">
        <v>111</v>
      </c>
      <c r="F204" s="3"/>
      <c r="G204" s="8">
        <f>G205+G206</f>
        <v>3732</v>
      </c>
      <c r="H204" s="8">
        <f>H205+H206</f>
        <v>2111</v>
      </c>
      <c r="I204" s="8">
        <f>I205+I206</f>
        <v>2111</v>
      </c>
    </row>
    <row r="205" spans="1:9" ht="84.75" customHeight="1">
      <c r="A205" s="21" t="s">
        <v>68</v>
      </c>
      <c r="B205" s="5" t="s">
        <v>29</v>
      </c>
      <c r="C205" s="5" t="s">
        <v>21</v>
      </c>
      <c r="D205" s="16" t="s">
        <v>18</v>
      </c>
      <c r="E205" s="6" t="s">
        <v>111</v>
      </c>
      <c r="F205" s="3">
        <v>100</v>
      </c>
      <c r="G205" s="8">
        <v>2588</v>
      </c>
      <c r="H205" s="8">
        <v>950</v>
      </c>
      <c r="I205" s="8">
        <v>950</v>
      </c>
    </row>
    <row r="206" spans="1:9" ht="40.5" customHeight="1">
      <c r="A206" s="21" t="s">
        <v>100</v>
      </c>
      <c r="B206" s="5" t="s">
        <v>29</v>
      </c>
      <c r="C206" s="5" t="s">
        <v>21</v>
      </c>
      <c r="D206" s="16" t="s">
        <v>18</v>
      </c>
      <c r="E206" s="6" t="s">
        <v>111</v>
      </c>
      <c r="F206" s="3">
        <v>200</v>
      </c>
      <c r="G206" s="8">
        <v>1144</v>
      </c>
      <c r="H206" s="8">
        <v>1161</v>
      </c>
      <c r="I206" s="8">
        <v>1161</v>
      </c>
    </row>
    <row r="207" spans="1:9" ht="51.75" customHeight="1">
      <c r="A207" s="40" t="s">
        <v>79</v>
      </c>
      <c r="B207" s="5" t="s">
        <v>29</v>
      </c>
      <c r="C207" s="5" t="s">
        <v>21</v>
      </c>
      <c r="D207" s="5" t="s">
        <v>18</v>
      </c>
      <c r="E207" s="6" t="s">
        <v>105</v>
      </c>
      <c r="F207" s="5"/>
      <c r="G207" s="8">
        <f>G208</f>
        <v>5476.0460000000003</v>
      </c>
      <c r="H207" s="8">
        <f>H208</f>
        <v>4703</v>
      </c>
      <c r="I207" s="8">
        <f>I208</f>
        <v>4703</v>
      </c>
    </row>
    <row r="208" spans="1:9" ht="93.75" customHeight="1">
      <c r="A208" s="39" t="s">
        <v>57</v>
      </c>
      <c r="B208" s="5" t="s">
        <v>29</v>
      </c>
      <c r="C208" s="5" t="s">
        <v>21</v>
      </c>
      <c r="D208" s="5" t="s">
        <v>18</v>
      </c>
      <c r="E208" s="6" t="s">
        <v>106</v>
      </c>
      <c r="F208" s="5"/>
      <c r="G208" s="8">
        <f>G209+G210+G211</f>
        <v>5476.0460000000003</v>
      </c>
      <c r="H208" s="8">
        <f>H209+H210+H211</f>
        <v>4703</v>
      </c>
      <c r="I208" s="8">
        <f>I209+I210+I211</f>
        <v>4703</v>
      </c>
    </row>
    <row r="209" spans="1:9" ht="85.5" customHeight="1">
      <c r="A209" s="21" t="s">
        <v>68</v>
      </c>
      <c r="B209" s="5" t="s">
        <v>29</v>
      </c>
      <c r="C209" s="5" t="s">
        <v>21</v>
      </c>
      <c r="D209" s="5" t="s">
        <v>18</v>
      </c>
      <c r="E209" s="6" t="s">
        <v>106</v>
      </c>
      <c r="F209" s="5">
        <v>100</v>
      </c>
      <c r="G209" s="8">
        <v>4773.5420000000004</v>
      </c>
      <c r="H209" s="8">
        <v>4193</v>
      </c>
      <c r="I209" s="8">
        <v>4193</v>
      </c>
    </row>
    <row r="210" spans="1:9" ht="42.75" customHeight="1">
      <c r="A210" s="21" t="s">
        <v>100</v>
      </c>
      <c r="B210" s="5" t="s">
        <v>29</v>
      </c>
      <c r="C210" s="5" t="s">
        <v>21</v>
      </c>
      <c r="D210" s="5" t="s">
        <v>18</v>
      </c>
      <c r="E210" s="6" t="s">
        <v>106</v>
      </c>
      <c r="F210" s="5">
        <v>200</v>
      </c>
      <c r="G210" s="8">
        <v>702.50400000000002</v>
      </c>
      <c r="H210" s="8">
        <v>510</v>
      </c>
      <c r="I210" s="8">
        <v>510</v>
      </c>
    </row>
    <row r="211" spans="1:9">
      <c r="A211" s="40" t="s">
        <v>60</v>
      </c>
      <c r="B211" s="5" t="s">
        <v>29</v>
      </c>
      <c r="C211" s="5" t="s">
        <v>21</v>
      </c>
      <c r="D211" s="5" t="s">
        <v>18</v>
      </c>
      <c r="E211" s="6" t="s">
        <v>106</v>
      </c>
      <c r="F211" s="5">
        <v>850</v>
      </c>
      <c r="G211" s="8">
        <v>0</v>
      </c>
      <c r="H211" s="8">
        <v>0</v>
      </c>
      <c r="I211" s="8">
        <v>0</v>
      </c>
    </row>
    <row r="212" spans="1:9" ht="42.75" customHeight="1">
      <c r="A212" s="21" t="s">
        <v>299</v>
      </c>
      <c r="B212" s="5" t="s">
        <v>29</v>
      </c>
      <c r="C212" s="5" t="s">
        <v>21</v>
      </c>
      <c r="D212" s="5" t="s">
        <v>18</v>
      </c>
      <c r="E212" s="6" t="s">
        <v>300</v>
      </c>
      <c r="F212" s="5"/>
      <c r="G212" s="8">
        <f>G213</f>
        <v>30.88</v>
      </c>
      <c r="H212" s="8">
        <v>0</v>
      </c>
      <c r="I212" s="8">
        <v>0</v>
      </c>
    </row>
    <row r="213" spans="1:9" ht="42.75" customHeight="1">
      <c r="A213" s="52" t="s">
        <v>54</v>
      </c>
      <c r="B213" s="5" t="s">
        <v>29</v>
      </c>
      <c r="C213" s="5" t="s">
        <v>21</v>
      </c>
      <c r="D213" s="5" t="s">
        <v>18</v>
      </c>
      <c r="E213" s="6" t="s">
        <v>300</v>
      </c>
      <c r="F213" s="5">
        <v>300</v>
      </c>
      <c r="G213" s="8">
        <v>30.88</v>
      </c>
      <c r="H213" s="8">
        <v>0</v>
      </c>
      <c r="I213" s="8">
        <v>0</v>
      </c>
    </row>
    <row r="214" spans="1:9" ht="42.75" customHeight="1">
      <c r="A214" s="52" t="s">
        <v>314</v>
      </c>
      <c r="B214" s="5" t="s">
        <v>29</v>
      </c>
      <c r="C214" s="5" t="s">
        <v>21</v>
      </c>
      <c r="D214" s="5" t="s">
        <v>18</v>
      </c>
      <c r="E214" s="6" t="s">
        <v>315</v>
      </c>
      <c r="F214" s="5"/>
      <c r="G214" s="8">
        <f>G215</f>
        <v>24.72</v>
      </c>
      <c r="H214" s="8">
        <v>0</v>
      </c>
      <c r="I214" s="8">
        <v>0</v>
      </c>
    </row>
    <row r="215" spans="1:9" ht="42.75" customHeight="1">
      <c r="A215" s="21" t="s">
        <v>100</v>
      </c>
      <c r="B215" s="5" t="s">
        <v>29</v>
      </c>
      <c r="C215" s="5" t="s">
        <v>21</v>
      </c>
      <c r="D215" s="5" t="s">
        <v>18</v>
      </c>
      <c r="E215" s="6" t="s">
        <v>315</v>
      </c>
      <c r="F215" s="5">
        <v>200</v>
      </c>
      <c r="G215" s="8">
        <v>24.72</v>
      </c>
      <c r="H215" s="8">
        <v>0</v>
      </c>
      <c r="I215" s="8">
        <v>0</v>
      </c>
    </row>
    <row r="216" spans="1:9" ht="24" customHeight="1">
      <c r="A216" s="40" t="s">
        <v>189</v>
      </c>
      <c r="B216" s="5" t="s">
        <v>29</v>
      </c>
      <c r="C216" s="5" t="s">
        <v>21</v>
      </c>
      <c r="D216" s="5" t="s">
        <v>18</v>
      </c>
      <c r="E216" s="6" t="s">
        <v>187</v>
      </c>
      <c r="F216" s="5"/>
      <c r="G216" s="8">
        <f>G217</f>
        <v>3369.7339999999999</v>
      </c>
      <c r="H216" s="8">
        <f t="shared" ref="H216:I216" si="12">H217</f>
        <v>1864.7</v>
      </c>
      <c r="I216" s="8">
        <f t="shared" si="12"/>
        <v>1864.7</v>
      </c>
    </row>
    <row r="217" spans="1:9" ht="24" customHeight="1">
      <c r="A217" s="40" t="s">
        <v>190</v>
      </c>
      <c r="B217" s="5" t="s">
        <v>29</v>
      </c>
      <c r="C217" s="5" t="s">
        <v>21</v>
      </c>
      <c r="D217" s="5" t="s">
        <v>18</v>
      </c>
      <c r="E217" s="6" t="s">
        <v>188</v>
      </c>
      <c r="F217" s="5"/>
      <c r="G217" s="8">
        <f>G218+G222+G224+G220+G226</f>
        <v>3369.7339999999999</v>
      </c>
      <c r="H217" s="8">
        <f t="shared" ref="H217:I217" si="13">H218+H222+H224</f>
        <v>1864.7</v>
      </c>
      <c r="I217" s="8">
        <f t="shared" si="13"/>
        <v>1864.7</v>
      </c>
    </row>
    <row r="218" spans="1:9" ht="37.5" customHeight="1">
      <c r="A218" s="40" t="s">
        <v>149</v>
      </c>
      <c r="B218" s="5" t="s">
        <v>29</v>
      </c>
      <c r="C218" s="5" t="s">
        <v>21</v>
      </c>
      <c r="D218" s="5" t="s">
        <v>18</v>
      </c>
      <c r="E218" s="6" t="s">
        <v>313</v>
      </c>
      <c r="F218" s="3"/>
      <c r="G218" s="8">
        <f>G219</f>
        <v>2014.4</v>
      </c>
      <c r="H218" s="8">
        <f>H219</f>
        <v>1841.7</v>
      </c>
      <c r="I218" s="8">
        <f>I219</f>
        <v>1841.7</v>
      </c>
    </row>
    <row r="219" spans="1:9" ht="48.75" customHeight="1">
      <c r="A219" s="21" t="s">
        <v>100</v>
      </c>
      <c r="B219" s="5" t="s">
        <v>29</v>
      </c>
      <c r="C219" s="5" t="s">
        <v>21</v>
      </c>
      <c r="D219" s="5" t="s">
        <v>18</v>
      </c>
      <c r="E219" s="6" t="s">
        <v>313</v>
      </c>
      <c r="F219" s="3">
        <v>200</v>
      </c>
      <c r="G219" s="8">
        <v>2014.4</v>
      </c>
      <c r="H219" s="8">
        <v>1841.7</v>
      </c>
      <c r="I219" s="8">
        <v>1841.7</v>
      </c>
    </row>
    <row r="220" spans="1:9" ht="48.75" customHeight="1">
      <c r="A220" s="21" t="s">
        <v>312</v>
      </c>
      <c r="B220" s="5" t="s">
        <v>29</v>
      </c>
      <c r="C220" s="5" t="s">
        <v>21</v>
      </c>
      <c r="D220" s="5" t="s">
        <v>18</v>
      </c>
      <c r="E220" s="6" t="s">
        <v>313</v>
      </c>
      <c r="F220" s="3"/>
      <c r="G220" s="8">
        <f>G221</f>
        <v>18.603000000000002</v>
      </c>
      <c r="H220" s="8">
        <v>0</v>
      </c>
      <c r="I220" s="8">
        <v>0</v>
      </c>
    </row>
    <row r="221" spans="1:9" ht="48.75" customHeight="1">
      <c r="A221" s="21" t="s">
        <v>100</v>
      </c>
      <c r="B221" s="5" t="s">
        <v>29</v>
      </c>
      <c r="C221" s="5" t="s">
        <v>21</v>
      </c>
      <c r="D221" s="5" t="s">
        <v>18</v>
      </c>
      <c r="E221" s="6" t="s">
        <v>313</v>
      </c>
      <c r="F221" s="3">
        <v>200</v>
      </c>
      <c r="G221" s="8">
        <v>18.603000000000002</v>
      </c>
      <c r="H221" s="8">
        <v>0</v>
      </c>
      <c r="I221" s="8">
        <v>0</v>
      </c>
    </row>
    <row r="222" spans="1:9" ht="112.5" customHeight="1">
      <c r="A222" s="21" t="s">
        <v>236</v>
      </c>
      <c r="B222" s="5" t="s">
        <v>29</v>
      </c>
      <c r="C222" s="5" t="s">
        <v>21</v>
      </c>
      <c r="D222" s="5" t="s">
        <v>18</v>
      </c>
      <c r="E222" s="6" t="s">
        <v>322</v>
      </c>
      <c r="F222" s="5"/>
      <c r="G222" s="8">
        <f>G223</f>
        <v>23.6</v>
      </c>
      <c r="H222" s="8">
        <f>H223</f>
        <v>23</v>
      </c>
      <c r="I222" s="8">
        <f>I223</f>
        <v>23</v>
      </c>
    </row>
    <row r="223" spans="1:9" ht="33" customHeight="1">
      <c r="A223" s="38" t="s">
        <v>54</v>
      </c>
      <c r="B223" s="5" t="s">
        <v>29</v>
      </c>
      <c r="C223" s="5" t="s">
        <v>21</v>
      </c>
      <c r="D223" s="5" t="s">
        <v>18</v>
      </c>
      <c r="E223" s="6" t="s">
        <v>322</v>
      </c>
      <c r="F223" s="5">
        <v>300</v>
      </c>
      <c r="G223" s="8">
        <v>23.6</v>
      </c>
      <c r="H223" s="8">
        <v>23</v>
      </c>
      <c r="I223" s="8">
        <v>23</v>
      </c>
    </row>
    <row r="224" spans="1:9" ht="63">
      <c r="A224" s="38" t="s">
        <v>282</v>
      </c>
      <c r="B224" s="5" t="s">
        <v>29</v>
      </c>
      <c r="C224" s="5" t="s">
        <v>21</v>
      </c>
      <c r="D224" s="5" t="s">
        <v>18</v>
      </c>
      <c r="E224" s="6" t="s">
        <v>321</v>
      </c>
      <c r="F224" s="5"/>
      <c r="G224" s="8">
        <f>G225</f>
        <v>1300</v>
      </c>
      <c r="H224" s="8">
        <v>0</v>
      </c>
      <c r="I224" s="8">
        <v>0</v>
      </c>
    </row>
    <row r="225" spans="1:9" ht="33" customHeight="1">
      <c r="A225" s="21" t="s">
        <v>100</v>
      </c>
      <c r="B225" s="5" t="s">
        <v>29</v>
      </c>
      <c r="C225" s="5" t="s">
        <v>21</v>
      </c>
      <c r="D225" s="5" t="s">
        <v>18</v>
      </c>
      <c r="E225" s="6" t="s">
        <v>321</v>
      </c>
      <c r="F225" s="5">
        <v>200</v>
      </c>
      <c r="G225" s="8">
        <v>1300</v>
      </c>
      <c r="H225" s="8">
        <v>0</v>
      </c>
      <c r="I225" s="8">
        <v>0</v>
      </c>
    </row>
    <row r="226" spans="1:9" ht="63">
      <c r="A226" s="21" t="s">
        <v>316</v>
      </c>
      <c r="B226" s="5" t="s">
        <v>29</v>
      </c>
      <c r="C226" s="5" t="s">
        <v>21</v>
      </c>
      <c r="D226" s="5" t="s">
        <v>18</v>
      </c>
      <c r="E226" s="6" t="s">
        <v>321</v>
      </c>
      <c r="F226" s="5"/>
      <c r="G226" s="8">
        <f>G227</f>
        <v>13.131</v>
      </c>
      <c r="H226" s="8">
        <v>0</v>
      </c>
      <c r="I226" s="8">
        <v>0</v>
      </c>
    </row>
    <row r="227" spans="1:9" ht="33" customHeight="1">
      <c r="A227" s="21" t="s">
        <v>100</v>
      </c>
      <c r="B227" s="5" t="s">
        <v>29</v>
      </c>
      <c r="C227" s="5" t="s">
        <v>21</v>
      </c>
      <c r="D227" s="5" t="s">
        <v>18</v>
      </c>
      <c r="E227" s="6" t="s">
        <v>321</v>
      </c>
      <c r="F227" s="5">
        <v>200</v>
      </c>
      <c r="G227" s="8">
        <v>13.131</v>
      </c>
      <c r="H227" s="8">
        <v>0</v>
      </c>
      <c r="I227" s="8">
        <v>0</v>
      </c>
    </row>
    <row r="228" spans="1:9" ht="33" customHeight="1">
      <c r="A228" s="21" t="s">
        <v>198</v>
      </c>
      <c r="B228" s="5" t="s">
        <v>29</v>
      </c>
      <c r="C228" s="5" t="s">
        <v>21</v>
      </c>
      <c r="D228" s="5" t="s">
        <v>18</v>
      </c>
      <c r="E228" s="6" t="s">
        <v>197</v>
      </c>
      <c r="F228" s="5"/>
      <c r="G228" s="8">
        <f t="shared" ref="G228:I230" si="14">G229</f>
        <v>1264.278</v>
      </c>
      <c r="H228" s="8">
        <f t="shared" si="14"/>
        <v>261</v>
      </c>
      <c r="I228" s="8">
        <f t="shared" si="14"/>
        <v>261</v>
      </c>
    </row>
    <row r="229" spans="1:9" ht="33" customHeight="1">
      <c r="A229" s="21" t="s">
        <v>213</v>
      </c>
      <c r="B229" s="5" t="s">
        <v>29</v>
      </c>
      <c r="C229" s="5" t="s">
        <v>21</v>
      </c>
      <c r="D229" s="5" t="s">
        <v>18</v>
      </c>
      <c r="E229" s="6" t="s">
        <v>212</v>
      </c>
      <c r="F229" s="5"/>
      <c r="G229" s="8">
        <f t="shared" si="14"/>
        <v>1264.278</v>
      </c>
      <c r="H229" s="8">
        <f t="shared" si="14"/>
        <v>261</v>
      </c>
      <c r="I229" s="8">
        <f t="shared" si="14"/>
        <v>261</v>
      </c>
    </row>
    <row r="230" spans="1:9" ht="33" customHeight="1">
      <c r="A230" s="21" t="s">
        <v>251</v>
      </c>
      <c r="B230" s="5" t="s">
        <v>29</v>
      </c>
      <c r="C230" s="5" t="s">
        <v>21</v>
      </c>
      <c r="D230" s="5" t="s">
        <v>18</v>
      </c>
      <c r="E230" s="6" t="s">
        <v>252</v>
      </c>
      <c r="F230" s="5"/>
      <c r="G230" s="8">
        <f t="shared" si="14"/>
        <v>1264.278</v>
      </c>
      <c r="H230" s="8">
        <f t="shared" si="14"/>
        <v>261</v>
      </c>
      <c r="I230" s="8">
        <f t="shared" si="14"/>
        <v>261</v>
      </c>
    </row>
    <row r="231" spans="1:9" ht="33" customHeight="1">
      <c r="A231" s="21" t="s">
        <v>100</v>
      </c>
      <c r="B231" s="5" t="s">
        <v>29</v>
      </c>
      <c r="C231" s="5" t="s">
        <v>21</v>
      </c>
      <c r="D231" s="5" t="s">
        <v>18</v>
      </c>
      <c r="E231" s="6" t="s">
        <v>252</v>
      </c>
      <c r="F231" s="5">
        <v>200</v>
      </c>
      <c r="G231" s="8">
        <v>1264.278</v>
      </c>
      <c r="H231" s="8">
        <v>261</v>
      </c>
      <c r="I231" s="8">
        <v>261</v>
      </c>
    </row>
    <row r="232" spans="1:9" ht="26.25" customHeight="1">
      <c r="A232" s="21" t="s">
        <v>35</v>
      </c>
      <c r="B232" s="5" t="s">
        <v>29</v>
      </c>
      <c r="C232" s="5">
        <v>10</v>
      </c>
      <c r="D232" s="5"/>
      <c r="E232" s="6"/>
      <c r="F232" s="5"/>
      <c r="G232" s="8">
        <f>G240+G233</f>
        <v>20304.3</v>
      </c>
      <c r="H232" s="8">
        <f t="shared" ref="H232:I232" si="15">H240+H233</f>
        <v>19974.599999999999</v>
      </c>
      <c r="I232" s="8">
        <f t="shared" si="15"/>
        <v>19974.599999999999</v>
      </c>
    </row>
    <row r="233" spans="1:9" ht="26.25" customHeight="1">
      <c r="A233" s="38" t="s">
        <v>39</v>
      </c>
      <c r="B233" s="5" t="s">
        <v>29</v>
      </c>
      <c r="C233" s="5">
        <v>10</v>
      </c>
      <c r="D233" s="5" t="s">
        <v>15</v>
      </c>
      <c r="E233" s="6"/>
      <c r="F233" s="5"/>
      <c r="G233" s="8">
        <f t="shared" ref="G233:I234" si="16">G234</f>
        <v>914.3</v>
      </c>
      <c r="H233" s="8">
        <f t="shared" si="16"/>
        <v>584.6</v>
      </c>
      <c r="I233" s="8">
        <f t="shared" si="16"/>
        <v>584.6</v>
      </c>
    </row>
    <row r="234" spans="1:9" ht="50.25" customHeight="1">
      <c r="A234" s="38" t="s">
        <v>192</v>
      </c>
      <c r="B234" s="5" t="s">
        <v>29</v>
      </c>
      <c r="C234" s="5">
        <v>10</v>
      </c>
      <c r="D234" s="5" t="s">
        <v>15</v>
      </c>
      <c r="E234" s="6" t="s">
        <v>191</v>
      </c>
      <c r="F234" s="5"/>
      <c r="G234" s="8">
        <f t="shared" si="16"/>
        <v>914.3</v>
      </c>
      <c r="H234" s="8">
        <f t="shared" si="16"/>
        <v>584.6</v>
      </c>
      <c r="I234" s="8">
        <f t="shared" si="16"/>
        <v>584.6</v>
      </c>
    </row>
    <row r="235" spans="1:9" ht="87" customHeight="1">
      <c r="A235" s="38" t="s">
        <v>239</v>
      </c>
      <c r="B235" s="5" t="s">
        <v>29</v>
      </c>
      <c r="C235" s="5">
        <v>10</v>
      </c>
      <c r="D235" s="5" t="s">
        <v>15</v>
      </c>
      <c r="E235" s="6" t="s">
        <v>238</v>
      </c>
      <c r="F235" s="5"/>
      <c r="G235" s="8">
        <f>G236+G238</f>
        <v>914.3</v>
      </c>
      <c r="H235" s="8">
        <f>H236+H238</f>
        <v>584.6</v>
      </c>
      <c r="I235" s="8">
        <f>I236+I238</f>
        <v>584.6</v>
      </c>
    </row>
    <row r="236" spans="1:9" ht="35.25" customHeight="1">
      <c r="A236" s="21" t="s">
        <v>268</v>
      </c>
      <c r="B236" s="5" t="s">
        <v>29</v>
      </c>
      <c r="C236" s="5">
        <v>10</v>
      </c>
      <c r="D236" s="5" t="s">
        <v>15</v>
      </c>
      <c r="E236" s="6" t="s">
        <v>320</v>
      </c>
      <c r="F236" s="5"/>
      <c r="G236" s="8">
        <f>G237</f>
        <v>328.3</v>
      </c>
      <c r="H236" s="8">
        <f>H237</f>
        <v>0</v>
      </c>
      <c r="I236" s="8">
        <f>I237</f>
        <v>0</v>
      </c>
    </row>
    <row r="237" spans="1:9" ht="34.5" customHeight="1">
      <c r="A237" s="38" t="s">
        <v>54</v>
      </c>
      <c r="B237" s="5" t="s">
        <v>29</v>
      </c>
      <c r="C237" s="5">
        <v>10</v>
      </c>
      <c r="D237" s="5" t="s">
        <v>15</v>
      </c>
      <c r="E237" s="6" t="s">
        <v>320</v>
      </c>
      <c r="F237" s="5">
        <v>300</v>
      </c>
      <c r="G237" s="8">
        <v>328.3</v>
      </c>
      <c r="H237" s="8">
        <v>0</v>
      </c>
      <c r="I237" s="8">
        <v>0</v>
      </c>
    </row>
    <row r="238" spans="1:9" ht="34.5" customHeight="1">
      <c r="A238" s="38" t="s">
        <v>237</v>
      </c>
      <c r="B238" s="5" t="s">
        <v>29</v>
      </c>
      <c r="C238" s="5">
        <v>10</v>
      </c>
      <c r="D238" s="5" t="s">
        <v>15</v>
      </c>
      <c r="E238" s="6" t="s">
        <v>320</v>
      </c>
      <c r="F238" s="5"/>
      <c r="G238" s="8">
        <f>G239</f>
        <v>586</v>
      </c>
      <c r="H238" s="8">
        <f>H239</f>
        <v>584.6</v>
      </c>
      <c r="I238" s="8">
        <f>I239</f>
        <v>584.6</v>
      </c>
    </row>
    <row r="239" spans="1:9" ht="34.5" customHeight="1">
      <c r="A239" s="38" t="s">
        <v>54</v>
      </c>
      <c r="B239" s="5" t="s">
        <v>29</v>
      </c>
      <c r="C239" s="5">
        <v>10</v>
      </c>
      <c r="D239" s="5" t="s">
        <v>15</v>
      </c>
      <c r="E239" s="6" t="s">
        <v>320</v>
      </c>
      <c r="F239" s="5">
        <v>300</v>
      </c>
      <c r="G239" s="8">
        <v>586</v>
      </c>
      <c r="H239" s="8">
        <v>584.6</v>
      </c>
      <c r="I239" s="8">
        <v>584.6</v>
      </c>
    </row>
    <row r="240" spans="1:9" ht="23.25" customHeight="1">
      <c r="A240" s="38" t="s">
        <v>11</v>
      </c>
      <c r="B240" s="5" t="s">
        <v>29</v>
      </c>
      <c r="C240" s="5">
        <v>10</v>
      </c>
      <c r="D240" s="5" t="s">
        <v>16</v>
      </c>
      <c r="E240" s="7"/>
      <c r="F240" s="5"/>
      <c r="G240" s="8">
        <f>G243+G246</f>
        <v>19390</v>
      </c>
      <c r="H240" s="8">
        <f>H243+H246</f>
        <v>19390</v>
      </c>
      <c r="I240" s="8">
        <f>I243+I246</f>
        <v>19390</v>
      </c>
    </row>
    <row r="241" spans="1:9" ht="23.25" customHeight="1">
      <c r="A241" s="38" t="s">
        <v>189</v>
      </c>
      <c r="B241" s="5" t="s">
        <v>29</v>
      </c>
      <c r="C241" s="5">
        <v>10</v>
      </c>
      <c r="D241" s="5" t="s">
        <v>16</v>
      </c>
      <c r="E241" s="7" t="s">
        <v>187</v>
      </c>
      <c r="F241" s="5"/>
      <c r="G241" s="8">
        <f t="shared" ref="G241:I241" si="17">G242</f>
        <v>19390</v>
      </c>
      <c r="H241" s="8">
        <f t="shared" si="17"/>
        <v>19390</v>
      </c>
      <c r="I241" s="8">
        <f t="shared" si="17"/>
        <v>19390</v>
      </c>
    </row>
    <row r="242" spans="1:9" ht="23.25" customHeight="1">
      <c r="A242" s="38" t="s">
        <v>194</v>
      </c>
      <c r="B242" s="5" t="s">
        <v>29</v>
      </c>
      <c r="C242" s="5">
        <v>10</v>
      </c>
      <c r="D242" s="5" t="s">
        <v>16</v>
      </c>
      <c r="E242" s="7" t="s">
        <v>193</v>
      </c>
      <c r="F242" s="5"/>
      <c r="G242" s="8">
        <f>G243+G246</f>
        <v>19390</v>
      </c>
      <c r="H242" s="8">
        <f>H243+H246</f>
        <v>19390</v>
      </c>
      <c r="I242" s="8">
        <f>I243+I246</f>
        <v>19390</v>
      </c>
    </row>
    <row r="243" spans="1:9" ht="87.75" customHeight="1">
      <c r="A243" s="38" t="s">
        <v>71</v>
      </c>
      <c r="B243" s="5" t="s">
        <v>29</v>
      </c>
      <c r="C243" s="5">
        <v>10</v>
      </c>
      <c r="D243" s="5" t="s">
        <v>16</v>
      </c>
      <c r="E243" s="6" t="s">
        <v>112</v>
      </c>
      <c r="F243" s="5"/>
      <c r="G243" s="8">
        <f>G245+G244</f>
        <v>1725</v>
      </c>
      <c r="H243" s="8">
        <f>H245</f>
        <v>1725</v>
      </c>
      <c r="I243" s="8">
        <f>I245</f>
        <v>1725</v>
      </c>
    </row>
    <row r="244" spans="1:9" ht="31.5">
      <c r="A244" s="21" t="s">
        <v>100</v>
      </c>
      <c r="B244" s="5" t="s">
        <v>29</v>
      </c>
      <c r="C244" s="5">
        <v>10</v>
      </c>
      <c r="D244" s="5" t="s">
        <v>16</v>
      </c>
      <c r="E244" s="6" t="s">
        <v>112</v>
      </c>
      <c r="F244" s="3">
        <v>200</v>
      </c>
      <c r="G244" s="8">
        <v>8.6</v>
      </c>
      <c r="H244" s="8">
        <v>0</v>
      </c>
      <c r="I244" s="8">
        <v>0</v>
      </c>
    </row>
    <row r="245" spans="1:9" ht="30" customHeight="1">
      <c r="A245" s="38" t="s">
        <v>54</v>
      </c>
      <c r="B245" s="5" t="s">
        <v>29</v>
      </c>
      <c r="C245" s="5">
        <v>10</v>
      </c>
      <c r="D245" s="5" t="s">
        <v>16</v>
      </c>
      <c r="E245" s="6" t="s">
        <v>112</v>
      </c>
      <c r="F245" s="3">
        <v>300</v>
      </c>
      <c r="G245" s="8">
        <v>1716.4</v>
      </c>
      <c r="H245" s="8">
        <v>1725</v>
      </c>
      <c r="I245" s="8">
        <v>1725</v>
      </c>
    </row>
    <row r="246" spans="1:9" ht="61.5" customHeight="1">
      <c r="A246" s="53" t="s">
        <v>74</v>
      </c>
      <c r="B246" s="5" t="s">
        <v>29</v>
      </c>
      <c r="C246" s="11" t="s">
        <v>51</v>
      </c>
      <c r="D246" s="11" t="s">
        <v>16</v>
      </c>
      <c r="E246" s="19" t="s">
        <v>122</v>
      </c>
      <c r="F246" s="11"/>
      <c r="G246" s="13">
        <f>G248+G247</f>
        <v>17665</v>
      </c>
      <c r="H246" s="13">
        <f>H248</f>
        <v>17665</v>
      </c>
      <c r="I246" s="13">
        <f>I248</f>
        <v>17665</v>
      </c>
    </row>
    <row r="247" spans="1:9" ht="31.5">
      <c r="A247" s="21" t="s">
        <v>100</v>
      </c>
      <c r="B247" s="5" t="s">
        <v>29</v>
      </c>
      <c r="C247" s="11" t="s">
        <v>51</v>
      </c>
      <c r="D247" s="11" t="s">
        <v>16</v>
      </c>
      <c r="E247" s="19" t="s">
        <v>122</v>
      </c>
      <c r="F247" s="11">
        <v>200</v>
      </c>
      <c r="G247" s="13">
        <v>62</v>
      </c>
      <c r="H247" s="13">
        <v>0</v>
      </c>
      <c r="I247" s="13">
        <v>0</v>
      </c>
    </row>
    <row r="248" spans="1:9" ht="39.75" customHeight="1">
      <c r="A248" s="53" t="s">
        <v>54</v>
      </c>
      <c r="B248" s="5" t="s">
        <v>29</v>
      </c>
      <c r="C248" s="11" t="s">
        <v>51</v>
      </c>
      <c r="D248" s="11" t="s">
        <v>16</v>
      </c>
      <c r="E248" s="19" t="s">
        <v>122</v>
      </c>
      <c r="F248" s="11">
        <v>300</v>
      </c>
      <c r="G248" s="13">
        <v>17603</v>
      </c>
      <c r="H248" s="13">
        <v>17665</v>
      </c>
      <c r="I248" s="13">
        <v>17665</v>
      </c>
    </row>
    <row r="249" spans="1:9" ht="48.75" customHeight="1">
      <c r="A249" s="38" t="s">
        <v>50</v>
      </c>
      <c r="B249" s="5" t="s">
        <v>30</v>
      </c>
      <c r="C249" s="5"/>
      <c r="D249" s="5"/>
      <c r="E249" s="6"/>
      <c r="F249" s="3"/>
      <c r="G249" s="8">
        <f>G250+G270+G276+G282+G292+G321+G342+G348+G334+G313</f>
        <v>47810.398999999998</v>
      </c>
      <c r="H249" s="8">
        <f>H250+H270+H276+H282+H292+H321+H342+H348</f>
        <v>25413.5</v>
      </c>
      <c r="I249" s="8">
        <f>I250+I270+I276+I282+I292+I321+I342+I348</f>
        <v>25717.4</v>
      </c>
    </row>
    <row r="250" spans="1:9" ht="19.5" customHeight="1">
      <c r="A250" s="38" t="s">
        <v>31</v>
      </c>
      <c r="B250" s="5" t="s">
        <v>30</v>
      </c>
      <c r="C250" s="5" t="s">
        <v>13</v>
      </c>
      <c r="D250" s="5"/>
      <c r="E250" s="7"/>
      <c r="F250" s="3"/>
      <c r="G250" s="8">
        <f>G251+G258+G263</f>
        <v>15076.369999999999</v>
      </c>
      <c r="H250" s="8">
        <f>H251+H258+H263</f>
        <v>12700.6</v>
      </c>
      <c r="I250" s="8">
        <f>I251+I258+I263</f>
        <v>12700.6</v>
      </c>
    </row>
    <row r="251" spans="1:9" ht="25.5" customHeight="1">
      <c r="A251" s="38" t="s">
        <v>3</v>
      </c>
      <c r="B251" s="5" t="s">
        <v>30</v>
      </c>
      <c r="C251" s="5" t="s">
        <v>13</v>
      </c>
      <c r="D251" s="5" t="s">
        <v>17</v>
      </c>
      <c r="E251" s="7"/>
      <c r="F251" s="3"/>
      <c r="G251" s="8">
        <f t="shared" ref="G251:I253" si="18">G252</f>
        <v>9118.7000000000007</v>
      </c>
      <c r="H251" s="8">
        <f t="shared" si="18"/>
        <v>7668.6</v>
      </c>
      <c r="I251" s="8">
        <f t="shared" si="18"/>
        <v>7668.6</v>
      </c>
    </row>
    <row r="252" spans="1:9" ht="50.25" customHeight="1">
      <c r="A252" s="38" t="s">
        <v>203</v>
      </c>
      <c r="B252" s="5" t="s">
        <v>30</v>
      </c>
      <c r="C252" s="5" t="s">
        <v>13</v>
      </c>
      <c r="D252" s="5" t="s">
        <v>17</v>
      </c>
      <c r="E252" s="7" t="s">
        <v>202</v>
      </c>
      <c r="F252" s="3"/>
      <c r="G252" s="8">
        <f t="shared" si="18"/>
        <v>9118.7000000000007</v>
      </c>
      <c r="H252" s="8">
        <f t="shared" si="18"/>
        <v>7668.6</v>
      </c>
      <c r="I252" s="8">
        <f t="shared" si="18"/>
        <v>7668.6</v>
      </c>
    </row>
    <row r="253" spans="1:9" ht="41.25" customHeight="1">
      <c r="A253" s="38" t="s">
        <v>58</v>
      </c>
      <c r="B253" s="5" t="s">
        <v>30</v>
      </c>
      <c r="C253" s="5" t="s">
        <v>13</v>
      </c>
      <c r="D253" s="5" t="s">
        <v>17</v>
      </c>
      <c r="E253" s="6" t="s">
        <v>101</v>
      </c>
      <c r="F253" s="3"/>
      <c r="G253" s="8">
        <f t="shared" si="18"/>
        <v>9118.7000000000007</v>
      </c>
      <c r="H253" s="8">
        <f t="shared" si="18"/>
        <v>7668.6</v>
      </c>
      <c r="I253" s="8">
        <f t="shared" si="18"/>
        <v>7668.6</v>
      </c>
    </row>
    <row r="254" spans="1:9" ht="36" customHeight="1">
      <c r="A254" s="38" t="s">
        <v>59</v>
      </c>
      <c r="B254" s="5" t="s">
        <v>30</v>
      </c>
      <c r="C254" s="5" t="s">
        <v>13</v>
      </c>
      <c r="D254" s="5" t="s">
        <v>17</v>
      </c>
      <c r="E254" s="6" t="s">
        <v>102</v>
      </c>
      <c r="F254" s="3"/>
      <c r="G254" s="8">
        <f>G255+G256+G257</f>
        <v>9118.7000000000007</v>
      </c>
      <c r="H254" s="8">
        <f>H255+H256+H257</f>
        <v>7668.6</v>
      </c>
      <c r="I254" s="8">
        <f>I255+I256+I257</f>
        <v>7668.6</v>
      </c>
    </row>
    <row r="255" spans="1:9" ht="86.25" customHeight="1">
      <c r="A255" s="21" t="s">
        <v>68</v>
      </c>
      <c r="B255" s="5" t="s">
        <v>30</v>
      </c>
      <c r="C255" s="5" t="s">
        <v>13</v>
      </c>
      <c r="D255" s="5" t="s">
        <v>17</v>
      </c>
      <c r="E255" s="6" t="s">
        <v>102</v>
      </c>
      <c r="F255" s="3">
        <v>100</v>
      </c>
      <c r="G255" s="8">
        <v>7996.2</v>
      </c>
      <c r="H255" s="8">
        <v>6348.6</v>
      </c>
      <c r="I255" s="8">
        <v>6348.6</v>
      </c>
    </row>
    <row r="256" spans="1:9" ht="38.25" customHeight="1">
      <c r="A256" s="21" t="s">
        <v>100</v>
      </c>
      <c r="B256" s="5" t="s">
        <v>30</v>
      </c>
      <c r="C256" s="5" t="s">
        <v>13</v>
      </c>
      <c r="D256" s="5" t="s">
        <v>17</v>
      </c>
      <c r="E256" s="6" t="s">
        <v>102</v>
      </c>
      <c r="F256" s="3">
        <v>200</v>
      </c>
      <c r="G256" s="8">
        <v>1122.5</v>
      </c>
      <c r="H256" s="8">
        <v>1320</v>
      </c>
      <c r="I256" s="8">
        <v>1320</v>
      </c>
    </row>
    <row r="257" spans="1:9" ht="19.5" customHeight="1">
      <c r="A257" s="40" t="s">
        <v>60</v>
      </c>
      <c r="B257" s="5" t="s">
        <v>30</v>
      </c>
      <c r="C257" s="5" t="s">
        <v>13</v>
      </c>
      <c r="D257" s="5" t="s">
        <v>17</v>
      </c>
      <c r="E257" s="6" t="s">
        <v>102</v>
      </c>
      <c r="F257" s="3">
        <v>850</v>
      </c>
      <c r="G257" s="8">
        <v>0</v>
      </c>
      <c r="H257" s="8">
        <v>0</v>
      </c>
      <c r="I257" s="8">
        <v>0</v>
      </c>
    </row>
    <row r="258" spans="1:9" ht="25.5" customHeight="1">
      <c r="A258" s="40" t="s">
        <v>125</v>
      </c>
      <c r="B258" s="5" t="s">
        <v>30</v>
      </c>
      <c r="C258" s="5" t="s">
        <v>13</v>
      </c>
      <c r="D258" s="5">
        <v>11</v>
      </c>
      <c r="E258" s="6"/>
      <c r="F258" s="3"/>
      <c r="G258" s="8">
        <f>G261</f>
        <v>986.97</v>
      </c>
      <c r="H258" s="8">
        <f>H261</f>
        <v>1000</v>
      </c>
      <c r="I258" s="8">
        <f>I261</f>
        <v>1000</v>
      </c>
    </row>
    <row r="259" spans="1:9" ht="36" customHeight="1">
      <c r="A259" s="40" t="s">
        <v>198</v>
      </c>
      <c r="B259" s="5" t="s">
        <v>30</v>
      </c>
      <c r="C259" s="5" t="s">
        <v>13</v>
      </c>
      <c r="D259" s="5">
        <v>11</v>
      </c>
      <c r="E259" s="6" t="s">
        <v>197</v>
      </c>
      <c r="F259" s="3"/>
      <c r="G259" s="8">
        <f>G261</f>
        <v>986.97</v>
      </c>
      <c r="H259" s="8">
        <f>H261</f>
        <v>1000</v>
      </c>
      <c r="I259" s="8">
        <f>I261</f>
        <v>1000</v>
      </c>
    </row>
    <row r="260" spans="1:9" ht="25.5" customHeight="1">
      <c r="A260" s="40" t="s">
        <v>125</v>
      </c>
      <c r="B260" s="5" t="s">
        <v>30</v>
      </c>
      <c r="C260" s="5" t="s">
        <v>13</v>
      </c>
      <c r="D260" s="5">
        <v>11</v>
      </c>
      <c r="E260" s="6" t="s">
        <v>199</v>
      </c>
      <c r="F260" s="3"/>
      <c r="G260" s="8">
        <f t="shared" ref="G260:I261" si="19">G261</f>
        <v>986.97</v>
      </c>
      <c r="H260" s="8">
        <f t="shared" si="19"/>
        <v>1000</v>
      </c>
      <c r="I260" s="8">
        <f t="shared" si="19"/>
        <v>1000</v>
      </c>
    </row>
    <row r="261" spans="1:9" ht="22.5" customHeight="1">
      <c r="A261" s="40" t="s">
        <v>126</v>
      </c>
      <c r="B261" s="5" t="s">
        <v>30</v>
      </c>
      <c r="C261" s="5" t="s">
        <v>13</v>
      </c>
      <c r="D261" s="5">
        <v>11</v>
      </c>
      <c r="E261" s="6" t="s">
        <v>128</v>
      </c>
      <c r="F261" s="3"/>
      <c r="G261" s="8">
        <f t="shared" si="19"/>
        <v>986.97</v>
      </c>
      <c r="H261" s="8">
        <f t="shared" si="19"/>
        <v>1000</v>
      </c>
      <c r="I261" s="8">
        <f t="shared" si="19"/>
        <v>1000</v>
      </c>
    </row>
    <row r="262" spans="1:9" ht="21.75" customHeight="1">
      <c r="A262" s="40" t="s">
        <v>127</v>
      </c>
      <c r="B262" s="5" t="s">
        <v>30</v>
      </c>
      <c r="C262" s="5" t="s">
        <v>13</v>
      </c>
      <c r="D262" s="5">
        <v>11</v>
      </c>
      <c r="E262" s="6" t="s">
        <v>128</v>
      </c>
      <c r="F262" s="3">
        <v>870</v>
      </c>
      <c r="G262" s="8">
        <v>986.97</v>
      </c>
      <c r="H262" s="8">
        <v>1000</v>
      </c>
      <c r="I262" s="8">
        <v>1000</v>
      </c>
    </row>
    <row r="263" spans="1:9" ht="31.5" customHeight="1">
      <c r="A263" s="40" t="s">
        <v>4</v>
      </c>
      <c r="B263" s="5" t="s">
        <v>30</v>
      </c>
      <c r="C263" s="5" t="s">
        <v>13</v>
      </c>
      <c r="D263" s="5">
        <v>13</v>
      </c>
      <c r="E263" s="6"/>
      <c r="F263" s="3"/>
      <c r="G263" s="8">
        <f>G266</f>
        <v>4970.7</v>
      </c>
      <c r="H263" s="8">
        <f>H266</f>
        <v>4032</v>
      </c>
      <c r="I263" s="8">
        <f>I266</f>
        <v>4032</v>
      </c>
    </row>
    <row r="264" spans="1:9" ht="31.5" customHeight="1">
      <c r="A264" s="40" t="s">
        <v>201</v>
      </c>
      <c r="B264" s="5" t="s">
        <v>30</v>
      </c>
      <c r="C264" s="5" t="s">
        <v>13</v>
      </c>
      <c r="D264" s="5">
        <v>13</v>
      </c>
      <c r="E264" s="6" t="s">
        <v>200</v>
      </c>
      <c r="F264" s="3"/>
      <c r="G264" s="8">
        <f t="shared" ref="G264:I265" si="20">G265</f>
        <v>4970.7</v>
      </c>
      <c r="H264" s="8">
        <f t="shared" si="20"/>
        <v>4032</v>
      </c>
      <c r="I264" s="8">
        <f t="shared" si="20"/>
        <v>4032</v>
      </c>
    </row>
    <row r="265" spans="1:9" ht="31.5" customHeight="1">
      <c r="A265" s="40" t="s">
        <v>79</v>
      </c>
      <c r="B265" s="5" t="s">
        <v>30</v>
      </c>
      <c r="C265" s="5" t="s">
        <v>13</v>
      </c>
      <c r="D265" s="5">
        <v>13</v>
      </c>
      <c r="E265" s="6" t="s">
        <v>105</v>
      </c>
      <c r="F265" s="3"/>
      <c r="G265" s="8">
        <f t="shared" si="20"/>
        <v>4970.7</v>
      </c>
      <c r="H265" s="8">
        <f t="shared" si="20"/>
        <v>4032</v>
      </c>
      <c r="I265" s="8">
        <f t="shared" si="20"/>
        <v>4032</v>
      </c>
    </row>
    <row r="266" spans="1:9" ht="94.5" customHeight="1">
      <c r="A266" s="40" t="s">
        <v>57</v>
      </c>
      <c r="B266" s="5" t="s">
        <v>30</v>
      </c>
      <c r="C266" s="5" t="s">
        <v>13</v>
      </c>
      <c r="D266" s="5">
        <v>13</v>
      </c>
      <c r="E266" s="6" t="s">
        <v>106</v>
      </c>
      <c r="F266" s="3"/>
      <c r="G266" s="8">
        <f>G267+G268+G269</f>
        <v>4970.7</v>
      </c>
      <c r="H266" s="8">
        <f>H267+H268</f>
        <v>4032</v>
      </c>
      <c r="I266" s="8">
        <f>I267+I268</f>
        <v>4032</v>
      </c>
    </row>
    <row r="267" spans="1:9" ht="81" customHeight="1">
      <c r="A267" s="40" t="s">
        <v>124</v>
      </c>
      <c r="B267" s="5" t="s">
        <v>30</v>
      </c>
      <c r="C267" s="5" t="s">
        <v>13</v>
      </c>
      <c r="D267" s="5">
        <v>13</v>
      </c>
      <c r="E267" s="6" t="s">
        <v>106</v>
      </c>
      <c r="F267" s="3">
        <v>100</v>
      </c>
      <c r="G267" s="8">
        <v>4869.6499999999996</v>
      </c>
      <c r="H267" s="8">
        <v>3912</v>
      </c>
      <c r="I267" s="8">
        <v>3912</v>
      </c>
    </row>
    <row r="268" spans="1:9" ht="41.25" customHeight="1">
      <c r="A268" s="21" t="s">
        <v>100</v>
      </c>
      <c r="B268" s="5" t="s">
        <v>30</v>
      </c>
      <c r="C268" s="5" t="s">
        <v>13</v>
      </c>
      <c r="D268" s="5">
        <v>13</v>
      </c>
      <c r="E268" s="6" t="s">
        <v>106</v>
      </c>
      <c r="F268" s="3">
        <v>200</v>
      </c>
      <c r="G268" s="8">
        <v>73</v>
      </c>
      <c r="H268" s="8">
        <v>120</v>
      </c>
      <c r="I268" s="8">
        <v>120</v>
      </c>
    </row>
    <row r="269" spans="1:9" ht="31.5">
      <c r="A269" s="53" t="s">
        <v>54</v>
      </c>
      <c r="B269" s="5" t="s">
        <v>30</v>
      </c>
      <c r="C269" s="5" t="s">
        <v>13</v>
      </c>
      <c r="D269" s="5">
        <v>13</v>
      </c>
      <c r="E269" s="6" t="s">
        <v>106</v>
      </c>
      <c r="F269" s="3">
        <v>300</v>
      </c>
      <c r="G269" s="8">
        <v>28.05</v>
      </c>
      <c r="H269" s="8">
        <v>0</v>
      </c>
      <c r="I269" s="8">
        <v>0</v>
      </c>
    </row>
    <row r="270" spans="1:9" ht="27.75" customHeight="1">
      <c r="A270" s="38" t="s">
        <v>44</v>
      </c>
      <c r="B270" s="5" t="s">
        <v>30</v>
      </c>
      <c r="C270" s="5" t="s">
        <v>14</v>
      </c>
      <c r="D270" s="5"/>
      <c r="E270" s="7"/>
      <c r="F270" s="3"/>
      <c r="G270" s="8">
        <f t="shared" ref="G270:I274" si="21">G271</f>
        <v>1450.1</v>
      </c>
      <c r="H270" s="8">
        <f t="shared" si="21"/>
        <v>1585.6</v>
      </c>
      <c r="I270" s="8">
        <f t="shared" si="21"/>
        <v>1642.4</v>
      </c>
    </row>
    <row r="271" spans="1:9" ht="27.75" customHeight="1">
      <c r="A271" s="38" t="s">
        <v>40</v>
      </c>
      <c r="B271" s="5" t="s">
        <v>30</v>
      </c>
      <c r="C271" s="5" t="s">
        <v>14</v>
      </c>
      <c r="D271" s="5" t="s">
        <v>15</v>
      </c>
      <c r="E271" s="7"/>
      <c r="F271" s="3"/>
      <c r="G271" s="8">
        <f t="shared" si="21"/>
        <v>1450.1</v>
      </c>
      <c r="H271" s="8">
        <f t="shared" si="21"/>
        <v>1585.6</v>
      </c>
      <c r="I271" s="8">
        <f t="shared" si="21"/>
        <v>1642.4</v>
      </c>
    </row>
    <row r="272" spans="1:9" ht="46.5" customHeight="1">
      <c r="A272" s="38" t="s">
        <v>203</v>
      </c>
      <c r="B272" s="5" t="s">
        <v>30</v>
      </c>
      <c r="C272" s="5" t="s">
        <v>14</v>
      </c>
      <c r="D272" s="5" t="s">
        <v>15</v>
      </c>
      <c r="E272" s="7" t="s">
        <v>202</v>
      </c>
      <c r="F272" s="3"/>
      <c r="G272" s="8">
        <f t="shared" si="21"/>
        <v>1450.1</v>
      </c>
      <c r="H272" s="8">
        <f t="shared" si="21"/>
        <v>1585.6</v>
      </c>
      <c r="I272" s="8">
        <f t="shared" si="21"/>
        <v>1642.4</v>
      </c>
    </row>
    <row r="273" spans="1:9" ht="39" customHeight="1">
      <c r="A273" s="38" t="s">
        <v>196</v>
      </c>
      <c r="B273" s="5" t="s">
        <v>30</v>
      </c>
      <c r="C273" s="5" t="s">
        <v>14</v>
      </c>
      <c r="D273" s="5" t="s">
        <v>15</v>
      </c>
      <c r="E273" s="7" t="s">
        <v>195</v>
      </c>
      <c r="F273" s="3"/>
      <c r="G273" s="8">
        <f t="shared" si="21"/>
        <v>1450.1</v>
      </c>
      <c r="H273" s="8">
        <f t="shared" si="21"/>
        <v>1585.6</v>
      </c>
      <c r="I273" s="8">
        <f t="shared" si="21"/>
        <v>1642.4</v>
      </c>
    </row>
    <row r="274" spans="1:9" ht="51.75" customHeight="1">
      <c r="A274" s="38" t="s">
        <v>37</v>
      </c>
      <c r="B274" s="5" t="s">
        <v>30</v>
      </c>
      <c r="C274" s="5" t="s">
        <v>14</v>
      </c>
      <c r="D274" s="5" t="s">
        <v>15</v>
      </c>
      <c r="E274" s="6" t="s">
        <v>113</v>
      </c>
      <c r="F274" s="3"/>
      <c r="G274" s="8">
        <f t="shared" si="21"/>
        <v>1450.1</v>
      </c>
      <c r="H274" s="8">
        <f t="shared" si="21"/>
        <v>1585.6</v>
      </c>
      <c r="I274" s="8">
        <f t="shared" si="21"/>
        <v>1642.4</v>
      </c>
    </row>
    <row r="275" spans="1:9" ht="15.75" customHeight="1">
      <c r="A275" s="38" t="s">
        <v>47</v>
      </c>
      <c r="B275" s="5" t="s">
        <v>30</v>
      </c>
      <c r="C275" s="5" t="s">
        <v>14</v>
      </c>
      <c r="D275" s="5" t="s">
        <v>15</v>
      </c>
      <c r="E275" s="6" t="s">
        <v>113</v>
      </c>
      <c r="F275" s="3">
        <v>530</v>
      </c>
      <c r="G275" s="8">
        <v>1450.1</v>
      </c>
      <c r="H275" s="8">
        <v>1585.6</v>
      </c>
      <c r="I275" s="8">
        <v>1642.4</v>
      </c>
    </row>
    <row r="276" spans="1:9" ht="36" customHeight="1">
      <c r="A276" s="39" t="s">
        <v>32</v>
      </c>
      <c r="B276" s="5" t="s">
        <v>30</v>
      </c>
      <c r="C276" s="5" t="s">
        <v>15</v>
      </c>
      <c r="D276" s="3"/>
      <c r="E276" s="6"/>
      <c r="F276" s="3"/>
      <c r="G276" s="8">
        <f t="shared" ref="G276:I280" si="22">G277</f>
        <v>1281</v>
      </c>
      <c r="H276" s="8">
        <f t="shared" si="22"/>
        <v>50</v>
      </c>
      <c r="I276" s="8">
        <f t="shared" si="22"/>
        <v>50</v>
      </c>
    </row>
    <row r="277" spans="1:9" ht="53.25" customHeight="1">
      <c r="A277" s="39" t="s">
        <v>41</v>
      </c>
      <c r="B277" s="5" t="s">
        <v>30</v>
      </c>
      <c r="C277" s="5" t="s">
        <v>15</v>
      </c>
      <c r="D277" s="5">
        <v>10</v>
      </c>
      <c r="E277" s="6"/>
      <c r="F277" s="3"/>
      <c r="G277" s="8">
        <f t="shared" si="22"/>
        <v>1281</v>
      </c>
      <c r="H277" s="8">
        <f t="shared" si="22"/>
        <v>50</v>
      </c>
      <c r="I277" s="8">
        <f t="shared" si="22"/>
        <v>50</v>
      </c>
    </row>
    <row r="278" spans="1:9" ht="53.25" customHeight="1">
      <c r="A278" s="39" t="s">
        <v>205</v>
      </c>
      <c r="B278" s="5" t="s">
        <v>30</v>
      </c>
      <c r="C278" s="5" t="s">
        <v>15</v>
      </c>
      <c r="D278" s="5">
        <v>10</v>
      </c>
      <c r="E278" s="6" t="s">
        <v>204</v>
      </c>
      <c r="F278" s="3"/>
      <c r="G278" s="8">
        <f t="shared" si="22"/>
        <v>1281</v>
      </c>
      <c r="H278" s="8">
        <f t="shared" si="22"/>
        <v>50</v>
      </c>
      <c r="I278" s="8">
        <f t="shared" si="22"/>
        <v>50</v>
      </c>
    </row>
    <row r="279" spans="1:9" ht="33" customHeight="1">
      <c r="A279" s="39" t="s">
        <v>207</v>
      </c>
      <c r="B279" s="5" t="s">
        <v>30</v>
      </c>
      <c r="C279" s="5" t="s">
        <v>15</v>
      </c>
      <c r="D279" s="5">
        <v>10</v>
      </c>
      <c r="E279" s="6" t="s">
        <v>206</v>
      </c>
      <c r="F279" s="3"/>
      <c r="G279" s="8">
        <f t="shared" si="22"/>
        <v>1281</v>
      </c>
      <c r="H279" s="8">
        <f t="shared" si="22"/>
        <v>50</v>
      </c>
      <c r="I279" s="8">
        <f t="shared" si="22"/>
        <v>50</v>
      </c>
    </row>
    <row r="280" spans="1:9" ht="115.5" customHeight="1">
      <c r="A280" s="38" t="s">
        <v>87</v>
      </c>
      <c r="B280" s="5" t="s">
        <v>30</v>
      </c>
      <c r="C280" s="5" t="s">
        <v>15</v>
      </c>
      <c r="D280" s="5">
        <v>10</v>
      </c>
      <c r="E280" s="6" t="s">
        <v>114</v>
      </c>
      <c r="F280" s="3"/>
      <c r="G280" s="8">
        <f t="shared" si="22"/>
        <v>1281</v>
      </c>
      <c r="H280" s="8">
        <f t="shared" si="22"/>
        <v>50</v>
      </c>
      <c r="I280" s="8">
        <f t="shared" si="22"/>
        <v>50</v>
      </c>
    </row>
    <row r="281" spans="1:9" ht="27" customHeight="1">
      <c r="A281" s="52" t="s">
        <v>67</v>
      </c>
      <c r="B281" s="5" t="s">
        <v>30</v>
      </c>
      <c r="C281" s="5" t="s">
        <v>15</v>
      </c>
      <c r="D281" s="5">
        <v>10</v>
      </c>
      <c r="E281" s="27" t="s">
        <v>114</v>
      </c>
      <c r="F281" s="3">
        <v>540</v>
      </c>
      <c r="G281" s="8">
        <v>1281</v>
      </c>
      <c r="H281" s="8">
        <v>50</v>
      </c>
      <c r="I281" s="8">
        <v>50</v>
      </c>
    </row>
    <row r="282" spans="1:9" ht="27" customHeight="1">
      <c r="A282" s="39" t="s">
        <v>33</v>
      </c>
      <c r="B282" s="5" t="s">
        <v>30</v>
      </c>
      <c r="C282" s="5" t="s">
        <v>16</v>
      </c>
      <c r="D282" s="5"/>
      <c r="E282" s="6"/>
      <c r="F282" s="3"/>
      <c r="G282" s="8">
        <f t="shared" ref="G282:I290" si="23">G283</f>
        <v>5388.0239999999994</v>
      </c>
      <c r="H282" s="8">
        <f t="shared" si="23"/>
        <v>2300</v>
      </c>
      <c r="I282" s="8">
        <f t="shared" si="23"/>
        <v>2300</v>
      </c>
    </row>
    <row r="283" spans="1:9" ht="23.25" customHeight="1">
      <c r="A283" s="39" t="s">
        <v>65</v>
      </c>
      <c r="B283" s="5" t="s">
        <v>30</v>
      </c>
      <c r="C283" s="5" t="s">
        <v>16</v>
      </c>
      <c r="D283" s="5" t="s">
        <v>18</v>
      </c>
      <c r="E283" s="6"/>
      <c r="F283" s="3"/>
      <c r="G283" s="8">
        <f>G288+G284</f>
        <v>5388.0239999999994</v>
      </c>
      <c r="H283" s="8">
        <f>H288</f>
        <v>2300</v>
      </c>
      <c r="I283" s="8">
        <f>I288</f>
        <v>2300</v>
      </c>
    </row>
    <row r="284" spans="1:9" ht="47.25">
      <c r="A284" s="39" t="s">
        <v>205</v>
      </c>
      <c r="B284" s="5" t="s">
        <v>30</v>
      </c>
      <c r="C284" s="5" t="s">
        <v>16</v>
      </c>
      <c r="D284" s="5" t="s">
        <v>18</v>
      </c>
      <c r="E284" s="6" t="s">
        <v>204</v>
      </c>
      <c r="F284" s="26"/>
      <c r="G284" s="20">
        <f>G285</f>
        <v>1883.0239999999999</v>
      </c>
      <c r="H284" s="8">
        <v>0</v>
      </c>
      <c r="I284" s="8">
        <v>0</v>
      </c>
    </row>
    <row r="285" spans="1:9" ht="31.5">
      <c r="A285" s="39" t="s">
        <v>207</v>
      </c>
      <c r="B285" s="5" t="s">
        <v>30</v>
      </c>
      <c r="C285" s="5" t="s">
        <v>16</v>
      </c>
      <c r="D285" s="5" t="s">
        <v>18</v>
      </c>
      <c r="E285" s="6" t="s">
        <v>206</v>
      </c>
      <c r="F285" s="26"/>
      <c r="G285" s="20">
        <f>G286</f>
        <v>1883.0239999999999</v>
      </c>
      <c r="H285" s="8">
        <v>0</v>
      </c>
      <c r="I285" s="8">
        <v>0</v>
      </c>
    </row>
    <row r="286" spans="1:9" ht="78.75">
      <c r="A286" s="64" t="s">
        <v>303</v>
      </c>
      <c r="B286" s="26" t="s">
        <v>30</v>
      </c>
      <c r="C286" s="5" t="s">
        <v>16</v>
      </c>
      <c r="D286" s="5" t="s">
        <v>18</v>
      </c>
      <c r="E286" s="27" t="s">
        <v>304</v>
      </c>
      <c r="F286" s="3"/>
      <c r="G286" s="8">
        <f>G287</f>
        <v>1883.0239999999999</v>
      </c>
      <c r="H286" s="8">
        <f>H287</f>
        <v>0</v>
      </c>
      <c r="I286" s="8">
        <f>I287</f>
        <v>0</v>
      </c>
    </row>
    <row r="287" spans="1:9" ht="23.25" customHeight="1">
      <c r="A287" s="64" t="s">
        <v>67</v>
      </c>
      <c r="B287" s="26" t="s">
        <v>30</v>
      </c>
      <c r="C287" s="26" t="s">
        <v>16</v>
      </c>
      <c r="D287" s="26" t="s">
        <v>18</v>
      </c>
      <c r="E287" s="27" t="s">
        <v>304</v>
      </c>
      <c r="F287" s="34">
        <v>540</v>
      </c>
      <c r="G287" s="20">
        <v>1883.0239999999999</v>
      </c>
      <c r="H287" s="20">
        <v>0</v>
      </c>
      <c r="I287" s="20">
        <v>0</v>
      </c>
    </row>
    <row r="288" spans="1:9" ht="49.5" customHeight="1">
      <c r="A288" s="39" t="s">
        <v>205</v>
      </c>
      <c r="B288" s="5" t="s">
        <v>30</v>
      </c>
      <c r="C288" s="5" t="s">
        <v>16</v>
      </c>
      <c r="D288" s="5" t="s">
        <v>18</v>
      </c>
      <c r="E288" s="6" t="s">
        <v>204</v>
      </c>
      <c r="F288" s="3"/>
      <c r="G288" s="8">
        <f t="shared" si="23"/>
        <v>3505</v>
      </c>
      <c r="H288" s="8">
        <f t="shared" si="23"/>
        <v>2300</v>
      </c>
      <c r="I288" s="8">
        <f t="shared" si="23"/>
        <v>2300</v>
      </c>
    </row>
    <row r="289" spans="1:9" ht="35.25" customHeight="1">
      <c r="A289" s="39" t="s">
        <v>207</v>
      </c>
      <c r="B289" s="5" t="s">
        <v>30</v>
      </c>
      <c r="C289" s="5" t="s">
        <v>16</v>
      </c>
      <c r="D289" s="5" t="s">
        <v>18</v>
      </c>
      <c r="E289" s="6" t="s">
        <v>206</v>
      </c>
      <c r="F289" s="3"/>
      <c r="G289" s="8">
        <f t="shared" si="23"/>
        <v>3505</v>
      </c>
      <c r="H289" s="8">
        <f t="shared" si="23"/>
        <v>2300</v>
      </c>
      <c r="I289" s="8">
        <f t="shared" si="23"/>
        <v>2300</v>
      </c>
    </row>
    <row r="290" spans="1:9" ht="115.5" customHeight="1">
      <c r="A290" s="38" t="s">
        <v>87</v>
      </c>
      <c r="B290" s="5" t="s">
        <v>30</v>
      </c>
      <c r="C290" s="5" t="s">
        <v>16</v>
      </c>
      <c r="D290" s="5" t="s">
        <v>18</v>
      </c>
      <c r="E290" s="6" t="s">
        <v>114</v>
      </c>
      <c r="F290" s="3"/>
      <c r="G290" s="8">
        <f t="shared" si="23"/>
        <v>3505</v>
      </c>
      <c r="H290" s="8">
        <f t="shared" si="23"/>
        <v>2300</v>
      </c>
      <c r="I290" s="8">
        <f t="shared" si="23"/>
        <v>2300</v>
      </c>
    </row>
    <row r="291" spans="1:9" ht="26.25" customHeight="1">
      <c r="A291" s="52" t="s">
        <v>67</v>
      </c>
      <c r="B291" s="26" t="s">
        <v>30</v>
      </c>
      <c r="C291" s="26" t="s">
        <v>16</v>
      </c>
      <c r="D291" s="26" t="s">
        <v>18</v>
      </c>
      <c r="E291" s="27" t="s">
        <v>114</v>
      </c>
      <c r="F291" s="34">
        <v>540</v>
      </c>
      <c r="G291" s="20">
        <v>3505</v>
      </c>
      <c r="H291" s="20">
        <v>2300</v>
      </c>
      <c r="I291" s="20">
        <v>2300</v>
      </c>
    </row>
    <row r="292" spans="1:9" ht="23.25" customHeight="1">
      <c r="A292" s="39" t="s">
        <v>147</v>
      </c>
      <c r="B292" s="26" t="s">
        <v>30</v>
      </c>
      <c r="C292" s="5" t="s">
        <v>19</v>
      </c>
      <c r="D292" s="5"/>
      <c r="E292" s="27"/>
      <c r="F292" s="34"/>
      <c r="G292" s="20">
        <f>G293+G304</f>
        <v>4706.2060000000001</v>
      </c>
      <c r="H292" s="20">
        <f>H293+H304</f>
        <v>1130</v>
      </c>
      <c r="I292" s="20">
        <f>I293+I304</f>
        <v>1130</v>
      </c>
    </row>
    <row r="293" spans="1:9" ht="27" customHeight="1">
      <c r="A293" s="39" t="s">
        <v>148</v>
      </c>
      <c r="B293" s="26" t="s">
        <v>30</v>
      </c>
      <c r="C293" s="5" t="s">
        <v>19</v>
      </c>
      <c r="D293" s="5" t="s">
        <v>14</v>
      </c>
      <c r="E293" s="27"/>
      <c r="F293" s="34"/>
      <c r="G293" s="20">
        <f>G300+G294</f>
        <v>1542.0450000000001</v>
      </c>
      <c r="H293" s="20">
        <f>H300</f>
        <v>600</v>
      </c>
      <c r="I293" s="20">
        <f>I300</f>
        <v>600</v>
      </c>
    </row>
    <row r="294" spans="1:9" ht="47.25">
      <c r="A294" s="39" t="s">
        <v>234</v>
      </c>
      <c r="B294" s="26" t="s">
        <v>30</v>
      </c>
      <c r="C294" s="7" t="s">
        <v>19</v>
      </c>
      <c r="D294" s="7" t="s">
        <v>14</v>
      </c>
      <c r="E294" s="6" t="s">
        <v>233</v>
      </c>
      <c r="F294" s="34"/>
      <c r="G294" s="20">
        <f>G295+G297</f>
        <v>992.04499999999996</v>
      </c>
      <c r="H294" s="20">
        <v>0</v>
      </c>
      <c r="I294" s="20">
        <v>0</v>
      </c>
    </row>
    <row r="295" spans="1:9" ht="47.25">
      <c r="A295" s="39" t="s">
        <v>301</v>
      </c>
      <c r="B295" s="26" t="s">
        <v>30</v>
      </c>
      <c r="C295" s="7" t="s">
        <v>19</v>
      </c>
      <c r="D295" s="7" t="s">
        <v>14</v>
      </c>
      <c r="E295" s="6" t="s">
        <v>183</v>
      </c>
      <c r="F295" s="34"/>
      <c r="G295" s="20">
        <f>G296</f>
        <v>150</v>
      </c>
      <c r="H295" s="20">
        <v>0</v>
      </c>
      <c r="I295" s="20">
        <v>0</v>
      </c>
    </row>
    <row r="296" spans="1:9" ht="27" customHeight="1">
      <c r="A296" s="38" t="s">
        <v>67</v>
      </c>
      <c r="B296" s="26" t="s">
        <v>30</v>
      </c>
      <c r="C296" s="7" t="s">
        <v>19</v>
      </c>
      <c r="D296" s="7" t="s">
        <v>14</v>
      </c>
      <c r="E296" s="6" t="s">
        <v>183</v>
      </c>
      <c r="F296" s="34">
        <v>540</v>
      </c>
      <c r="G296" s="20">
        <v>150</v>
      </c>
      <c r="H296" s="20">
        <v>0</v>
      </c>
      <c r="I296" s="20">
        <v>0</v>
      </c>
    </row>
    <row r="297" spans="1:9" ht="94.5">
      <c r="A297" s="31" t="s">
        <v>245</v>
      </c>
      <c r="B297" s="26" t="s">
        <v>30</v>
      </c>
      <c r="C297" s="7" t="s">
        <v>19</v>
      </c>
      <c r="D297" s="7" t="s">
        <v>14</v>
      </c>
      <c r="E297" s="6" t="s">
        <v>246</v>
      </c>
      <c r="F297" s="3"/>
      <c r="G297" s="8">
        <f>G298</f>
        <v>842.04499999999996</v>
      </c>
      <c r="H297" s="20">
        <v>0</v>
      </c>
      <c r="I297" s="20">
        <v>0</v>
      </c>
    </row>
    <row r="298" spans="1:9" ht="31.5">
      <c r="A298" s="31" t="s">
        <v>288</v>
      </c>
      <c r="B298" s="26" t="s">
        <v>30</v>
      </c>
      <c r="C298" s="7" t="s">
        <v>19</v>
      </c>
      <c r="D298" s="7" t="s">
        <v>14</v>
      </c>
      <c r="E298" s="6" t="s">
        <v>289</v>
      </c>
      <c r="F298" s="3"/>
      <c r="G298" s="8">
        <f>G299</f>
        <v>842.04499999999996</v>
      </c>
      <c r="H298" s="20">
        <v>0</v>
      </c>
      <c r="I298" s="20">
        <v>0</v>
      </c>
    </row>
    <row r="299" spans="1:9" ht="27" customHeight="1">
      <c r="A299" s="38" t="s">
        <v>67</v>
      </c>
      <c r="B299" s="26" t="s">
        <v>30</v>
      </c>
      <c r="C299" s="7" t="s">
        <v>19</v>
      </c>
      <c r="D299" s="7" t="s">
        <v>14</v>
      </c>
      <c r="E299" s="6" t="s">
        <v>289</v>
      </c>
      <c r="F299" s="34">
        <v>540</v>
      </c>
      <c r="G299" s="20">
        <v>842.04499999999996</v>
      </c>
      <c r="H299" s="20">
        <v>0</v>
      </c>
      <c r="I299" s="20">
        <v>0</v>
      </c>
    </row>
    <row r="300" spans="1:9" ht="47.25" customHeight="1">
      <c r="A300" s="39" t="s">
        <v>205</v>
      </c>
      <c r="B300" s="26" t="s">
        <v>30</v>
      </c>
      <c r="C300" s="5" t="s">
        <v>19</v>
      </c>
      <c r="D300" s="5" t="s">
        <v>14</v>
      </c>
      <c r="E300" s="27" t="s">
        <v>204</v>
      </c>
      <c r="F300" s="34"/>
      <c r="G300" s="20">
        <f t="shared" ref="G300:I302" si="24">G301</f>
        <v>550</v>
      </c>
      <c r="H300" s="20">
        <f t="shared" si="24"/>
        <v>600</v>
      </c>
      <c r="I300" s="20">
        <f t="shared" si="24"/>
        <v>600</v>
      </c>
    </row>
    <row r="301" spans="1:9" ht="38.25" customHeight="1">
      <c r="A301" s="39" t="s">
        <v>207</v>
      </c>
      <c r="B301" s="26" t="s">
        <v>30</v>
      </c>
      <c r="C301" s="5" t="s">
        <v>19</v>
      </c>
      <c r="D301" s="5" t="s">
        <v>14</v>
      </c>
      <c r="E301" s="27" t="s">
        <v>206</v>
      </c>
      <c r="F301" s="34"/>
      <c r="G301" s="20">
        <f t="shared" si="24"/>
        <v>550</v>
      </c>
      <c r="H301" s="20">
        <f t="shared" si="24"/>
        <v>600</v>
      </c>
      <c r="I301" s="20">
        <f t="shared" si="24"/>
        <v>600</v>
      </c>
    </row>
    <row r="302" spans="1:9" ht="119.25" customHeight="1">
      <c r="A302" s="38" t="s">
        <v>87</v>
      </c>
      <c r="B302" s="26" t="s">
        <v>30</v>
      </c>
      <c r="C302" s="5" t="s">
        <v>19</v>
      </c>
      <c r="D302" s="5" t="s">
        <v>14</v>
      </c>
      <c r="E302" s="6" t="s">
        <v>114</v>
      </c>
      <c r="F302" s="3"/>
      <c r="G302" s="20">
        <f t="shared" si="24"/>
        <v>550</v>
      </c>
      <c r="H302" s="20">
        <f t="shared" si="24"/>
        <v>600</v>
      </c>
      <c r="I302" s="20">
        <f t="shared" si="24"/>
        <v>600</v>
      </c>
    </row>
    <row r="303" spans="1:9" ht="24.75" customHeight="1">
      <c r="A303" s="38" t="s">
        <v>67</v>
      </c>
      <c r="B303" s="26" t="s">
        <v>30</v>
      </c>
      <c r="C303" s="5" t="s">
        <v>19</v>
      </c>
      <c r="D303" s="5" t="s">
        <v>14</v>
      </c>
      <c r="E303" s="27" t="s">
        <v>114</v>
      </c>
      <c r="F303" s="34">
        <v>540</v>
      </c>
      <c r="G303" s="20">
        <v>550</v>
      </c>
      <c r="H303" s="20">
        <v>600</v>
      </c>
      <c r="I303" s="20">
        <v>600</v>
      </c>
    </row>
    <row r="304" spans="1:9" ht="24" customHeight="1">
      <c r="A304" s="39" t="s">
        <v>146</v>
      </c>
      <c r="B304" s="26" t="s">
        <v>30</v>
      </c>
      <c r="C304" s="5" t="s">
        <v>19</v>
      </c>
      <c r="D304" s="5" t="s">
        <v>15</v>
      </c>
      <c r="E304" s="27"/>
      <c r="F304" s="34"/>
      <c r="G304" s="20">
        <f>G309+G305</f>
        <v>3164.1610000000001</v>
      </c>
      <c r="H304" s="20">
        <f>H309</f>
        <v>530</v>
      </c>
      <c r="I304" s="20">
        <f>I309</f>
        <v>530</v>
      </c>
    </row>
    <row r="305" spans="1:9" ht="47.25">
      <c r="A305" s="54" t="s">
        <v>205</v>
      </c>
      <c r="B305" s="26" t="s">
        <v>30</v>
      </c>
      <c r="C305" s="26" t="s">
        <v>19</v>
      </c>
      <c r="D305" s="26" t="s">
        <v>15</v>
      </c>
      <c r="E305" s="27" t="s">
        <v>204</v>
      </c>
      <c r="F305" s="26"/>
      <c r="G305" s="20">
        <f>G306</f>
        <v>1734.1610000000001</v>
      </c>
      <c r="H305" s="20">
        <v>0</v>
      </c>
      <c r="I305" s="20">
        <v>0</v>
      </c>
    </row>
    <row r="306" spans="1:9" ht="31.5">
      <c r="A306" s="54" t="s">
        <v>207</v>
      </c>
      <c r="B306" s="26" t="s">
        <v>30</v>
      </c>
      <c r="C306" s="26" t="s">
        <v>19</v>
      </c>
      <c r="D306" s="26" t="s">
        <v>15</v>
      </c>
      <c r="E306" s="27" t="s">
        <v>206</v>
      </c>
      <c r="F306" s="26"/>
      <c r="G306" s="20">
        <f>G307</f>
        <v>1734.1610000000001</v>
      </c>
      <c r="H306" s="20">
        <v>0</v>
      </c>
      <c r="I306" s="20">
        <v>0</v>
      </c>
    </row>
    <row r="307" spans="1:9" ht="78.75">
      <c r="A307" s="66" t="s">
        <v>303</v>
      </c>
      <c r="B307" s="26" t="s">
        <v>30</v>
      </c>
      <c r="C307" s="26" t="s">
        <v>19</v>
      </c>
      <c r="D307" s="26" t="s">
        <v>15</v>
      </c>
      <c r="E307" s="27" t="s">
        <v>305</v>
      </c>
      <c r="F307" s="34"/>
      <c r="G307" s="20">
        <f>G308</f>
        <v>1734.1610000000001</v>
      </c>
      <c r="H307" s="20">
        <f>H308</f>
        <v>0</v>
      </c>
      <c r="I307" s="20">
        <f>I308</f>
        <v>0</v>
      </c>
    </row>
    <row r="308" spans="1:9" ht="24" customHeight="1">
      <c r="A308" s="66" t="s">
        <v>67</v>
      </c>
      <c r="B308" s="26" t="s">
        <v>30</v>
      </c>
      <c r="C308" s="26" t="s">
        <v>19</v>
      </c>
      <c r="D308" s="26" t="s">
        <v>15</v>
      </c>
      <c r="E308" s="27" t="s">
        <v>305</v>
      </c>
      <c r="F308" s="34">
        <v>540</v>
      </c>
      <c r="G308" s="20">
        <v>1734.1610000000001</v>
      </c>
      <c r="H308" s="20">
        <v>0</v>
      </c>
      <c r="I308" s="20">
        <v>0</v>
      </c>
    </row>
    <row r="309" spans="1:9" ht="50.25" customHeight="1">
      <c r="A309" s="39" t="s">
        <v>205</v>
      </c>
      <c r="B309" s="26" t="s">
        <v>30</v>
      </c>
      <c r="C309" s="5" t="s">
        <v>19</v>
      </c>
      <c r="D309" s="5" t="s">
        <v>15</v>
      </c>
      <c r="E309" s="27" t="s">
        <v>204</v>
      </c>
      <c r="F309" s="34"/>
      <c r="G309" s="20">
        <f t="shared" ref="G309:I310" si="25">G310</f>
        <v>1430</v>
      </c>
      <c r="H309" s="20">
        <f t="shared" si="25"/>
        <v>530</v>
      </c>
      <c r="I309" s="20">
        <f t="shared" si="25"/>
        <v>530</v>
      </c>
    </row>
    <row r="310" spans="1:9" ht="37.5" customHeight="1">
      <c r="A310" s="39" t="s">
        <v>207</v>
      </c>
      <c r="B310" s="26" t="s">
        <v>30</v>
      </c>
      <c r="C310" s="5" t="s">
        <v>19</v>
      </c>
      <c r="D310" s="5" t="s">
        <v>15</v>
      </c>
      <c r="E310" s="27" t="s">
        <v>206</v>
      </c>
      <c r="F310" s="34"/>
      <c r="G310" s="20">
        <f t="shared" si="25"/>
        <v>1430</v>
      </c>
      <c r="H310" s="20">
        <f t="shared" si="25"/>
        <v>530</v>
      </c>
      <c r="I310" s="20">
        <f t="shared" si="25"/>
        <v>530</v>
      </c>
    </row>
    <row r="311" spans="1:9" ht="117.75" customHeight="1">
      <c r="A311" s="38" t="s">
        <v>87</v>
      </c>
      <c r="B311" s="26" t="s">
        <v>30</v>
      </c>
      <c r="C311" s="5" t="s">
        <v>19</v>
      </c>
      <c r="D311" s="5" t="s">
        <v>15</v>
      </c>
      <c r="E311" s="6" t="s">
        <v>114</v>
      </c>
      <c r="F311" s="3"/>
      <c r="G311" s="20">
        <f>G312</f>
        <v>1430</v>
      </c>
      <c r="H311" s="20">
        <f>H312</f>
        <v>530</v>
      </c>
      <c r="I311" s="20">
        <f>I312</f>
        <v>530</v>
      </c>
    </row>
    <row r="312" spans="1:9" ht="21" customHeight="1">
      <c r="A312" s="38" t="s">
        <v>67</v>
      </c>
      <c r="B312" s="26" t="s">
        <v>30</v>
      </c>
      <c r="C312" s="5" t="s">
        <v>19</v>
      </c>
      <c r="D312" s="5" t="s">
        <v>15</v>
      </c>
      <c r="E312" s="27" t="s">
        <v>114</v>
      </c>
      <c r="F312" s="34">
        <v>540</v>
      </c>
      <c r="G312" s="20">
        <v>1430</v>
      </c>
      <c r="H312" s="20">
        <v>530</v>
      </c>
      <c r="I312" s="20">
        <v>530</v>
      </c>
    </row>
    <row r="313" spans="1:9" ht="31.5">
      <c r="A313" s="21" t="s">
        <v>327</v>
      </c>
      <c r="B313" s="26" t="s">
        <v>30</v>
      </c>
      <c r="C313" s="5" t="s">
        <v>21</v>
      </c>
      <c r="D313" s="5" t="s">
        <v>19</v>
      </c>
      <c r="E313" s="6"/>
      <c r="F313" s="3"/>
      <c r="G313" s="8">
        <f>G314+G317</f>
        <v>47.5</v>
      </c>
      <c r="H313" s="8">
        <v>0</v>
      </c>
      <c r="I313" s="8">
        <v>0</v>
      </c>
    </row>
    <row r="314" spans="1:9" ht="31.5">
      <c r="A314" s="38" t="s">
        <v>58</v>
      </c>
      <c r="B314" s="26" t="s">
        <v>30</v>
      </c>
      <c r="C314" s="5" t="s">
        <v>21</v>
      </c>
      <c r="D314" s="5" t="s">
        <v>19</v>
      </c>
      <c r="E314" s="6" t="s">
        <v>101</v>
      </c>
      <c r="F314" s="3"/>
      <c r="G314" s="8">
        <f>G315</f>
        <v>20.5</v>
      </c>
      <c r="H314" s="8">
        <v>0</v>
      </c>
      <c r="I314" s="8">
        <v>0</v>
      </c>
    </row>
    <row r="315" spans="1:9" ht="31.5">
      <c r="A315" s="38" t="s">
        <v>59</v>
      </c>
      <c r="B315" s="26" t="s">
        <v>30</v>
      </c>
      <c r="C315" s="5" t="s">
        <v>21</v>
      </c>
      <c r="D315" s="5" t="s">
        <v>19</v>
      </c>
      <c r="E315" s="6" t="s">
        <v>102</v>
      </c>
      <c r="F315" s="3"/>
      <c r="G315" s="8">
        <f>G316</f>
        <v>20.5</v>
      </c>
      <c r="H315" s="8">
        <v>0</v>
      </c>
      <c r="I315" s="8">
        <v>0</v>
      </c>
    </row>
    <row r="316" spans="1:9" ht="31.5">
      <c r="A316" s="21" t="s">
        <v>100</v>
      </c>
      <c r="B316" s="26" t="s">
        <v>30</v>
      </c>
      <c r="C316" s="5" t="s">
        <v>21</v>
      </c>
      <c r="D316" s="5" t="s">
        <v>19</v>
      </c>
      <c r="E316" s="6" t="s">
        <v>102</v>
      </c>
      <c r="F316" s="16">
        <v>200</v>
      </c>
      <c r="G316" s="8">
        <v>20.5</v>
      </c>
      <c r="H316" s="8">
        <v>0</v>
      </c>
      <c r="I316" s="8">
        <v>0</v>
      </c>
    </row>
    <row r="317" spans="1:9" ht="31.5">
      <c r="A317" s="40" t="s">
        <v>201</v>
      </c>
      <c r="B317" s="5" t="s">
        <v>30</v>
      </c>
      <c r="C317" s="5" t="s">
        <v>21</v>
      </c>
      <c r="D317" s="5" t="s">
        <v>19</v>
      </c>
      <c r="E317" s="6" t="s">
        <v>200</v>
      </c>
      <c r="F317" s="34"/>
      <c r="G317" s="20">
        <f t="shared" ref="G317:I318" si="26">G318</f>
        <v>27</v>
      </c>
      <c r="H317" s="20">
        <f t="shared" si="26"/>
        <v>0</v>
      </c>
      <c r="I317" s="20">
        <f t="shared" si="26"/>
        <v>0</v>
      </c>
    </row>
    <row r="318" spans="1:9" ht="31.5">
      <c r="A318" s="40" t="s">
        <v>79</v>
      </c>
      <c r="B318" s="5" t="s">
        <v>30</v>
      </c>
      <c r="C318" s="5" t="s">
        <v>21</v>
      </c>
      <c r="D318" s="5" t="s">
        <v>19</v>
      </c>
      <c r="E318" s="6" t="s">
        <v>105</v>
      </c>
      <c r="F318" s="34"/>
      <c r="G318" s="20">
        <f t="shared" si="26"/>
        <v>27</v>
      </c>
      <c r="H318" s="20">
        <f t="shared" si="26"/>
        <v>0</v>
      </c>
      <c r="I318" s="20">
        <f t="shared" si="26"/>
        <v>0</v>
      </c>
    </row>
    <row r="319" spans="1:9" ht="94.5">
      <c r="A319" s="40" t="s">
        <v>57</v>
      </c>
      <c r="B319" s="5" t="s">
        <v>30</v>
      </c>
      <c r="C319" s="5" t="s">
        <v>21</v>
      </c>
      <c r="D319" s="5" t="s">
        <v>19</v>
      </c>
      <c r="E319" s="6" t="s">
        <v>106</v>
      </c>
      <c r="F319" s="34"/>
      <c r="G319" s="20">
        <f>G320</f>
        <v>27</v>
      </c>
      <c r="H319" s="20">
        <v>0</v>
      </c>
      <c r="I319" s="20">
        <v>0</v>
      </c>
    </row>
    <row r="320" spans="1:9" ht="31.5">
      <c r="A320" s="21" t="s">
        <v>100</v>
      </c>
      <c r="B320" s="5" t="s">
        <v>30</v>
      </c>
      <c r="C320" s="5" t="s">
        <v>21</v>
      </c>
      <c r="D320" s="5" t="s">
        <v>19</v>
      </c>
      <c r="E320" s="6" t="s">
        <v>106</v>
      </c>
      <c r="F320" s="3">
        <v>200</v>
      </c>
      <c r="G320" s="20">
        <v>27</v>
      </c>
      <c r="H320" s="20">
        <v>0</v>
      </c>
      <c r="I320" s="20">
        <v>0</v>
      </c>
    </row>
    <row r="321" spans="1:9" ht="21" customHeight="1">
      <c r="A321" s="39" t="s">
        <v>76</v>
      </c>
      <c r="B321" s="26" t="s">
        <v>30</v>
      </c>
      <c r="C321" s="26" t="s">
        <v>20</v>
      </c>
      <c r="D321" s="5"/>
      <c r="E321" s="27"/>
      <c r="F321" s="34"/>
      <c r="G321" s="20">
        <f>G322+G329</f>
        <v>10302.1</v>
      </c>
      <c r="H321" s="20">
        <f>H322+H329</f>
        <v>4830</v>
      </c>
      <c r="I321" s="20">
        <f>I322+I329</f>
        <v>4830</v>
      </c>
    </row>
    <row r="322" spans="1:9" ht="19.5" customHeight="1">
      <c r="A322" s="54" t="s">
        <v>8</v>
      </c>
      <c r="B322" s="26" t="s">
        <v>30</v>
      </c>
      <c r="C322" s="26" t="s">
        <v>20</v>
      </c>
      <c r="D322" s="26" t="s">
        <v>13</v>
      </c>
      <c r="E322" s="27"/>
      <c r="F322" s="34"/>
      <c r="G322" s="20">
        <f t="shared" ref="G322:I325" si="27">G323</f>
        <v>9025.6</v>
      </c>
      <c r="H322" s="20">
        <f t="shared" si="27"/>
        <v>4800</v>
      </c>
      <c r="I322" s="20">
        <f t="shared" si="27"/>
        <v>4800</v>
      </c>
    </row>
    <row r="323" spans="1:9" ht="52.5" customHeight="1">
      <c r="A323" s="54" t="s">
        <v>205</v>
      </c>
      <c r="B323" s="26" t="s">
        <v>30</v>
      </c>
      <c r="C323" s="26" t="s">
        <v>20</v>
      </c>
      <c r="D323" s="26" t="s">
        <v>13</v>
      </c>
      <c r="E323" s="27" t="s">
        <v>204</v>
      </c>
      <c r="F323" s="34"/>
      <c r="G323" s="20">
        <f t="shared" si="27"/>
        <v>9025.6</v>
      </c>
      <c r="H323" s="20">
        <f t="shared" si="27"/>
        <v>4800</v>
      </c>
      <c r="I323" s="20">
        <f t="shared" si="27"/>
        <v>4800</v>
      </c>
    </row>
    <row r="324" spans="1:9" ht="36.75" customHeight="1">
      <c r="A324" s="54" t="s">
        <v>207</v>
      </c>
      <c r="B324" s="26" t="s">
        <v>30</v>
      </c>
      <c r="C324" s="26" t="s">
        <v>20</v>
      </c>
      <c r="D324" s="26" t="s">
        <v>13</v>
      </c>
      <c r="E324" s="27" t="s">
        <v>206</v>
      </c>
      <c r="F324" s="34"/>
      <c r="G324" s="20">
        <f>G325+G327</f>
        <v>9025.6</v>
      </c>
      <c r="H324" s="20">
        <f t="shared" si="27"/>
        <v>4800</v>
      </c>
      <c r="I324" s="20">
        <f t="shared" si="27"/>
        <v>4800</v>
      </c>
    </row>
    <row r="325" spans="1:9" ht="113.25" customHeight="1">
      <c r="A325" s="38" t="s">
        <v>87</v>
      </c>
      <c r="B325" s="5" t="s">
        <v>30</v>
      </c>
      <c r="C325" s="5" t="s">
        <v>20</v>
      </c>
      <c r="D325" s="5" t="s">
        <v>13</v>
      </c>
      <c r="E325" s="6" t="s">
        <v>114</v>
      </c>
      <c r="F325" s="3"/>
      <c r="G325" s="8">
        <f t="shared" si="27"/>
        <v>6056.2</v>
      </c>
      <c r="H325" s="8">
        <f t="shared" si="27"/>
        <v>4800</v>
      </c>
      <c r="I325" s="8">
        <f t="shared" si="27"/>
        <v>4800</v>
      </c>
    </row>
    <row r="326" spans="1:9" ht="35.25" customHeight="1">
      <c r="A326" s="38" t="s">
        <v>67</v>
      </c>
      <c r="B326" s="5" t="s">
        <v>30</v>
      </c>
      <c r="C326" s="5" t="s">
        <v>20</v>
      </c>
      <c r="D326" s="5" t="s">
        <v>13</v>
      </c>
      <c r="E326" s="6" t="s">
        <v>114</v>
      </c>
      <c r="F326" s="3">
        <v>540</v>
      </c>
      <c r="G326" s="8">
        <v>6056.2</v>
      </c>
      <c r="H326" s="8">
        <v>4800</v>
      </c>
      <c r="I326" s="8">
        <v>4800</v>
      </c>
    </row>
    <row r="327" spans="1:9" ht="47.25">
      <c r="A327" s="38" t="s">
        <v>339</v>
      </c>
      <c r="B327" s="5" t="s">
        <v>30</v>
      </c>
      <c r="C327" s="5" t="s">
        <v>20</v>
      </c>
      <c r="D327" s="5" t="s">
        <v>13</v>
      </c>
      <c r="E327" s="6" t="s">
        <v>340</v>
      </c>
      <c r="F327" s="3"/>
      <c r="G327" s="8">
        <f>G328</f>
        <v>2969.4</v>
      </c>
      <c r="H327" s="8">
        <v>0</v>
      </c>
      <c r="I327" s="8">
        <v>0</v>
      </c>
    </row>
    <row r="328" spans="1:9" ht="35.25" customHeight="1">
      <c r="A328" s="38" t="s">
        <v>67</v>
      </c>
      <c r="B328" s="5" t="s">
        <v>30</v>
      </c>
      <c r="C328" s="5" t="s">
        <v>20</v>
      </c>
      <c r="D328" s="5" t="s">
        <v>13</v>
      </c>
      <c r="E328" s="6" t="s">
        <v>340</v>
      </c>
      <c r="F328" s="3">
        <v>540</v>
      </c>
      <c r="G328" s="8">
        <v>2969.4</v>
      </c>
      <c r="H328" s="8">
        <v>0</v>
      </c>
      <c r="I328" s="8">
        <v>0</v>
      </c>
    </row>
    <row r="329" spans="1:9" ht="33.75" customHeight="1">
      <c r="A329" s="39" t="s">
        <v>78</v>
      </c>
      <c r="B329" s="5" t="s">
        <v>30</v>
      </c>
      <c r="C329" s="5" t="s">
        <v>20</v>
      </c>
      <c r="D329" s="5" t="s">
        <v>16</v>
      </c>
      <c r="E329" s="6"/>
      <c r="F329" s="3"/>
      <c r="G329" s="8">
        <f t="shared" ref="G329:I332" si="28">G330</f>
        <v>1276.5</v>
      </c>
      <c r="H329" s="8">
        <f t="shared" si="28"/>
        <v>30</v>
      </c>
      <c r="I329" s="8">
        <f t="shared" si="28"/>
        <v>30</v>
      </c>
    </row>
    <row r="330" spans="1:9" ht="54" customHeight="1">
      <c r="A330" s="39" t="s">
        <v>205</v>
      </c>
      <c r="B330" s="5" t="s">
        <v>30</v>
      </c>
      <c r="C330" s="5" t="s">
        <v>20</v>
      </c>
      <c r="D330" s="5" t="s">
        <v>16</v>
      </c>
      <c r="E330" s="6" t="s">
        <v>204</v>
      </c>
      <c r="F330" s="3"/>
      <c r="G330" s="8">
        <f t="shared" si="28"/>
        <v>1276.5</v>
      </c>
      <c r="H330" s="8">
        <f t="shared" si="28"/>
        <v>30</v>
      </c>
      <c r="I330" s="8">
        <f t="shared" si="28"/>
        <v>30</v>
      </c>
    </row>
    <row r="331" spans="1:9" ht="33.75" customHeight="1">
      <c r="A331" s="39" t="s">
        <v>207</v>
      </c>
      <c r="B331" s="5" t="s">
        <v>30</v>
      </c>
      <c r="C331" s="5" t="s">
        <v>20</v>
      </c>
      <c r="D331" s="5" t="s">
        <v>16</v>
      </c>
      <c r="E331" s="6" t="s">
        <v>206</v>
      </c>
      <c r="F331" s="3"/>
      <c r="G331" s="8">
        <f t="shared" si="28"/>
        <v>1276.5</v>
      </c>
      <c r="H331" s="8">
        <f t="shared" si="28"/>
        <v>30</v>
      </c>
      <c r="I331" s="8">
        <f t="shared" si="28"/>
        <v>30</v>
      </c>
    </row>
    <row r="332" spans="1:9" ht="117" customHeight="1">
      <c r="A332" s="38" t="s">
        <v>87</v>
      </c>
      <c r="B332" s="5" t="s">
        <v>30</v>
      </c>
      <c r="C332" s="5" t="s">
        <v>20</v>
      </c>
      <c r="D332" s="5" t="s">
        <v>16</v>
      </c>
      <c r="E332" s="6" t="s">
        <v>114</v>
      </c>
      <c r="F332" s="3"/>
      <c r="G332" s="8">
        <f t="shared" si="28"/>
        <v>1276.5</v>
      </c>
      <c r="H332" s="8">
        <f t="shared" si="28"/>
        <v>30</v>
      </c>
      <c r="I332" s="8">
        <f t="shared" si="28"/>
        <v>30</v>
      </c>
    </row>
    <row r="333" spans="1:9" ht="21.75" customHeight="1">
      <c r="A333" s="38" t="s">
        <v>67</v>
      </c>
      <c r="B333" s="5" t="s">
        <v>30</v>
      </c>
      <c r="C333" s="5" t="s">
        <v>20</v>
      </c>
      <c r="D333" s="5" t="s">
        <v>16</v>
      </c>
      <c r="E333" s="6" t="s">
        <v>114</v>
      </c>
      <c r="F333" s="3">
        <v>540</v>
      </c>
      <c r="G333" s="8">
        <v>1276.5</v>
      </c>
      <c r="H333" s="8">
        <v>30</v>
      </c>
      <c r="I333" s="8">
        <v>30</v>
      </c>
    </row>
    <row r="334" spans="1:9" ht="21.75" customHeight="1">
      <c r="A334" s="52" t="s">
        <v>9</v>
      </c>
      <c r="B334" s="26" t="s">
        <v>30</v>
      </c>
      <c r="C334" s="26">
        <v>11</v>
      </c>
      <c r="D334" s="26"/>
      <c r="E334" s="27"/>
      <c r="F334" s="34"/>
      <c r="G334" s="20">
        <f>G335</f>
        <v>1471.799</v>
      </c>
      <c r="H334" s="20">
        <v>0</v>
      </c>
      <c r="I334" s="20">
        <v>0</v>
      </c>
    </row>
    <row r="335" spans="1:9" ht="21.75" customHeight="1">
      <c r="A335" s="54" t="s">
        <v>254</v>
      </c>
      <c r="B335" s="26" t="s">
        <v>30</v>
      </c>
      <c r="C335" s="26">
        <v>11</v>
      </c>
      <c r="D335" s="65" t="s">
        <v>14</v>
      </c>
      <c r="E335" s="27"/>
      <c r="F335" s="34"/>
      <c r="G335" s="20">
        <f>G336+G340</f>
        <v>1471.799</v>
      </c>
      <c r="H335" s="20">
        <v>0</v>
      </c>
      <c r="I335" s="20">
        <v>0</v>
      </c>
    </row>
    <row r="336" spans="1:9" ht="47.25">
      <c r="A336" s="54" t="s">
        <v>205</v>
      </c>
      <c r="B336" s="26" t="s">
        <v>30</v>
      </c>
      <c r="C336" s="26">
        <v>11</v>
      </c>
      <c r="D336" s="65" t="s">
        <v>14</v>
      </c>
      <c r="E336" s="27" t="s">
        <v>204</v>
      </c>
      <c r="F336" s="26"/>
      <c r="G336" s="20">
        <f>G337</f>
        <v>1466.799</v>
      </c>
      <c r="H336" s="20">
        <v>0</v>
      </c>
      <c r="I336" s="20">
        <v>0</v>
      </c>
    </row>
    <row r="337" spans="1:9" ht="31.5">
      <c r="A337" s="54" t="s">
        <v>207</v>
      </c>
      <c r="B337" s="26" t="s">
        <v>30</v>
      </c>
      <c r="C337" s="26">
        <v>11</v>
      </c>
      <c r="D337" s="65" t="s">
        <v>14</v>
      </c>
      <c r="E337" s="27" t="s">
        <v>206</v>
      </c>
      <c r="F337" s="26"/>
      <c r="G337" s="20">
        <f>G338</f>
        <v>1466.799</v>
      </c>
      <c r="H337" s="20">
        <v>0</v>
      </c>
      <c r="I337" s="20">
        <v>0</v>
      </c>
    </row>
    <row r="338" spans="1:9" ht="78.75">
      <c r="A338" s="66" t="s">
        <v>303</v>
      </c>
      <c r="B338" s="26" t="s">
        <v>30</v>
      </c>
      <c r="C338" s="26">
        <v>11</v>
      </c>
      <c r="D338" s="65" t="s">
        <v>14</v>
      </c>
      <c r="E338" s="27" t="s">
        <v>306</v>
      </c>
      <c r="F338" s="34"/>
      <c r="G338" s="20">
        <f>G339</f>
        <v>1466.799</v>
      </c>
      <c r="H338" s="20">
        <f>H339</f>
        <v>0</v>
      </c>
      <c r="I338" s="20">
        <f>I339</f>
        <v>0</v>
      </c>
    </row>
    <row r="339" spans="1:9" ht="21.75" customHeight="1">
      <c r="A339" s="66" t="s">
        <v>67</v>
      </c>
      <c r="B339" s="26" t="s">
        <v>30</v>
      </c>
      <c r="C339" s="26">
        <v>11</v>
      </c>
      <c r="D339" s="65" t="s">
        <v>14</v>
      </c>
      <c r="E339" s="27" t="s">
        <v>306</v>
      </c>
      <c r="F339" s="34">
        <v>540</v>
      </c>
      <c r="G339" s="20">
        <v>1466.799</v>
      </c>
      <c r="H339" s="20">
        <v>0</v>
      </c>
      <c r="I339" s="20">
        <v>0</v>
      </c>
    </row>
    <row r="340" spans="1:9" ht="126">
      <c r="A340" s="38" t="s">
        <v>87</v>
      </c>
      <c r="B340" s="5" t="s">
        <v>30</v>
      </c>
      <c r="C340" s="26">
        <v>11</v>
      </c>
      <c r="D340" s="65" t="s">
        <v>14</v>
      </c>
      <c r="E340" s="6" t="s">
        <v>114</v>
      </c>
      <c r="F340" s="3"/>
      <c r="G340" s="8">
        <f t="shared" ref="G340:I340" si="29">G341</f>
        <v>5</v>
      </c>
      <c r="H340" s="8">
        <f t="shared" si="29"/>
        <v>0</v>
      </c>
      <c r="I340" s="8">
        <f t="shared" si="29"/>
        <v>0</v>
      </c>
    </row>
    <row r="341" spans="1:9" ht="21.75" customHeight="1">
      <c r="A341" s="38" t="s">
        <v>67</v>
      </c>
      <c r="B341" s="5" t="s">
        <v>30</v>
      </c>
      <c r="C341" s="26">
        <v>11</v>
      </c>
      <c r="D341" s="65" t="s">
        <v>14</v>
      </c>
      <c r="E341" s="6" t="s">
        <v>114</v>
      </c>
      <c r="F341" s="3">
        <v>540</v>
      </c>
      <c r="G341" s="8">
        <v>5</v>
      </c>
      <c r="H341" s="8">
        <v>0</v>
      </c>
      <c r="I341" s="8">
        <v>0</v>
      </c>
    </row>
    <row r="342" spans="1:9" ht="36" customHeight="1">
      <c r="A342" s="39" t="s">
        <v>56</v>
      </c>
      <c r="B342" s="5" t="s">
        <v>30</v>
      </c>
      <c r="C342" s="5">
        <v>13</v>
      </c>
      <c r="D342" s="5"/>
      <c r="E342" s="14"/>
      <c r="F342" s="15"/>
      <c r="G342" s="8">
        <f t="shared" ref="G342:I346" si="30">G343</f>
        <v>3</v>
      </c>
      <c r="H342" s="8">
        <f t="shared" si="30"/>
        <v>3</v>
      </c>
      <c r="I342" s="8">
        <f t="shared" si="30"/>
        <v>3</v>
      </c>
    </row>
    <row r="343" spans="1:9" ht="39.75" customHeight="1">
      <c r="A343" s="39" t="s">
        <v>80</v>
      </c>
      <c r="B343" s="5" t="s">
        <v>30</v>
      </c>
      <c r="C343" s="5">
        <v>13</v>
      </c>
      <c r="D343" s="5" t="s">
        <v>13</v>
      </c>
      <c r="E343" s="14"/>
      <c r="F343" s="15"/>
      <c r="G343" s="8">
        <f t="shared" si="30"/>
        <v>3</v>
      </c>
      <c r="H343" s="8">
        <f t="shared" si="30"/>
        <v>3</v>
      </c>
      <c r="I343" s="8">
        <f t="shared" si="30"/>
        <v>3</v>
      </c>
    </row>
    <row r="344" spans="1:9" ht="39.75" customHeight="1">
      <c r="A344" s="39" t="s">
        <v>198</v>
      </c>
      <c r="B344" s="5" t="s">
        <v>30</v>
      </c>
      <c r="C344" s="5">
        <v>13</v>
      </c>
      <c r="D344" s="5" t="s">
        <v>13</v>
      </c>
      <c r="E344" s="3" t="s">
        <v>197</v>
      </c>
      <c r="F344" s="15"/>
      <c r="G344" s="8">
        <f t="shared" si="30"/>
        <v>3</v>
      </c>
      <c r="H344" s="8">
        <f t="shared" si="30"/>
        <v>3</v>
      </c>
      <c r="I344" s="8">
        <f t="shared" si="30"/>
        <v>3</v>
      </c>
    </row>
    <row r="345" spans="1:9" ht="23.25" customHeight="1">
      <c r="A345" s="39" t="s">
        <v>211</v>
      </c>
      <c r="B345" s="5" t="s">
        <v>30</v>
      </c>
      <c r="C345" s="5">
        <v>13</v>
      </c>
      <c r="D345" s="5" t="s">
        <v>13</v>
      </c>
      <c r="E345" s="3" t="s">
        <v>210</v>
      </c>
      <c r="F345" s="15"/>
      <c r="G345" s="8">
        <f t="shared" si="30"/>
        <v>3</v>
      </c>
      <c r="H345" s="8">
        <f t="shared" si="30"/>
        <v>3</v>
      </c>
      <c r="I345" s="8">
        <f t="shared" si="30"/>
        <v>3</v>
      </c>
    </row>
    <row r="346" spans="1:9" ht="22.5" customHeight="1">
      <c r="A346" s="39" t="s">
        <v>64</v>
      </c>
      <c r="B346" s="5" t="s">
        <v>30</v>
      </c>
      <c r="C346" s="5">
        <v>13</v>
      </c>
      <c r="D346" s="5" t="s">
        <v>13</v>
      </c>
      <c r="E346" s="3" t="s">
        <v>115</v>
      </c>
      <c r="F346" s="15"/>
      <c r="G346" s="8">
        <f t="shared" si="30"/>
        <v>3</v>
      </c>
      <c r="H346" s="8">
        <f t="shared" si="30"/>
        <v>3</v>
      </c>
      <c r="I346" s="8">
        <f t="shared" si="30"/>
        <v>3</v>
      </c>
    </row>
    <row r="347" spans="1:9" ht="24" customHeight="1">
      <c r="A347" s="39" t="s">
        <v>72</v>
      </c>
      <c r="B347" s="5" t="s">
        <v>30</v>
      </c>
      <c r="C347" s="5">
        <v>13</v>
      </c>
      <c r="D347" s="5" t="s">
        <v>13</v>
      </c>
      <c r="E347" s="3" t="s">
        <v>115</v>
      </c>
      <c r="F347" s="5">
        <v>730</v>
      </c>
      <c r="G347" s="8">
        <v>3</v>
      </c>
      <c r="H347" s="8">
        <v>3</v>
      </c>
      <c r="I347" s="8">
        <v>3</v>
      </c>
    </row>
    <row r="348" spans="1:9" ht="29.25" customHeight="1">
      <c r="A348" s="38" t="s">
        <v>36</v>
      </c>
      <c r="B348" s="5" t="s">
        <v>30</v>
      </c>
      <c r="C348" s="5">
        <v>14</v>
      </c>
      <c r="D348" s="5"/>
      <c r="E348" s="7"/>
      <c r="F348" s="5"/>
      <c r="G348" s="8">
        <f>G349+G356</f>
        <v>8084.3</v>
      </c>
      <c r="H348" s="8">
        <f t="shared" ref="G348:I350" si="31">H349</f>
        <v>2814.3</v>
      </c>
      <c r="I348" s="8">
        <f t="shared" si="31"/>
        <v>3061.4</v>
      </c>
    </row>
    <row r="349" spans="1:9" ht="31.5" customHeight="1">
      <c r="A349" s="38" t="s">
        <v>81</v>
      </c>
      <c r="B349" s="5" t="s">
        <v>30</v>
      </c>
      <c r="C349" s="5">
        <v>14</v>
      </c>
      <c r="D349" s="5" t="s">
        <v>13</v>
      </c>
      <c r="E349" s="7"/>
      <c r="F349" s="3"/>
      <c r="G349" s="8">
        <f t="shared" si="31"/>
        <v>3034.3</v>
      </c>
      <c r="H349" s="8">
        <f t="shared" si="31"/>
        <v>2814.3</v>
      </c>
      <c r="I349" s="8">
        <f t="shared" si="31"/>
        <v>3061.4</v>
      </c>
    </row>
    <row r="350" spans="1:9" ht="50.25" customHeight="1">
      <c r="A350" s="38" t="s">
        <v>205</v>
      </c>
      <c r="B350" s="5" t="s">
        <v>30</v>
      </c>
      <c r="C350" s="5">
        <v>14</v>
      </c>
      <c r="D350" s="5" t="s">
        <v>13</v>
      </c>
      <c r="E350" s="7" t="s">
        <v>204</v>
      </c>
      <c r="F350" s="3"/>
      <c r="G350" s="8">
        <f t="shared" si="31"/>
        <v>3034.3</v>
      </c>
      <c r="H350" s="8">
        <f t="shared" si="31"/>
        <v>2814.3</v>
      </c>
      <c r="I350" s="8">
        <f t="shared" si="31"/>
        <v>3061.4</v>
      </c>
    </row>
    <row r="351" spans="1:9" ht="31.5" customHeight="1">
      <c r="A351" s="38" t="s">
        <v>209</v>
      </c>
      <c r="B351" s="5" t="s">
        <v>30</v>
      </c>
      <c r="C351" s="5">
        <v>14</v>
      </c>
      <c r="D351" s="5" t="s">
        <v>13</v>
      </c>
      <c r="E351" s="7" t="s">
        <v>208</v>
      </c>
      <c r="F351" s="3"/>
      <c r="G351" s="8">
        <f>G352+G354</f>
        <v>3034.3</v>
      </c>
      <c r="H351" s="8">
        <f>H352+H354</f>
        <v>2814.3</v>
      </c>
      <c r="I351" s="8">
        <f>I352+I354</f>
        <v>3061.4</v>
      </c>
    </row>
    <row r="352" spans="1:9" ht="58.5" customHeight="1">
      <c r="A352" s="38" t="s">
        <v>123</v>
      </c>
      <c r="B352" s="6" t="s">
        <v>30</v>
      </c>
      <c r="C352" s="6" t="s">
        <v>53</v>
      </c>
      <c r="D352" s="6" t="s">
        <v>13</v>
      </c>
      <c r="E352" s="6" t="s">
        <v>117</v>
      </c>
      <c r="F352" s="6"/>
      <c r="G352" s="8">
        <f>G353</f>
        <v>1582.3</v>
      </c>
      <c r="H352" s="8">
        <f>H353</f>
        <v>1122.3</v>
      </c>
      <c r="I352" s="8">
        <f>I353</f>
        <v>1120.4000000000001</v>
      </c>
    </row>
    <row r="353" spans="1:9" ht="22.5" customHeight="1">
      <c r="A353" s="38" t="s">
        <v>12</v>
      </c>
      <c r="B353" s="6" t="s">
        <v>30</v>
      </c>
      <c r="C353" s="6" t="s">
        <v>53</v>
      </c>
      <c r="D353" s="6" t="s">
        <v>13</v>
      </c>
      <c r="E353" s="6" t="s">
        <v>117</v>
      </c>
      <c r="F353" s="6" t="s">
        <v>62</v>
      </c>
      <c r="G353" s="8">
        <v>1582.3</v>
      </c>
      <c r="H353" s="8">
        <v>1122.3</v>
      </c>
      <c r="I353" s="8">
        <v>1120.4000000000001</v>
      </c>
    </row>
    <row r="354" spans="1:9" ht="54" customHeight="1">
      <c r="A354" s="38" t="s">
        <v>116</v>
      </c>
      <c r="B354" s="5" t="s">
        <v>30</v>
      </c>
      <c r="C354" s="5">
        <v>14</v>
      </c>
      <c r="D354" s="5" t="s">
        <v>13</v>
      </c>
      <c r="E354" s="6" t="s">
        <v>117</v>
      </c>
      <c r="F354" s="5"/>
      <c r="G354" s="8">
        <f>G355</f>
        <v>1452</v>
      </c>
      <c r="H354" s="8">
        <f>H355</f>
        <v>1692</v>
      </c>
      <c r="I354" s="8">
        <f>I355</f>
        <v>1941</v>
      </c>
    </row>
    <row r="355" spans="1:9" ht="24.75" customHeight="1">
      <c r="A355" s="38" t="s">
        <v>12</v>
      </c>
      <c r="B355" s="5" t="s">
        <v>30</v>
      </c>
      <c r="C355" s="5">
        <v>14</v>
      </c>
      <c r="D355" s="5" t="s">
        <v>13</v>
      </c>
      <c r="E355" s="6" t="s">
        <v>117</v>
      </c>
      <c r="F355" s="5">
        <v>510</v>
      </c>
      <c r="G355" s="8">
        <v>1452</v>
      </c>
      <c r="H355" s="8">
        <v>1692</v>
      </c>
      <c r="I355" s="8">
        <v>1941</v>
      </c>
    </row>
    <row r="356" spans="1:9" ht="31.5">
      <c r="A356" s="61" t="s">
        <v>207</v>
      </c>
      <c r="B356" s="5" t="s">
        <v>30</v>
      </c>
      <c r="C356" s="5" t="s">
        <v>53</v>
      </c>
      <c r="D356" s="5" t="s">
        <v>15</v>
      </c>
      <c r="E356" s="6"/>
      <c r="F356" s="5"/>
      <c r="G356" s="8">
        <f>G357</f>
        <v>5050</v>
      </c>
      <c r="H356" s="8">
        <v>0</v>
      </c>
      <c r="I356" s="8">
        <v>0</v>
      </c>
    </row>
    <row r="357" spans="1:9" ht="63">
      <c r="A357" s="62" t="s">
        <v>284</v>
      </c>
      <c r="B357" s="5" t="s">
        <v>30</v>
      </c>
      <c r="C357" s="5" t="s">
        <v>53</v>
      </c>
      <c r="D357" s="5" t="s">
        <v>15</v>
      </c>
      <c r="E357" s="6" t="s">
        <v>285</v>
      </c>
      <c r="F357" s="5"/>
      <c r="G357" s="8">
        <f>G358</f>
        <v>5050</v>
      </c>
      <c r="H357" s="8">
        <v>0</v>
      </c>
      <c r="I357" s="8">
        <v>0</v>
      </c>
    </row>
    <row r="358" spans="1:9" ht="24.75" customHeight="1">
      <c r="A358" s="62" t="s">
        <v>283</v>
      </c>
      <c r="B358" s="5" t="s">
        <v>30</v>
      </c>
      <c r="C358" s="5" t="s">
        <v>53</v>
      </c>
      <c r="D358" s="5" t="s">
        <v>15</v>
      </c>
      <c r="E358" s="6" t="s">
        <v>285</v>
      </c>
      <c r="F358" s="5">
        <v>540</v>
      </c>
      <c r="G358" s="8">
        <v>5050</v>
      </c>
      <c r="H358" s="8">
        <v>0</v>
      </c>
      <c r="I358" s="8">
        <v>0</v>
      </c>
    </row>
    <row r="359" spans="1:9" ht="53.25" customHeight="1">
      <c r="A359" s="38" t="s">
        <v>168</v>
      </c>
      <c r="B359" s="5">
        <v>167</v>
      </c>
      <c r="C359" s="5"/>
      <c r="D359" s="5"/>
      <c r="E359" s="6"/>
      <c r="F359" s="5"/>
      <c r="G359" s="8">
        <f>G360+G372</f>
        <v>3400</v>
      </c>
      <c r="H359" s="8">
        <f>H360+H372</f>
        <v>2430.1</v>
      </c>
      <c r="I359" s="8">
        <f>I360+I372</f>
        <v>2430.1</v>
      </c>
    </row>
    <row r="360" spans="1:9" ht="21.75" customHeight="1">
      <c r="A360" s="38" t="s">
        <v>31</v>
      </c>
      <c r="B360" s="5">
        <v>167</v>
      </c>
      <c r="C360" s="5" t="s">
        <v>13</v>
      </c>
      <c r="D360" s="5"/>
      <c r="E360" s="6"/>
      <c r="F360" s="5"/>
      <c r="G360" s="8">
        <f>G361+G367</f>
        <v>3000</v>
      </c>
      <c r="H360" s="8">
        <f>H361+H367</f>
        <v>2030.1</v>
      </c>
      <c r="I360" s="8">
        <f>I361+I367</f>
        <v>2030.1</v>
      </c>
    </row>
    <row r="361" spans="1:9" ht="67.5" customHeight="1">
      <c r="A361" s="38" t="s">
        <v>263</v>
      </c>
      <c r="B361" s="5">
        <v>167</v>
      </c>
      <c r="C361" s="5" t="s">
        <v>13</v>
      </c>
      <c r="D361" s="5" t="s">
        <v>16</v>
      </c>
      <c r="E361" s="6"/>
      <c r="F361" s="5"/>
      <c r="G361" s="8">
        <f t="shared" ref="G361:I364" si="32">G362</f>
        <v>2000</v>
      </c>
      <c r="H361" s="8">
        <f t="shared" si="32"/>
        <v>1530.1</v>
      </c>
      <c r="I361" s="8">
        <f t="shared" si="32"/>
        <v>1530.1</v>
      </c>
    </row>
    <row r="362" spans="1:9" ht="54.75" customHeight="1">
      <c r="A362" s="38" t="s">
        <v>203</v>
      </c>
      <c r="B362" s="5">
        <v>167</v>
      </c>
      <c r="C362" s="5" t="s">
        <v>13</v>
      </c>
      <c r="D362" s="5" t="s">
        <v>16</v>
      </c>
      <c r="E362" s="7" t="s">
        <v>202</v>
      </c>
      <c r="F362" s="5"/>
      <c r="G362" s="8">
        <f t="shared" si="32"/>
        <v>2000</v>
      </c>
      <c r="H362" s="8">
        <f t="shared" si="32"/>
        <v>1530.1</v>
      </c>
      <c r="I362" s="8">
        <f t="shared" si="32"/>
        <v>1530.1</v>
      </c>
    </row>
    <row r="363" spans="1:9" ht="39" customHeight="1">
      <c r="A363" s="38" t="s">
        <v>58</v>
      </c>
      <c r="B363" s="5">
        <v>167</v>
      </c>
      <c r="C363" s="5" t="s">
        <v>13</v>
      </c>
      <c r="D363" s="5" t="s">
        <v>16</v>
      </c>
      <c r="E363" s="6" t="s">
        <v>101</v>
      </c>
      <c r="F363" s="5"/>
      <c r="G363" s="8">
        <f t="shared" si="32"/>
        <v>2000</v>
      </c>
      <c r="H363" s="8">
        <f t="shared" si="32"/>
        <v>1530.1</v>
      </c>
      <c r="I363" s="8">
        <f t="shared" si="32"/>
        <v>1530.1</v>
      </c>
    </row>
    <row r="364" spans="1:9" ht="40.5" customHeight="1">
      <c r="A364" s="38" t="s">
        <v>59</v>
      </c>
      <c r="B364" s="5">
        <v>167</v>
      </c>
      <c r="C364" s="5" t="s">
        <v>13</v>
      </c>
      <c r="D364" s="5" t="s">
        <v>16</v>
      </c>
      <c r="E364" s="6" t="s">
        <v>102</v>
      </c>
      <c r="F364" s="5"/>
      <c r="G364" s="8">
        <f>G365+G366</f>
        <v>2000</v>
      </c>
      <c r="H364" s="8">
        <f t="shared" si="32"/>
        <v>1530.1</v>
      </c>
      <c r="I364" s="8">
        <f t="shared" si="32"/>
        <v>1530.1</v>
      </c>
    </row>
    <row r="365" spans="1:9" ht="35.25" customHeight="1">
      <c r="A365" s="21" t="s">
        <v>100</v>
      </c>
      <c r="B365" s="5">
        <v>167</v>
      </c>
      <c r="C365" s="5" t="s">
        <v>13</v>
      </c>
      <c r="D365" s="5" t="s">
        <v>16</v>
      </c>
      <c r="E365" s="6" t="s">
        <v>102</v>
      </c>
      <c r="F365" s="5">
        <v>200</v>
      </c>
      <c r="G365" s="8">
        <v>1989.854</v>
      </c>
      <c r="H365" s="8">
        <v>1530.1</v>
      </c>
      <c r="I365" s="8">
        <v>1530.1</v>
      </c>
    </row>
    <row r="366" spans="1:9">
      <c r="A366" s="40" t="s">
        <v>60</v>
      </c>
      <c r="B366" s="5">
        <v>167</v>
      </c>
      <c r="C366" s="5" t="s">
        <v>13</v>
      </c>
      <c r="D366" s="5" t="s">
        <v>16</v>
      </c>
      <c r="E366" s="6" t="s">
        <v>102</v>
      </c>
      <c r="F366" s="5">
        <v>850</v>
      </c>
      <c r="G366" s="8">
        <v>10.146000000000001</v>
      </c>
      <c r="H366" s="8">
        <v>0</v>
      </c>
      <c r="I366" s="8">
        <v>0</v>
      </c>
    </row>
    <row r="367" spans="1:9" ht="35.25" customHeight="1">
      <c r="A367" s="40" t="s">
        <v>4</v>
      </c>
      <c r="B367" s="5">
        <v>167</v>
      </c>
      <c r="C367" s="5" t="s">
        <v>13</v>
      </c>
      <c r="D367" s="5">
        <v>13</v>
      </c>
      <c r="E367" s="6"/>
      <c r="F367" s="5"/>
      <c r="G367" s="8">
        <f t="shared" ref="G367:I370" si="33">G368</f>
        <v>1000</v>
      </c>
      <c r="H367" s="8">
        <f t="shared" si="33"/>
        <v>500</v>
      </c>
      <c r="I367" s="8">
        <f t="shared" si="33"/>
        <v>500</v>
      </c>
    </row>
    <row r="368" spans="1:9" ht="35.25" customHeight="1">
      <c r="A368" s="21" t="s">
        <v>198</v>
      </c>
      <c r="B368" s="5">
        <v>167</v>
      </c>
      <c r="C368" s="5" t="s">
        <v>13</v>
      </c>
      <c r="D368" s="5">
        <v>13</v>
      </c>
      <c r="E368" s="6" t="s">
        <v>197</v>
      </c>
      <c r="F368" s="5"/>
      <c r="G368" s="8">
        <f t="shared" si="33"/>
        <v>1000</v>
      </c>
      <c r="H368" s="8">
        <f t="shared" si="33"/>
        <v>500</v>
      </c>
      <c r="I368" s="8">
        <f t="shared" si="33"/>
        <v>500</v>
      </c>
    </row>
    <row r="369" spans="1:9" ht="35.25" customHeight="1">
      <c r="A369" s="21" t="s">
        <v>213</v>
      </c>
      <c r="B369" s="5">
        <v>167</v>
      </c>
      <c r="C369" s="5" t="s">
        <v>13</v>
      </c>
      <c r="D369" s="5">
        <v>13</v>
      </c>
      <c r="E369" s="6" t="s">
        <v>212</v>
      </c>
      <c r="F369" s="5"/>
      <c r="G369" s="8">
        <f t="shared" si="33"/>
        <v>1000</v>
      </c>
      <c r="H369" s="8">
        <f t="shared" si="33"/>
        <v>500</v>
      </c>
      <c r="I369" s="8">
        <f t="shared" si="33"/>
        <v>500</v>
      </c>
    </row>
    <row r="370" spans="1:9" ht="53.25" customHeight="1">
      <c r="A370" s="21" t="s">
        <v>163</v>
      </c>
      <c r="B370" s="5">
        <v>167</v>
      </c>
      <c r="C370" s="5" t="s">
        <v>13</v>
      </c>
      <c r="D370" s="5">
        <v>13</v>
      </c>
      <c r="E370" s="19" t="s">
        <v>164</v>
      </c>
      <c r="F370" s="16"/>
      <c r="G370" s="22">
        <f t="shared" si="33"/>
        <v>1000</v>
      </c>
      <c r="H370" s="22">
        <f t="shared" si="33"/>
        <v>500</v>
      </c>
      <c r="I370" s="22">
        <f t="shared" si="33"/>
        <v>500</v>
      </c>
    </row>
    <row r="371" spans="1:9" ht="36" customHeight="1">
      <c r="A371" s="21" t="s">
        <v>100</v>
      </c>
      <c r="B371" s="5">
        <v>167</v>
      </c>
      <c r="C371" s="5" t="s">
        <v>13</v>
      </c>
      <c r="D371" s="5">
        <v>13</v>
      </c>
      <c r="E371" s="19" t="s">
        <v>164</v>
      </c>
      <c r="F371" s="16">
        <v>200</v>
      </c>
      <c r="G371" s="22">
        <v>1000</v>
      </c>
      <c r="H371" s="22">
        <v>500</v>
      </c>
      <c r="I371" s="22">
        <v>500</v>
      </c>
    </row>
    <row r="372" spans="1:9" ht="24.75" customHeight="1">
      <c r="A372" s="39" t="s">
        <v>33</v>
      </c>
      <c r="B372" s="5">
        <v>167</v>
      </c>
      <c r="C372" s="5" t="s">
        <v>16</v>
      </c>
      <c r="D372" s="5"/>
      <c r="E372" s="6"/>
      <c r="F372" s="5"/>
      <c r="G372" s="8">
        <f t="shared" ref="G372:I376" si="34">G373</f>
        <v>400</v>
      </c>
      <c r="H372" s="8">
        <f t="shared" si="34"/>
        <v>400</v>
      </c>
      <c r="I372" s="8">
        <f t="shared" si="34"/>
        <v>400</v>
      </c>
    </row>
    <row r="373" spans="1:9" ht="38.25" customHeight="1">
      <c r="A373" s="39" t="s">
        <v>137</v>
      </c>
      <c r="B373" s="5">
        <v>167</v>
      </c>
      <c r="C373" s="5" t="s">
        <v>16</v>
      </c>
      <c r="D373" s="5">
        <v>12</v>
      </c>
      <c r="E373" s="6"/>
      <c r="F373" s="5"/>
      <c r="G373" s="8">
        <f t="shared" si="34"/>
        <v>400</v>
      </c>
      <c r="H373" s="8">
        <f t="shared" si="34"/>
        <v>400</v>
      </c>
      <c r="I373" s="8">
        <f t="shared" si="34"/>
        <v>400</v>
      </c>
    </row>
    <row r="374" spans="1:9" ht="30.75" customHeight="1">
      <c r="A374" s="39" t="s">
        <v>177</v>
      </c>
      <c r="B374" s="5">
        <v>167</v>
      </c>
      <c r="C374" s="28" t="s">
        <v>16</v>
      </c>
      <c r="D374" s="28">
        <v>12</v>
      </c>
      <c r="E374" s="6" t="s">
        <v>178</v>
      </c>
      <c r="F374" s="5"/>
      <c r="G374" s="8">
        <f t="shared" si="34"/>
        <v>400</v>
      </c>
      <c r="H374" s="8">
        <f t="shared" si="34"/>
        <v>400</v>
      </c>
      <c r="I374" s="8">
        <f t="shared" si="34"/>
        <v>400</v>
      </c>
    </row>
    <row r="375" spans="1:9" ht="35.25" customHeight="1">
      <c r="A375" s="39" t="s">
        <v>215</v>
      </c>
      <c r="B375" s="5">
        <v>167</v>
      </c>
      <c r="C375" s="28" t="s">
        <v>16</v>
      </c>
      <c r="D375" s="28">
        <v>12</v>
      </c>
      <c r="E375" s="6" t="s">
        <v>214</v>
      </c>
      <c r="F375" s="5"/>
      <c r="G375" s="8">
        <f t="shared" si="34"/>
        <v>400</v>
      </c>
      <c r="H375" s="8">
        <f t="shared" si="34"/>
        <v>400</v>
      </c>
      <c r="I375" s="8">
        <f t="shared" si="34"/>
        <v>400</v>
      </c>
    </row>
    <row r="376" spans="1:9" ht="49.5" customHeight="1">
      <c r="A376" s="31" t="s">
        <v>141</v>
      </c>
      <c r="B376" s="5">
        <v>167</v>
      </c>
      <c r="C376" s="28" t="s">
        <v>16</v>
      </c>
      <c r="D376" s="28">
        <v>12</v>
      </c>
      <c r="E376" s="29" t="s">
        <v>142</v>
      </c>
      <c r="F376" s="36"/>
      <c r="G376" s="30">
        <f t="shared" si="34"/>
        <v>400</v>
      </c>
      <c r="H376" s="30">
        <f t="shared" si="34"/>
        <v>400</v>
      </c>
      <c r="I376" s="30">
        <f t="shared" si="34"/>
        <v>400</v>
      </c>
    </row>
    <row r="377" spans="1:9" ht="40.5" customHeight="1">
      <c r="A377" s="31" t="s">
        <v>100</v>
      </c>
      <c r="B377" s="5">
        <v>167</v>
      </c>
      <c r="C377" s="28" t="s">
        <v>16</v>
      </c>
      <c r="D377" s="28">
        <v>12</v>
      </c>
      <c r="E377" s="29" t="s">
        <v>142</v>
      </c>
      <c r="F377" s="36">
        <v>200</v>
      </c>
      <c r="G377" s="30">
        <v>400</v>
      </c>
      <c r="H377" s="30">
        <v>400</v>
      </c>
      <c r="I377" s="30">
        <v>400</v>
      </c>
    </row>
    <row r="378" spans="1:9" ht="36.75" customHeight="1">
      <c r="A378" s="21" t="s">
        <v>157</v>
      </c>
      <c r="B378" s="5">
        <v>303</v>
      </c>
      <c r="C378" s="11"/>
      <c r="D378" s="11"/>
      <c r="E378" s="19"/>
      <c r="F378" s="11"/>
      <c r="G378" s="13">
        <f>G379+G420+G445+G467+G489+G500</f>
        <v>115603.08200000001</v>
      </c>
      <c r="H378" s="13">
        <f>H379+H420+H445+H467+H489+H500</f>
        <v>42610.400000000001</v>
      </c>
      <c r="I378" s="13">
        <f>I379+I420+I445+I467+I489+I500</f>
        <v>44848</v>
      </c>
    </row>
    <row r="379" spans="1:9" ht="18" customHeight="1">
      <c r="A379" s="38" t="s">
        <v>31</v>
      </c>
      <c r="B379" s="5">
        <v>303</v>
      </c>
      <c r="C379" s="5" t="s">
        <v>13</v>
      </c>
      <c r="D379" s="5"/>
      <c r="E379" s="6"/>
      <c r="F379" s="5"/>
      <c r="G379" s="8">
        <f>G380+G385+G392+G400+G397</f>
        <v>51106.45</v>
      </c>
      <c r="H379" s="8">
        <f>H380+H385+H392+H400</f>
        <v>22520.400000000001</v>
      </c>
      <c r="I379" s="8">
        <f>I380+I385+I392+I400</f>
        <v>22468</v>
      </c>
    </row>
    <row r="380" spans="1:9" ht="30" customHeight="1">
      <c r="A380" s="39" t="s">
        <v>138</v>
      </c>
      <c r="B380" s="5">
        <v>303</v>
      </c>
      <c r="C380" s="5" t="s">
        <v>13</v>
      </c>
      <c r="D380" s="5" t="s">
        <v>14</v>
      </c>
      <c r="E380" s="6"/>
      <c r="F380" s="5"/>
      <c r="G380" s="8">
        <f t="shared" ref="G380:I383" si="35">G381</f>
        <v>2576.1999999999998</v>
      </c>
      <c r="H380" s="8">
        <f t="shared" si="35"/>
        <v>2000</v>
      </c>
      <c r="I380" s="8">
        <f t="shared" si="35"/>
        <v>2000</v>
      </c>
    </row>
    <row r="381" spans="1:9" ht="48" customHeight="1">
      <c r="A381" s="39" t="s">
        <v>203</v>
      </c>
      <c r="B381" s="5">
        <v>303</v>
      </c>
      <c r="C381" s="5" t="s">
        <v>13</v>
      </c>
      <c r="D381" s="5" t="s">
        <v>14</v>
      </c>
      <c r="E381" s="6" t="s">
        <v>202</v>
      </c>
      <c r="F381" s="5"/>
      <c r="G381" s="8">
        <f t="shared" si="35"/>
        <v>2576.1999999999998</v>
      </c>
      <c r="H381" s="8">
        <f t="shared" si="35"/>
        <v>2000</v>
      </c>
      <c r="I381" s="8">
        <f t="shared" si="35"/>
        <v>2000</v>
      </c>
    </row>
    <row r="382" spans="1:9" ht="30" customHeight="1">
      <c r="A382" s="39" t="s">
        <v>58</v>
      </c>
      <c r="B382" s="5">
        <v>303</v>
      </c>
      <c r="C382" s="5" t="s">
        <v>13</v>
      </c>
      <c r="D382" s="5" t="s">
        <v>14</v>
      </c>
      <c r="E382" s="6" t="s">
        <v>101</v>
      </c>
      <c r="F382" s="5"/>
      <c r="G382" s="8">
        <f t="shared" si="35"/>
        <v>2576.1999999999998</v>
      </c>
      <c r="H382" s="8">
        <f t="shared" si="35"/>
        <v>2000</v>
      </c>
      <c r="I382" s="8">
        <f t="shared" si="35"/>
        <v>2000</v>
      </c>
    </row>
    <row r="383" spans="1:9" ht="25.5" customHeight="1">
      <c r="A383" s="38" t="s">
        <v>139</v>
      </c>
      <c r="B383" s="5">
        <v>303</v>
      </c>
      <c r="C383" s="5" t="s">
        <v>13</v>
      </c>
      <c r="D383" s="5" t="s">
        <v>14</v>
      </c>
      <c r="E383" s="6" t="s">
        <v>140</v>
      </c>
      <c r="F383" s="5"/>
      <c r="G383" s="8">
        <f t="shared" si="35"/>
        <v>2576.1999999999998</v>
      </c>
      <c r="H383" s="8">
        <f t="shared" si="35"/>
        <v>2000</v>
      </c>
      <c r="I383" s="8">
        <f t="shared" si="35"/>
        <v>2000</v>
      </c>
    </row>
    <row r="384" spans="1:9" ht="87.75" customHeight="1">
      <c r="A384" s="21" t="s">
        <v>68</v>
      </c>
      <c r="B384" s="5">
        <v>303</v>
      </c>
      <c r="C384" s="5" t="s">
        <v>13</v>
      </c>
      <c r="D384" s="5" t="s">
        <v>14</v>
      </c>
      <c r="E384" s="6" t="s">
        <v>140</v>
      </c>
      <c r="F384" s="5">
        <v>100</v>
      </c>
      <c r="G384" s="8">
        <v>2576.1999999999998</v>
      </c>
      <c r="H384" s="8">
        <v>2000</v>
      </c>
      <c r="I384" s="8">
        <v>2000</v>
      </c>
    </row>
    <row r="385" spans="1:9" ht="70.5" customHeight="1">
      <c r="A385" s="38" t="s">
        <v>263</v>
      </c>
      <c r="B385" s="5">
        <v>303</v>
      </c>
      <c r="C385" s="5" t="s">
        <v>13</v>
      </c>
      <c r="D385" s="5" t="s">
        <v>16</v>
      </c>
      <c r="E385" s="6"/>
      <c r="F385" s="5"/>
      <c r="G385" s="8">
        <f t="shared" ref="G385:I387" si="36">G386</f>
        <v>29157.699000000001</v>
      </c>
      <c r="H385" s="8">
        <f t="shared" si="36"/>
        <v>17122.5</v>
      </c>
      <c r="I385" s="8">
        <f t="shared" si="36"/>
        <v>17122.5</v>
      </c>
    </row>
    <row r="386" spans="1:9" ht="51.75" customHeight="1">
      <c r="A386" s="39" t="s">
        <v>203</v>
      </c>
      <c r="B386" s="5">
        <v>303</v>
      </c>
      <c r="C386" s="5" t="s">
        <v>13</v>
      </c>
      <c r="D386" s="5" t="s">
        <v>16</v>
      </c>
      <c r="E386" s="6" t="s">
        <v>202</v>
      </c>
      <c r="F386" s="5"/>
      <c r="G386" s="8">
        <f t="shared" si="36"/>
        <v>29157.699000000001</v>
      </c>
      <c r="H386" s="8">
        <f t="shared" si="36"/>
        <v>17122.5</v>
      </c>
      <c r="I386" s="8">
        <f t="shared" si="36"/>
        <v>17122.5</v>
      </c>
    </row>
    <row r="387" spans="1:9" ht="39.75" customHeight="1">
      <c r="A387" s="38" t="s">
        <v>58</v>
      </c>
      <c r="B387" s="5">
        <v>303</v>
      </c>
      <c r="C387" s="5" t="s">
        <v>13</v>
      </c>
      <c r="D387" s="5" t="s">
        <v>16</v>
      </c>
      <c r="E387" s="6" t="s">
        <v>101</v>
      </c>
      <c r="F387" s="5"/>
      <c r="G387" s="8">
        <f t="shared" si="36"/>
        <v>29157.699000000001</v>
      </c>
      <c r="H387" s="8">
        <f t="shared" si="36"/>
        <v>17122.5</v>
      </c>
      <c r="I387" s="8">
        <f t="shared" si="36"/>
        <v>17122.5</v>
      </c>
    </row>
    <row r="388" spans="1:9" ht="37.5" customHeight="1">
      <c r="A388" s="38" t="s">
        <v>59</v>
      </c>
      <c r="B388" s="5">
        <v>303</v>
      </c>
      <c r="C388" s="5" t="s">
        <v>13</v>
      </c>
      <c r="D388" s="5" t="s">
        <v>16</v>
      </c>
      <c r="E388" s="6" t="s">
        <v>102</v>
      </c>
      <c r="F388" s="5"/>
      <c r="G388" s="8">
        <f>G390+G391+G389</f>
        <v>29157.699000000001</v>
      </c>
      <c r="H388" s="8">
        <f>H390+H391+H389</f>
        <v>17122.5</v>
      </c>
      <c r="I388" s="8">
        <f>I390+I391+I389</f>
        <v>17122.5</v>
      </c>
    </row>
    <row r="389" spans="1:9" ht="93.75" customHeight="1">
      <c r="A389" s="21" t="s">
        <v>68</v>
      </c>
      <c r="B389" s="5">
        <v>303</v>
      </c>
      <c r="C389" s="5" t="s">
        <v>13</v>
      </c>
      <c r="D389" s="5" t="s">
        <v>16</v>
      </c>
      <c r="E389" s="6" t="s">
        <v>102</v>
      </c>
      <c r="F389" s="5">
        <v>100</v>
      </c>
      <c r="G389" s="8">
        <v>28484.5</v>
      </c>
      <c r="H389" s="8">
        <v>14977</v>
      </c>
      <c r="I389" s="8">
        <v>14977</v>
      </c>
    </row>
    <row r="390" spans="1:9" ht="32.25" customHeight="1">
      <c r="A390" s="21" t="s">
        <v>100</v>
      </c>
      <c r="B390" s="5">
        <v>303</v>
      </c>
      <c r="C390" s="5" t="s">
        <v>13</v>
      </c>
      <c r="D390" s="5" t="s">
        <v>16</v>
      </c>
      <c r="E390" s="6" t="s">
        <v>102</v>
      </c>
      <c r="F390" s="5">
        <v>200</v>
      </c>
      <c r="G390" s="8">
        <v>517.899</v>
      </c>
      <c r="H390" s="8">
        <v>1990.2</v>
      </c>
      <c r="I390" s="8">
        <v>1990.2</v>
      </c>
    </row>
    <row r="391" spans="1:9" ht="21" customHeight="1">
      <c r="A391" s="40" t="s">
        <v>60</v>
      </c>
      <c r="B391" s="5">
        <v>303</v>
      </c>
      <c r="C391" s="5" t="s">
        <v>13</v>
      </c>
      <c r="D391" s="5" t="s">
        <v>16</v>
      </c>
      <c r="E391" s="6" t="s">
        <v>102</v>
      </c>
      <c r="F391" s="5">
        <v>850</v>
      </c>
      <c r="G391" s="13">
        <v>155.30000000000001</v>
      </c>
      <c r="H391" s="13">
        <v>155.30000000000001</v>
      </c>
      <c r="I391" s="13">
        <v>155.30000000000001</v>
      </c>
    </row>
    <row r="392" spans="1:9" ht="21" customHeight="1">
      <c r="A392" s="55" t="s">
        <v>136</v>
      </c>
      <c r="B392" s="5">
        <v>303</v>
      </c>
      <c r="C392" s="28" t="s">
        <v>13</v>
      </c>
      <c r="D392" s="28" t="s">
        <v>19</v>
      </c>
      <c r="E392" s="29"/>
      <c r="F392" s="28"/>
      <c r="G392" s="30">
        <f t="shared" ref="G392:I395" si="37">G393</f>
        <v>3</v>
      </c>
      <c r="H392" s="30">
        <f t="shared" si="37"/>
        <v>55.9</v>
      </c>
      <c r="I392" s="30">
        <f t="shared" si="37"/>
        <v>3.5</v>
      </c>
    </row>
    <row r="393" spans="1:9" ht="50.25" customHeight="1">
      <c r="A393" s="39" t="s">
        <v>203</v>
      </c>
      <c r="B393" s="5">
        <v>303</v>
      </c>
      <c r="C393" s="5" t="s">
        <v>13</v>
      </c>
      <c r="D393" s="28" t="s">
        <v>19</v>
      </c>
      <c r="E393" s="6" t="s">
        <v>202</v>
      </c>
      <c r="F393" s="28"/>
      <c r="G393" s="30">
        <f t="shared" si="37"/>
        <v>3</v>
      </c>
      <c r="H393" s="30">
        <f t="shared" si="37"/>
        <v>55.9</v>
      </c>
      <c r="I393" s="30">
        <f t="shared" si="37"/>
        <v>3.5</v>
      </c>
    </row>
    <row r="394" spans="1:9" ht="37.5" customHeight="1">
      <c r="A394" s="55" t="s">
        <v>196</v>
      </c>
      <c r="B394" s="5">
        <v>303</v>
      </c>
      <c r="C394" s="28" t="s">
        <v>13</v>
      </c>
      <c r="D394" s="28" t="s">
        <v>19</v>
      </c>
      <c r="E394" s="29" t="s">
        <v>195</v>
      </c>
      <c r="F394" s="28"/>
      <c r="G394" s="30">
        <f t="shared" si="37"/>
        <v>3</v>
      </c>
      <c r="H394" s="30">
        <f t="shared" si="37"/>
        <v>55.9</v>
      </c>
      <c r="I394" s="30">
        <f t="shared" si="37"/>
        <v>3.5</v>
      </c>
    </row>
    <row r="395" spans="1:9" ht="63" customHeight="1">
      <c r="A395" s="56" t="s">
        <v>166</v>
      </c>
      <c r="B395" s="5">
        <v>303</v>
      </c>
      <c r="C395" s="28" t="s">
        <v>13</v>
      </c>
      <c r="D395" s="28" t="s">
        <v>19</v>
      </c>
      <c r="E395" s="29" t="s">
        <v>167</v>
      </c>
      <c r="F395" s="28"/>
      <c r="G395" s="30">
        <f t="shared" si="37"/>
        <v>3</v>
      </c>
      <c r="H395" s="30">
        <f t="shared" si="37"/>
        <v>55.9</v>
      </c>
      <c r="I395" s="30">
        <f t="shared" si="37"/>
        <v>3.5</v>
      </c>
    </row>
    <row r="396" spans="1:9" ht="45" customHeight="1">
      <c r="A396" s="31" t="s">
        <v>100</v>
      </c>
      <c r="B396" s="5">
        <v>303</v>
      </c>
      <c r="C396" s="28" t="s">
        <v>13</v>
      </c>
      <c r="D396" s="28" t="s">
        <v>19</v>
      </c>
      <c r="E396" s="29" t="s">
        <v>167</v>
      </c>
      <c r="F396" s="28">
        <v>200</v>
      </c>
      <c r="G396" s="30">
        <v>3</v>
      </c>
      <c r="H396" s="30">
        <v>55.9</v>
      </c>
      <c r="I396" s="30">
        <v>3.5</v>
      </c>
    </row>
    <row r="397" spans="1:9" ht="45" customHeight="1">
      <c r="A397" s="31" t="s">
        <v>330</v>
      </c>
      <c r="B397" s="5">
        <v>303</v>
      </c>
      <c r="C397" s="28" t="s">
        <v>13</v>
      </c>
      <c r="D397" s="28" t="s">
        <v>21</v>
      </c>
      <c r="E397" s="29"/>
      <c r="F397" s="28"/>
      <c r="G397" s="30">
        <f t="shared" ref="G397:I398" si="38">G398</f>
        <v>516</v>
      </c>
      <c r="H397" s="30">
        <f t="shared" si="38"/>
        <v>0</v>
      </c>
      <c r="I397" s="30">
        <f t="shared" si="38"/>
        <v>0</v>
      </c>
    </row>
    <row r="398" spans="1:9" ht="45" customHeight="1">
      <c r="A398" s="31" t="s">
        <v>331</v>
      </c>
      <c r="B398" s="5">
        <v>303</v>
      </c>
      <c r="C398" s="28" t="s">
        <v>13</v>
      </c>
      <c r="D398" s="28" t="s">
        <v>21</v>
      </c>
      <c r="E398" s="29" t="s">
        <v>332</v>
      </c>
      <c r="F398" s="28"/>
      <c r="G398" s="30">
        <f t="shared" si="38"/>
        <v>516</v>
      </c>
      <c r="H398" s="30">
        <f t="shared" si="38"/>
        <v>0</v>
      </c>
      <c r="I398" s="30">
        <f t="shared" si="38"/>
        <v>0</v>
      </c>
    </row>
    <row r="399" spans="1:9">
      <c r="A399" s="31" t="s">
        <v>334</v>
      </c>
      <c r="B399" s="5">
        <v>303</v>
      </c>
      <c r="C399" s="28" t="s">
        <v>13</v>
      </c>
      <c r="D399" s="28" t="s">
        <v>21</v>
      </c>
      <c r="E399" s="29" t="s">
        <v>332</v>
      </c>
      <c r="F399" s="28">
        <v>880</v>
      </c>
      <c r="G399" s="30">
        <v>516</v>
      </c>
      <c r="H399" s="30">
        <v>0</v>
      </c>
      <c r="I399" s="30">
        <v>0</v>
      </c>
    </row>
    <row r="400" spans="1:9" ht="28.5" customHeight="1">
      <c r="A400" s="21" t="s">
        <v>4</v>
      </c>
      <c r="B400" s="5">
        <v>303</v>
      </c>
      <c r="C400" s="5" t="s">
        <v>13</v>
      </c>
      <c r="D400" s="5" t="s">
        <v>43</v>
      </c>
      <c r="E400" s="19"/>
      <c r="F400" s="11"/>
      <c r="G400" s="13">
        <f>G401+G406+G416+G413</f>
        <v>18853.550999999999</v>
      </c>
      <c r="H400" s="13">
        <f>H401+H406</f>
        <v>3342</v>
      </c>
      <c r="I400" s="13">
        <f>I401+I406</f>
        <v>3342</v>
      </c>
    </row>
    <row r="401" spans="1:9" ht="51" customHeight="1">
      <c r="A401" s="39" t="s">
        <v>203</v>
      </c>
      <c r="B401" s="5">
        <v>303</v>
      </c>
      <c r="C401" s="5" t="s">
        <v>13</v>
      </c>
      <c r="D401" s="5" t="s">
        <v>43</v>
      </c>
      <c r="E401" s="6" t="s">
        <v>202</v>
      </c>
      <c r="F401" s="11"/>
      <c r="G401" s="13">
        <f t="shared" ref="G401:I402" si="39">G402</f>
        <v>408</v>
      </c>
      <c r="H401" s="13">
        <f t="shared" si="39"/>
        <v>408</v>
      </c>
      <c r="I401" s="13">
        <f t="shared" si="39"/>
        <v>408</v>
      </c>
    </row>
    <row r="402" spans="1:9" ht="28.5" customHeight="1">
      <c r="A402" s="40" t="s">
        <v>196</v>
      </c>
      <c r="B402" s="5">
        <v>303</v>
      </c>
      <c r="C402" s="5" t="s">
        <v>13</v>
      </c>
      <c r="D402" s="5" t="s">
        <v>43</v>
      </c>
      <c r="E402" s="6" t="s">
        <v>195</v>
      </c>
      <c r="F402" s="11"/>
      <c r="G402" s="13">
        <f t="shared" si="39"/>
        <v>408</v>
      </c>
      <c r="H402" s="13">
        <f t="shared" si="39"/>
        <v>408</v>
      </c>
      <c r="I402" s="13">
        <f t="shared" si="39"/>
        <v>408</v>
      </c>
    </row>
    <row r="403" spans="1:9" ht="29.25" customHeight="1">
      <c r="A403" s="38" t="s">
        <v>46</v>
      </c>
      <c r="B403" s="5">
        <v>303</v>
      </c>
      <c r="C403" s="5" t="s">
        <v>13</v>
      </c>
      <c r="D403" s="5" t="s">
        <v>43</v>
      </c>
      <c r="E403" s="6" t="s">
        <v>118</v>
      </c>
      <c r="F403" s="5"/>
      <c r="G403" s="8">
        <f>G404+G405</f>
        <v>408</v>
      </c>
      <c r="H403" s="8">
        <f>H404+H405</f>
        <v>408</v>
      </c>
      <c r="I403" s="8">
        <f>I404+I405</f>
        <v>408</v>
      </c>
    </row>
    <row r="404" spans="1:9" ht="83.25" customHeight="1">
      <c r="A404" s="21" t="s">
        <v>68</v>
      </c>
      <c r="B404" s="5">
        <v>303</v>
      </c>
      <c r="C404" s="5" t="s">
        <v>13</v>
      </c>
      <c r="D404" s="5" t="s">
        <v>43</v>
      </c>
      <c r="E404" s="6" t="s">
        <v>118</v>
      </c>
      <c r="F404" s="5">
        <v>100</v>
      </c>
      <c r="G404" s="20">
        <v>408</v>
      </c>
      <c r="H404" s="20">
        <v>408</v>
      </c>
      <c r="I404" s="20">
        <v>408</v>
      </c>
    </row>
    <row r="405" spans="1:9" ht="36" customHeight="1">
      <c r="A405" s="21" t="s">
        <v>100</v>
      </c>
      <c r="B405" s="5">
        <v>303</v>
      </c>
      <c r="C405" s="5" t="s">
        <v>13</v>
      </c>
      <c r="D405" s="5" t="s">
        <v>43</v>
      </c>
      <c r="E405" s="6" t="s">
        <v>118</v>
      </c>
      <c r="F405" s="5">
        <v>200</v>
      </c>
      <c r="G405" s="20">
        <v>0</v>
      </c>
      <c r="H405" s="20">
        <v>0</v>
      </c>
      <c r="I405" s="20">
        <v>0</v>
      </c>
    </row>
    <row r="406" spans="1:9" ht="36" customHeight="1">
      <c r="A406" s="40" t="s">
        <v>201</v>
      </c>
      <c r="B406" s="5">
        <v>303</v>
      </c>
      <c r="C406" s="5" t="s">
        <v>13</v>
      </c>
      <c r="D406" s="5">
        <v>13</v>
      </c>
      <c r="E406" s="6" t="s">
        <v>200</v>
      </c>
      <c r="F406" s="5"/>
      <c r="G406" s="20">
        <f>G407</f>
        <v>9890.2000000000007</v>
      </c>
      <c r="H406" s="20">
        <f>H407</f>
        <v>2934</v>
      </c>
      <c r="I406" s="20">
        <f>I407</f>
        <v>2934</v>
      </c>
    </row>
    <row r="407" spans="1:9" ht="36" customHeight="1">
      <c r="A407" s="40" t="s">
        <v>79</v>
      </c>
      <c r="B407" s="5">
        <v>303</v>
      </c>
      <c r="C407" s="5" t="s">
        <v>13</v>
      </c>
      <c r="D407" s="5">
        <v>13</v>
      </c>
      <c r="E407" s="6" t="s">
        <v>105</v>
      </c>
      <c r="F407" s="5"/>
      <c r="G407" s="20">
        <f>G408+G411</f>
        <v>9890.2000000000007</v>
      </c>
      <c r="H407" s="20">
        <f>H408+H411</f>
        <v>2934</v>
      </c>
      <c r="I407" s="20">
        <f>I408+I411</f>
        <v>2934</v>
      </c>
    </row>
    <row r="408" spans="1:9" ht="39.75" customHeight="1">
      <c r="A408" s="51" t="s">
        <v>132</v>
      </c>
      <c r="B408" s="5">
        <v>303</v>
      </c>
      <c r="C408" s="5" t="s">
        <v>13</v>
      </c>
      <c r="D408" s="5" t="s">
        <v>43</v>
      </c>
      <c r="E408" s="17" t="s">
        <v>131</v>
      </c>
      <c r="F408" s="16"/>
      <c r="G408" s="18">
        <f>G409+G410</f>
        <v>7940.2</v>
      </c>
      <c r="H408" s="18">
        <f>H409+H410</f>
        <v>2934</v>
      </c>
      <c r="I408" s="18">
        <f>I409+I410</f>
        <v>2934</v>
      </c>
    </row>
    <row r="409" spans="1:9" ht="84" customHeight="1">
      <c r="A409" s="21" t="s">
        <v>68</v>
      </c>
      <c r="B409" s="5">
        <v>303</v>
      </c>
      <c r="C409" s="5" t="s">
        <v>13</v>
      </c>
      <c r="D409" s="5" t="s">
        <v>43</v>
      </c>
      <c r="E409" s="17" t="s">
        <v>131</v>
      </c>
      <c r="F409" s="16">
        <v>100</v>
      </c>
      <c r="G409" s="22">
        <v>3252.2</v>
      </c>
      <c r="H409" s="22">
        <v>2934</v>
      </c>
      <c r="I409" s="22">
        <v>2934</v>
      </c>
    </row>
    <row r="410" spans="1:9" ht="44.25" customHeight="1">
      <c r="A410" s="21" t="s">
        <v>100</v>
      </c>
      <c r="B410" s="5">
        <v>303</v>
      </c>
      <c r="C410" s="5" t="s">
        <v>13</v>
      </c>
      <c r="D410" s="5" t="s">
        <v>43</v>
      </c>
      <c r="E410" s="17" t="s">
        <v>131</v>
      </c>
      <c r="F410" s="16">
        <v>200</v>
      </c>
      <c r="G410" s="22">
        <v>4688</v>
      </c>
      <c r="H410" s="22">
        <v>0</v>
      </c>
      <c r="I410" s="22">
        <v>0</v>
      </c>
    </row>
    <row r="411" spans="1:9" ht="55.5" customHeight="1">
      <c r="A411" s="40" t="s">
        <v>247</v>
      </c>
      <c r="B411" s="5">
        <v>303</v>
      </c>
      <c r="C411" s="5" t="s">
        <v>13</v>
      </c>
      <c r="D411" s="5">
        <v>13</v>
      </c>
      <c r="E411" s="6" t="s">
        <v>248</v>
      </c>
      <c r="F411" s="5"/>
      <c r="G411" s="8">
        <f>G412</f>
        <v>1950</v>
      </c>
      <c r="H411" s="8">
        <f>H412</f>
        <v>0</v>
      </c>
      <c r="I411" s="8">
        <f>I412</f>
        <v>0</v>
      </c>
    </row>
    <row r="412" spans="1:9" ht="90" customHeight="1">
      <c r="A412" s="21" t="s">
        <v>68</v>
      </c>
      <c r="B412" s="5">
        <v>303</v>
      </c>
      <c r="C412" s="5" t="s">
        <v>13</v>
      </c>
      <c r="D412" s="5">
        <v>13</v>
      </c>
      <c r="E412" s="6" t="s">
        <v>248</v>
      </c>
      <c r="F412" s="5">
        <v>100</v>
      </c>
      <c r="G412" s="8">
        <v>1950</v>
      </c>
      <c r="H412" s="8">
        <v>0</v>
      </c>
      <c r="I412" s="8">
        <v>0</v>
      </c>
    </row>
    <row r="413" spans="1:9">
      <c r="A413" s="40" t="s">
        <v>125</v>
      </c>
      <c r="B413" s="5">
        <v>303</v>
      </c>
      <c r="C413" s="5" t="s">
        <v>13</v>
      </c>
      <c r="D413" s="5">
        <v>13</v>
      </c>
      <c r="E413" s="6" t="s">
        <v>199</v>
      </c>
      <c r="F413" s="5"/>
      <c r="G413" s="8">
        <f>G414</f>
        <v>943.03</v>
      </c>
      <c r="H413" s="8">
        <v>0</v>
      </c>
      <c r="I413" s="8">
        <v>0</v>
      </c>
    </row>
    <row r="414" spans="1:9">
      <c r="A414" s="63" t="s">
        <v>126</v>
      </c>
      <c r="B414" s="5">
        <v>303</v>
      </c>
      <c r="C414" s="5" t="s">
        <v>13</v>
      </c>
      <c r="D414" s="5">
        <v>13</v>
      </c>
      <c r="E414" s="17" t="s">
        <v>128</v>
      </c>
      <c r="F414" s="16"/>
      <c r="G414" s="8">
        <f>G415</f>
        <v>943.03</v>
      </c>
      <c r="H414" s="8">
        <v>0</v>
      </c>
      <c r="I414" s="8">
        <v>0</v>
      </c>
    </row>
    <row r="415" spans="1:9" ht="31.5">
      <c r="A415" s="21" t="s">
        <v>100</v>
      </c>
      <c r="B415" s="5">
        <v>303</v>
      </c>
      <c r="C415" s="5" t="s">
        <v>13</v>
      </c>
      <c r="D415" s="5">
        <v>13</v>
      </c>
      <c r="E415" s="17" t="s">
        <v>128</v>
      </c>
      <c r="F415" s="16">
        <v>200</v>
      </c>
      <c r="G415" s="8">
        <v>943.03</v>
      </c>
      <c r="H415" s="8">
        <v>0</v>
      </c>
      <c r="I415" s="8">
        <v>0</v>
      </c>
    </row>
    <row r="416" spans="1:9" ht="31.5">
      <c r="A416" s="21" t="s">
        <v>198</v>
      </c>
      <c r="B416" s="5">
        <v>303</v>
      </c>
      <c r="C416" s="5" t="s">
        <v>13</v>
      </c>
      <c r="D416" s="5" t="s">
        <v>43</v>
      </c>
      <c r="E416" s="6" t="s">
        <v>197</v>
      </c>
      <c r="F416" s="5"/>
      <c r="G416" s="8">
        <f>G417</f>
        <v>7612.3209999999999</v>
      </c>
      <c r="H416" s="8">
        <f t="shared" ref="H416:I416" si="40">H417</f>
        <v>0</v>
      </c>
      <c r="I416" s="8">
        <f t="shared" si="40"/>
        <v>0</v>
      </c>
    </row>
    <row r="417" spans="1:9">
      <c r="A417" s="21" t="s">
        <v>251</v>
      </c>
      <c r="B417" s="5">
        <v>303</v>
      </c>
      <c r="C417" s="5" t="s">
        <v>13</v>
      </c>
      <c r="D417" s="5" t="s">
        <v>43</v>
      </c>
      <c r="E417" s="19" t="s">
        <v>252</v>
      </c>
      <c r="F417" s="11"/>
      <c r="G417" s="13">
        <f>G418+G419</f>
        <v>7612.3209999999999</v>
      </c>
      <c r="H417" s="22">
        <v>0</v>
      </c>
      <c r="I417" s="22">
        <v>0</v>
      </c>
    </row>
    <row r="418" spans="1:9" ht="31.5">
      <c r="A418" s="21" t="s">
        <v>100</v>
      </c>
      <c r="B418" s="5">
        <v>303</v>
      </c>
      <c r="C418" s="5" t="s">
        <v>13</v>
      </c>
      <c r="D418" s="5" t="s">
        <v>43</v>
      </c>
      <c r="E418" s="19" t="s">
        <v>252</v>
      </c>
      <c r="F418" s="11">
        <v>200</v>
      </c>
      <c r="G418" s="13">
        <v>7597.3209999999999</v>
      </c>
      <c r="H418" s="22">
        <v>0</v>
      </c>
      <c r="I418" s="22">
        <v>0</v>
      </c>
    </row>
    <row r="419" spans="1:9">
      <c r="A419" s="40" t="s">
        <v>60</v>
      </c>
      <c r="B419" s="5">
        <v>303</v>
      </c>
      <c r="C419" s="5" t="s">
        <v>13</v>
      </c>
      <c r="D419" s="5" t="s">
        <v>43</v>
      </c>
      <c r="E419" s="19" t="s">
        <v>252</v>
      </c>
      <c r="F419" s="11">
        <v>850</v>
      </c>
      <c r="G419" s="13">
        <v>15</v>
      </c>
      <c r="H419" s="22">
        <v>0</v>
      </c>
      <c r="I419" s="22">
        <v>0</v>
      </c>
    </row>
    <row r="420" spans="1:9" ht="41.25" customHeight="1">
      <c r="A420" s="39" t="s">
        <v>32</v>
      </c>
      <c r="B420" s="5">
        <v>303</v>
      </c>
      <c r="C420" s="11" t="s">
        <v>15</v>
      </c>
      <c r="D420" s="5"/>
      <c r="E420" s="19"/>
      <c r="F420" s="16"/>
      <c r="G420" s="22">
        <f>G421+G433</f>
        <v>6940.6</v>
      </c>
      <c r="H420" s="22">
        <f>H421+H433</f>
        <v>4206</v>
      </c>
      <c r="I420" s="22">
        <f>I421+I433</f>
        <v>4206</v>
      </c>
    </row>
    <row r="421" spans="1:9" ht="55.5" customHeight="1">
      <c r="A421" s="53" t="s">
        <v>159</v>
      </c>
      <c r="B421" s="5">
        <v>303</v>
      </c>
      <c r="C421" s="11" t="s">
        <v>15</v>
      </c>
      <c r="D421" s="11" t="s">
        <v>51</v>
      </c>
      <c r="E421" s="12"/>
      <c r="F421" s="11"/>
      <c r="G421" s="13">
        <f>G422+G430</f>
        <v>6630.6</v>
      </c>
      <c r="H421" s="13">
        <f>H422+H430</f>
        <v>3906</v>
      </c>
      <c r="I421" s="13">
        <f>I422+I430</f>
        <v>3906</v>
      </c>
    </row>
    <row r="422" spans="1:9" ht="36" customHeight="1">
      <c r="A422" s="40" t="s">
        <v>201</v>
      </c>
      <c r="B422" s="5">
        <v>303</v>
      </c>
      <c r="C422" s="11" t="s">
        <v>15</v>
      </c>
      <c r="D422" s="11" t="s">
        <v>51</v>
      </c>
      <c r="E422" s="6" t="s">
        <v>200</v>
      </c>
      <c r="F422" s="11"/>
      <c r="G422" s="13">
        <f>G423</f>
        <v>4056.6</v>
      </c>
      <c r="H422" s="13">
        <f>H423</f>
        <v>2906</v>
      </c>
      <c r="I422" s="13">
        <f>I423</f>
        <v>2906</v>
      </c>
    </row>
    <row r="423" spans="1:9" ht="36" customHeight="1">
      <c r="A423" s="40" t="s">
        <v>79</v>
      </c>
      <c r="B423" s="5">
        <v>303</v>
      </c>
      <c r="C423" s="11" t="s">
        <v>15</v>
      </c>
      <c r="D423" s="11" t="s">
        <v>51</v>
      </c>
      <c r="E423" s="6" t="s">
        <v>105</v>
      </c>
      <c r="F423" s="11"/>
      <c r="G423" s="13">
        <f>G424+G426</f>
        <v>4056.6</v>
      </c>
      <c r="H423" s="13">
        <f>H424+H426</f>
        <v>2906</v>
      </c>
      <c r="I423" s="13">
        <f>I424+I426</f>
        <v>2906</v>
      </c>
    </row>
    <row r="424" spans="1:9" ht="40.5" customHeight="1">
      <c r="A424" s="38" t="s">
        <v>63</v>
      </c>
      <c r="B424" s="5">
        <v>303</v>
      </c>
      <c r="C424" s="5" t="s">
        <v>15</v>
      </c>
      <c r="D424" s="11" t="s">
        <v>51</v>
      </c>
      <c r="E424" s="6" t="s">
        <v>119</v>
      </c>
      <c r="F424" s="5"/>
      <c r="G424" s="8">
        <f>G425</f>
        <v>2106.6</v>
      </c>
      <c r="H424" s="8">
        <f>H425</f>
        <v>2906</v>
      </c>
      <c r="I424" s="8">
        <f>I425</f>
        <v>2906</v>
      </c>
    </row>
    <row r="425" spans="1:9" ht="95.25" customHeight="1">
      <c r="A425" s="21" t="s">
        <v>68</v>
      </c>
      <c r="B425" s="5">
        <v>303</v>
      </c>
      <c r="C425" s="5" t="s">
        <v>15</v>
      </c>
      <c r="D425" s="11" t="s">
        <v>51</v>
      </c>
      <c r="E425" s="6" t="s">
        <v>119</v>
      </c>
      <c r="F425" s="5">
        <v>100</v>
      </c>
      <c r="G425" s="8">
        <v>2106.6</v>
      </c>
      <c r="H425" s="8">
        <v>2906</v>
      </c>
      <c r="I425" s="8">
        <v>2906</v>
      </c>
    </row>
    <row r="426" spans="1:9" ht="56.25" customHeight="1">
      <c r="A426" s="40" t="s">
        <v>247</v>
      </c>
      <c r="B426" s="5">
        <v>303</v>
      </c>
      <c r="C426" s="5" t="s">
        <v>15</v>
      </c>
      <c r="D426" s="11" t="s">
        <v>51</v>
      </c>
      <c r="E426" s="6" t="s">
        <v>248</v>
      </c>
      <c r="F426" s="5"/>
      <c r="G426" s="8">
        <f>G427</f>
        <v>1950</v>
      </c>
      <c r="H426" s="8">
        <f>H427</f>
        <v>0</v>
      </c>
      <c r="I426" s="8">
        <f>I427</f>
        <v>0</v>
      </c>
    </row>
    <row r="427" spans="1:9" ht="95.25" customHeight="1">
      <c r="A427" s="21" t="s">
        <v>68</v>
      </c>
      <c r="B427" s="5">
        <v>303</v>
      </c>
      <c r="C427" s="5" t="s">
        <v>15</v>
      </c>
      <c r="D427" s="11" t="s">
        <v>51</v>
      </c>
      <c r="E427" s="6" t="s">
        <v>248</v>
      </c>
      <c r="F427" s="5">
        <v>100</v>
      </c>
      <c r="G427" s="8">
        <v>1950</v>
      </c>
      <c r="H427" s="8">
        <v>0</v>
      </c>
      <c r="I427" s="8">
        <v>0</v>
      </c>
    </row>
    <row r="428" spans="1:9" ht="51.75" customHeight="1">
      <c r="A428" s="21" t="s">
        <v>217</v>
      </c>
      <c r="B428" s="5">
        <v>303</v>
      </c>
      <c r="C428" s="5" t="s">
        <v>15</v>
      </c>
      <c r="D428" s="11" t="s">
        <v>51</v>
      </c>
      <c r="E428" s="6" t="s">
        <v>216</v>
      </c>
      <c r="F428" s="5"/>
      <c r="G428" s="8">
        <f t="shared" ref="G428:I429" si="41">G429</f>
        <v>2574</v>
      </c>
      <c r="H428" s="8">
        <f t="shared" si="41"/>
        <v>1000</v>
      </c>
      <c r="I428" s="8">
        <f t="shared" si="41"/>
        <v>1000</v>
      </c>
    </row>
    <row r="429" spans="1:9" ht="59.25" customHeight="1">
      <c r="A429" s="21" t="s">
        <v>219</v>
      </c>
      <c r="B429" s="5">
        <v>303</v>
      </c>
      <c r="C429" s="5" t="s">
        <v>15</v>
      </c>
      <c r="D429" s="11" t="s">
        <v>51</v>
      </c>
      <c r="E429" s="6" t="s">
        <v>218</v>
      </c>
      <c r="F429" s="5"/>
      <c r="G429" s="8">
        <f t="shared" si="41"/>
        <v>2574</v>
      </c>
      <c r="H429" s="8">
        <f t="shared" si="41"/>
        <v>1000</v>
      </c>
      <c r="I429" s="8">
        <f t="shared" si="41"/>
        <v>1000</v>
      </c>
    </row>
    <row r="430" spans="1:9" ht="47.25" customHeight="1">
      <c r="A430" s="21" t="s">
        <v>144</v>
      </c>
      <c r="B430" s="5">
        <v>303</v>
      </c>
      <c r="C430" s="5" t="s">
        <v>15</v>
      </c>
      <c r="D430" s="11" t="s">
        <v>51</v>
      </c>
      <c r="E430" s="6" t="s">
        <v>143</v>
      </c>
      <c r="F430" s="5"/>
      <c r="G430" s="30">
        <f>G432+G431</f>
        <v>2574</v>
      </c>
      <c r="H430" s="30">
        <f>H432</f>
        <v>1000</v>
      </c>
      <c r="I430" s="30">
        <f>I432</f>
        <v>1000</v>
      </c>
    </row>
    <row r="431" spans="1:9" ht="78.75">
      <c r="A431" s="21" t="s">
        <v>68</v>
      </c>
      <c r="B431" s="5">
        <v>303</v>
      </c>
      <c r="C431" s="5" t="s">
        <v>15</v>
      </c>
      <c r="D431" s="11" t="s">
        <v>51</v>
      </c>
      <c r="E431" s="6" t="s">
        <v>143</v>
      </c>
      <c r="F431" s="5">
        <v>100</v>
      </c>
      <c r="G431" s="30">
        <v>20</v>
      </c>
      <c r="H431" s="30">
        <v>0</v>
      </c>
      <c r="I431" s="30">
        <v>0</v>
      </c>
    </row>
    <row r="432" spans="1:9" ht="31.5" customHeight="1">
      <c r="A432" s="21" t="s">
        <v>100</v>
      </c>
      <c r="B432" s="5">
        <v>303</v>
      </c>
      <c r="C432" s="5" t="s">
        <v>15</v>
      </c>
      <c r="D432" s="11" t="s">
        <v>51</v>
      </c>
      <c r="E432" s="6" t="s">
        <v>143</v>
      </c>
      <c r="F432" s="5">
        <v>200</v>
      </c>
      <c r="G432" s="30">
        <v>2554</v>
      </c>
      <c r="H432" s="30">
        <v>1000</v>
      </c>
      <c r="I432" s="30">
        <v>1000</v>
      </c>
    </row>
    <row r="433" spans="1:9" ht="31.5" customHeight="1">
      <c r="A433" s="21" t="s">
        <v>160</v>
      </c>
      <c r="B433" s="5">
        <v>303</v>
      </c>
      <c r="C433" s="5" t="s">
        <v>15</v>
      </c>
      <c r="D433" s="11">
        <v>14</v>
      </c>
      <c r="E433" s="6"/>
      <c r="F433" s="5"/>
      <c r="G433" s="30">
        <f>G434+G439+G442</f>
        <v>310</v>
      </c>
      <c r="H433" s="30">
        <f>H434+H439+H442</f>
        <v>300</v>
      </c>
      <c r="I433" s="30">
        <f>I434+I439+I442</f>
        <v>300</v>
      </c>
    </row>
    <row r="434" spans="1:9" ht="40.5" customHeight="1">
      <c r="A434" s="21" t="s">
        <v>221</v>
      </c>
      <c r="B434" s="5">
        <v>303</v>
      </c>
      <c r="C434" s="5" t="s">
        <v>15</v>
      </c>
      <c r="D434" s="11">
        <v>14</v>
      </c>
      <c r="E434" s="6" t="s">
        <v>220</v>
      </c>
      <c r="F434" s="5"/>
      <c r="G434" s="30">
        <f>G435+G437</f>
        <v>110</v>
      </c>
      <c r="H434" s="30">
        <f t="shared" ref="G434:I435" si="42">H435</f>
        <v>100</v>
      </c>
      <c r="I434" s="30">
        <f t="shared" si="42"/>
        <v>100</v>
      </c>
    </row>
    <row r="435" spans="1:9" ht="52.5" customHeight="1">
      <c r="A435" s="25" t="s">
        <v>276</v>
      </c>
      <c r="B435" s="5">
        <v>303</v>
      </c>
      <c r="C435" s="5" t="s">
        <v>15</v>
      </c>
      <c r="D435" s="11">
        <v>14</v>
      </c>
      <c r="E435" s="6" t="s">
        <v>161</v>
      </c>
      <c r="F435" s="5"/>
      <c r="G435" s="8">
        <f t="shared" si="42"/>
        <v>100</v>
      </c>
      <c r="H435" s="8">
        <f t="shared" si="42"/>
        <v>100</v>
      </c>
      <c r="I435" s="8">
        <f t="shared" si="42"/>
        <v>100</v>
      </c>
    </row>
    <row r="436" spans="1:9" ht="31.5" customHeight="1">
      <c r="A436" s="25" t="s">
        <v>100</v>
      </c>
      <c r="B436" s="5">
        <v>303</v>
      </c>
      <c r="C436" s="5" t="s">
        <v>15</v>
      </c>
      <c r="D436" s="11">
        <v>14</v>
      </c>
      <c r="E436" s="6" t="s">
        <v>161</v>
      </c>
      <c r="F436" s="5">
        <v>200</v>
      </c>
      <c r="G436" s="8">
        <v>100</v>
      </c>
      <c r="H436" s="8">
        <v>100</v>
      </c>
      <c r="I436" s="8">
        <v>100</v>
      </c>
    </row>
    <row r="437" spans="1:9" ht="47.25">
      <c r="A437" s="25" t="s">
        <v>341</v>
      </c>
      <c r="B437" s="5">
        <v>303</v>
      </c>
      <c r="C437" s="5" t="s">
        <v>15</v>
      </c>
      <c r="D437" s="11">
        <v>14</v>
      </c>
      <c r="E437" s="6" t="s">
        <v>342</v>
      </c>
      <c r="F437" s="5"/>
      <c r="G437" s="8">
        <v>10</v>
      </c>
      <c r="H437" s="8">
        <v>0</v>
      </c>
      <c r="I437" s="8">
        <v>0</v>
      </c>
    </row>
    <row r="438" spans="1:9" ht="31.5" customHeight="1">
      <c r="A438" s="25" t="s">
        <v>100</v>
      </c>
      <c r="B438" s="5">
        <v>303</v>
      </c>
      <c r="C438" s="5" t="s">
        <v>15</v>
      </c>
      <c r="D438" s="11">
        <v>14</v>
      </c>
      <c r="E438" s="6" t="s">
        <v>342</v>
      </c>
      <c r="F438" s="5">
        <v>200</v>
      </c>
      <c r="G438" s="8">
        <v>10</v>
      </c>
      <c r="H438" s="8">
        <v>0</v>
      </c>
      <c r="I438" s="8">
        <v>0</v>
      </c>
    </row>
    <row r="439" spans="1:9" ht="54" customHeight="1">
      <c r="A439" s="25" t="s">
        <v>223</v>
      </c>
      <c r="B439" s="5">
        <v>303</v>
      </c>
      <c r="C439" s="5" t="s">
        <v>15</v>
      </c>
      <c r="D439" s="11">
        <v>14</v>
      </c>
      <c r="E439" s="6" t="s">
        <v>222</v>
      </c>
      <c r="F439" s="5"/>
      <c r="G439" s="8">
        <f t="shared" ref="G439:I440" si="43">G440</f>
        <v>100</v>
      </c>
      <c r="H439" s="8">
        <f t="shared" si="43"/>
        <v>100</v>
      </c>
      <c r="I439" s="8">
        <f t="shared" si="43"/>
        <v>100</v>
      </c>
    </row>
    <row r="440" spans="1:9" ht="51.75" customHeight="1">
      <c r="A440" s="31" t="s">
        <v>269</v>
      </c>
      <c r="B440" s="5">
        <v>303</v>
      </c>
      <c r="C440" s="5" t="s">
        <v>15</v>
      </c>
      <c r="D440" s="11">
        <v>14</v>
      </c>
      <c r="E440" s="27" t="s">
        <v>145</v>
      </c>
      <c r="F440" s="26"/>
      <c r="G440" s="20">
        <f t="shared" si="43"/>
        <v>100</v>
      </c>
      <c r="H440" s="20">
        <f t="shared" si="43"/>
        <v>100</v>
      </c>
      <c r="I440" s="20">
        <f t="shared" si="43"/>
        <v>100</v>
      </c>
    </row>
    <row r="441" spans="1:9" ht="48.75" customHeight="1">
      <c r="A441" s="25" t="s">
        <v>100</v>
      </c>
      <c r="B441" s="5">
        <v>303</v>
      </c>
      <c r="C441" s="5" t="s">
        <v>15</v>
      </c>
      <c r="D441" s="11">
        <v>14</v>
      </c>
      <c r="E441" s="27" t="s">
        <v>145</v>
      </c>
      <c r="F441" s="26">
        <v>200</v>
      </c>
      <c r="G441" s="20">
        <v>100</v>
      </c>
      <c r="H441" s="20">
        <v>100</v>
      </c>
      <c r="I441" s="20">
        <v>100</v>
      </c>
    </row>
    <row r="442" spans="1:9" ht="66.75" customHeight="1">
      <c r="A442" s="25" t="s">
        <v>225</v>
      </c>
      <c r="B442" s="5">
        <v>303</v>
      </c>
      <c r="C442" s="5" t="s">
        <v>15</v>
      </c>
      <c r="D442" s="11">
        <v>14</v>
      </c>
      <c r="E442" s="27" t="s">
        <v>224</v>
      </c>
      <c r="F442" s="26"/>
      <c r="G442" s="20">
        <f t="shared" ref="G442:I443" si="44">G443</f>
        <v>100</v>
      </c>
      <c r="H442" s="20">
        <f t="shared" si="44"/>
        <v>100</v>
      </c>
      <c r="I442" s="20">
        <f t="shared" si="44"/>
        <v>100</v>
      </c>
    </row>
    <row r="443" spans="1:9" ht="81.75" customHeight="1">
      <c r="A443" s="31" t="s">
        <v>270</v>
      </c>
      <c r="B443" s="5">
        <v>303</v>
      </c>
      <c r="C443" s="5" t="s">
        <v>15</v>
      </c>
      <c r="D443" s="11">
        <v>14</v>
      </c>
      <c r="E443" s="27" t="s">
        <v>162</v>
      </c>
      <c r="F443" s="26"/>
      <c r="G443" s="20">
        <f t="shared" si="44"/>
        <v>100</v>
      </c>
      <c r="H443" s="20">
        <f t="shared" si="44"/>
        <v>100</v>
      </c>
      <c r="I443" s="20">
        <f t="shared" si="44"/>
        <v>100</v>
      </c>
    </row>
    <row r="444" spans="1:9" ht="41.25" customHeight="1">
      <c r="A444" s="25" t="s">
        <v>100</v>
      </c>
      <c r="B444" s="5">
        <v>303</v>
      </c>
      <c r="C444" s="5" t="s">
        <v>15</v>
      </c>
      <c r="D444" s="11">
        <v>14</v>
      </c>
      <c r="E444" s="27" t="s">
        <v>162</v>
      </c>
      <c r="F444" s="26">
        <v>200</v>
      </c>
      <c r="G444" s="20">
        <v>100</v>
      </c>
      <c r="H444" s="20">
        <v>100</v>
      </c>
      <c r="I444" s="20">
        <v>100</v>
      </c>
    </row>
    <row r="445" spans="1:9" ht="22.5" customHeight="1">
      <c r="A445" s="39" t="s">
        <v>33</v>
      </c>
      <c r="B445" s="5">
        <v>303</v>
      </c>
      <c r="C445" s="5" t="s">
        <v>16</v>
      </c>
      <c r="D445" s="5"/>
      <c r="E445" s="6"/>
      <c r="F445" s="3"/>
      <c r="G445" s="20">
        <f>G456+G446+G451</f>
        <v>15376.648000000001</v>
      </c>
      <c r="H445" s="20">
        <f t="shared" ref="H445:I445" si="45">H456+H446+H451</f>
        <v>9521</v>
      </c>
      <c r="I445" s="20">
        <f t="shared" si="45"/>
        <v>11811</v>
      </c>
    </row>
    <row r="446" spans="1:9" ht="23.25" customHeight="1">
      <c r="A446" s="39" t="s">
        <v>95</v>
      </c>
      <c r="B446" s="5">
        <v>303</v>
      </c>
      <c r="C446" s="5" t="s">
        <v>16</v>
      </c>
      <c r="D446" s="5" t="s">
        <v>19</v>
      </c>
      <c r="E446" s="6"/>
      <c r="F446" s="3"/>
      <c r="G446" s="8">
        <f t="shared" ref="G446:I449" si="46">G447</f>
        <v>375</v>
      </c>
      <c r="H446" s="8">
        <f t="shared" si="46"/>
        <v>375</v>
      </c>
      <c r="I446" s="8">
        <f t="shared" si="46"/>
        <v>375</v>
      </c>
    </row>
    <row r="447" spans="1:9" ht="32.25" customHeight="1">
      <c r="A447" s="39" t="s">
        <v>177</v>
      </c>
      <c r="B447" s="5">
        <v>303</v>
      </c>
      <c r="C447" s="5" t="s">
        <v>16</v>
      </c>
      <c r="D447" s="5" t="s">
        <v>19</v>
      </c>
      <c r="E447" s="6" t="s">
        <v>178</v>
      </c>
      <c r="F447" s="3"/>
      <c r="G447" s="8">
        <f t="shared" si="46"/>
        <v>375</v>
      </c>
      <c r="H447" s="8">
        <f t="shared" si="46"/>
        <v>375</v>
      </c>
      <c r="I447" s="8">
        <f t="shared" si="46"/>
        <v>375</v>
      </c>
    </row>
    <row r="448" spans="1:9" ht="23.25" customHeight="1">
      <c r="A448" s="39" t="s">
        <v>227</v>
      </c>
      <c r="B448" s="5">
        <v>303</v>
      </c>
      <c r="C448" s="5" t="s">
        <v>16</v>
      </c>
      <c r="D448" s="5" t="s">
        <v>19</v>
      </c>
      <c r="E448" s="6" t="s">
        <v>226</v>
      </c>
      <c r="F448" s="3"/>
      <c r="G448" s="8">
        <f t="shared" si="46"/>
        <v>375</v>
      </c>
      <c r="H448" s="8">
        <f t="shared" si="46"/>
        <v>375</v>
      </c>
      <c r="I448" s="8">
        <f t="shared" si="46"/>
        <v>375</v>
      </c>
    </row>
    <row r="449" spans="1:9" ht="46.5" customHeight="1">
      <c r="A449" s="39" t="s">
        <v>153</v>
      </c>
      <c r="B449" s="5">
        <v>303</v>
      </c>
      <c r="C449" s="5" t="s">
        <v>16</v>
      </c>
      <c r="D449" s="5" t="s">
        <v>19</v>
      </c>
      <c r="E449" s="6" t="s">
        <v>129</v>
      </c>
      <c r="F449" s="3"/>
      <c r="G449" s="8">
        <f t="shared" si="46"/>
        <v>375</v>
      </c>
      <c r="H449" s="8">
        <f t="shared" si="46"/>
        <v>375</v>
      </c>
      <c r="I449" s="8">
        <f t="shared" si="46"/>
        <v>375</v>
      </c>
    </row>
    <row r="450" spans="1:9" ht="43.5" customHeight="1">
      <c r="A450" s="39" t="s">
        <v>100</v>
      </c>
      <c r="B450" s="5">
        <v>303</v>
      </c>
      <c r="C450" s="5" t="s">
        <v>16</v>
      </c>
      <c r="D450" s="5" t="s">
        <v>19</v>
      </c>
      <c r="E450" s="6" t="s">
        <v>129</v>
      </c>
      <c r="F450" s="3">
        <v>200</v>
      </c>
      <c r="G450" s="8">
        <v>375</v>
      </c>
      <c r="H450" s="8">
        <v>375</v>
      </c>
      <c r="I450" s="8">
        <v>375</v>
      </c>
    </row>
    <row r="451" spans="1:9" ht="18.75" customHeight="1">
      <c r="A451" s="39" t="s">
        <v>176</v>
      </c>
      <c r="B451" s="5">
        <v>303</v>
      </c>
      <c r="C451" s="5" t="s">
        <v>16</v>
      </c>
      <c r="D451" s="5" t="s">
        <v>20</v>
      </c>
      <c r="E451" s="6"/>
      <c r="F451" s="3"/>
      <c r="G451" s="8">
        <f t="shared" ref="G451:I454" si="47">G452</f>
        <v>3200</v>
      </c>
      <c r="H451" s="8">
        <f t="shared" si="47"/>
        <v>1000</v>
      </c>
      <c r="I451" s="8">
        <f t="shared" si="47"/>
        <v>1000</v>
      </c>
    </row>
    <row r="452" spans="1:9" ht="36.75" customHeight="1">
      <c r="A452" s="39" t="s">
        <v>177</v>
      </c>
      <c r="B452" s="5">
        <v>303</v>
      </c>
      <c r="C452" s="5" t="s">
        <v>16</v>
      </c>
      <c r="D452" s="5" t="s">
        <v>20</v>
      </c>
      <c r="E452" s="6" t="s">
        <v>178</v>
      </c>
      <c r="F452" s="3"/>
      <c r="G452" s="8">
        <f t="shared" si="47"/>
        <v>3200</v>
      </c>
      <c r="H452" s="8">
        <f t="shared" si="47"/>
        <v>1000</v>
      </c>
      <c r="I452" s="8">
        <f t="shared" si="47"/>
        <v>1000</v>
      </c>
    </row>
    <row r="453" spans="1:9" ht="37.5" customHeight="1">
      <c r="A453" s="39" t="s">
        <v>179</v>
      </c>
      <c r="B453" s="5">
        <v>303</v>
      </c>
      <c r="C453" s="5" t="s">
        <v>16</v>
      </c>
      <c r="D453" s="5" t="s">
        <v>20</v>
      </c>
      <c r="E453" s="6" t="s">
        <v>180</v>
      </c>
      <c r="F453" s="3"/>
      <c r="G453" s="8">
        <f t="shared" si="47"/>
        <v>3200</v>
      </c>
      <c r="H453" s="8">
        <f t="shared" si="47"/>
        <v>1000</v>
      </c>
      <c r="I453" s="8">
        <f t="shared" si="47"/>
        <v>1000</v>
      </c>
    </row>
    <row r="454" spans="1:9" ht="43.5" customHeight="1">
      <c r="A454" s="39" t="s">
        <v>181</v>
      </c>
      <c r="B454" s="5">
        <v>303</v>
      </c>
      <c r="C454" s="5" t="s">
        <v>16</v>
      </c>
      <c r="D454" s="5" t="s">
        <v>20</v>
      </c>
      <c r="E454" s="6" t="s">
        <v>182</v>
      </c>
      <c r="F454" s="3"/>
      <c r="G454" s="8">
        <f t="shared" si="47"/>
        <v>3200</v>
      </c>
      <c r="H454" s="8">
        <f t="shared" si="47"/>
        <v>1000</v>
      </c>
      <c r="I454" s="8">
        <f t="shared" si="47"/>
        <v>1000</v>
      </c>
    </row>
    <row r="455" spans="1:9" ht="60.75" customHeight="1">
      <c r="A455" s="39" t="s">
        <v>232</v>
      </c>
      <c r="B455" s="5">
        <v>303</v>
      </c>
      <c r="C455" s="5" t="s">
        <v>16</v>
      </c>
      <c r="D455" s="5" t="s">
        <v>20</v>
      </c>
      <c r="E455" s="6" t="s">
        <v>182</v>
      </c>
      <c r="F455" s="3">
        <v>810</v>
      </c>
      <c r="G455" s="8">
        <v>3200</v>
      </c>
      <c r="H455" s="8">
        <v>1000</v>
      </c>
      <c r="I455" s="8">
        <v>1000</v>
      </c>
    </row>
    <row r="456" spans="1:9" ht="24" customHeight="1">
      <c r="A456" s="39" t="s">
        <v>65</v>
      </c>
      <c r="B456" s="5">
        <v>303</v>
      </c>
      <c r="C456" s="5" t="s">
        <v>16</v>
      </c>
      <c r="D456" s="5" t="s">
        <v>18</v>
      </c>
      <c r="E456" s="27"/>
      <c r="F456" s="26"/>
      <c r="G456" s="20">
        <f>G457</f>
        <v>11801.648000000001</v>
      </c>
      <c r="H456" s="20">
        <f t="shared" ref="H456:I456" si="48">H457</f>
        <v>8146</v>
      </c>
      <c r="I456" s="20">
        <f t="shared" si="48"/>
        <v>10436</v>
      </c>
    </row>
    <row r="457" spans="1:9" ht="31.5" customHeight="1">
      <c r="A457" s="39" t="s">
        <v>177</v>
      </c>
      <c r="B457" s="5">
        <v>303</v>
      </c>
      <c r="C457" s="5" t="s">
        <v>16</v>
      </c>
      <c r="D457" s="5" t="s">
        <v>18</v>
      </c>
      <c r="E457" s="6" t="s">
        <v>178</v>
      </c>
      <c r="F457" s="26"/>
      <c r="G457" s="20">
        <f>G458</f>
        <v>11801.648000000001</v>
      </c>
      <c r="H457" s="20">
        <f>H458</f>
        <v>8146</v>
      </c>
      <c r="I457" s="20">
        <f>I458</f>
        <v>10436</v>
      </c>
    </row>
    <row r="458" spans="1:9" ht="33.75" customHeight="1">
      <c r="A458" s="39" t="s">
        <v>179</v>
      </c>
      <c r="B458" s="5">
        <v>303</v>
      </c>
      <c r="C458" s="5" t="s">
        <v>16</v>
      </c>
      <c r="D458" s="5" t="s">
        <v>18</v>
      </c>
      <c r="E458" s="6" t="s">
        <v>180</v>
      </c>
      <c r="F458" s="26"/>
      <c r="G458" s="20">
        <f>G459+G463+G465+G461</f>
        <v>11801.648000000001</v>
      </c>
      <c r="H458" s="20">
        <f>H459+H463</f>
        <v>8146</v>
      </c>
      <c r="I458" s="20">
        <f>I459+I463</f>
        <v>10436</v>
      </c>
    </row>
    <row r="459" spans="1:9" ht="68.25" customHeight="1">
      <c r="A459" s="25" t="s">
        <v>156</v>
      </c>
      <c r="B459" s="5">
        <v>303</v>
      </c>
      <c r="C459" s="5" t="s">
        <v>16</v>
      </c>
      <c r="D459" s="5" t="s">
        <v>18</v>
      </c>
      <c r="E459" s="27" t="s">
        <v>278</v>
      </c>
      <c r="F459" s="3"/>
      <c r="G459" s="8">
        <f>G460</f>
        <v>3469</v>
      </c>
      <c r="H459" s="8">
        <f>H460</f>
        <v>3469</v>
      </c>
      <c r="I459" s="8">
        <f>I460</f>
        <v>3469</v>
      </c>
    </row>
    <row r="460" spans="1:9" ht="40.5" customHeight="1">
      <c r="A460" s="25" t="s">
        <v>100</v>
      </c>
      <c r="B460" s="5">
        <v>303</v>
      </c>
      <c r="C460" s="26" t="s">
        <v>16</v>
      </c>
      <c r="D460" s="26" t="s">
        <v>18</v>
      </c>
      <c r="E460" s="27" t="s">
        <v>278</v>
      </c>
      <c r="F460" s="34">
        <v>200</v>
      </c>
      <c r="G460" s="20">
        <v>3469</v>
      </c>
      <c r="H460" s="20">
        <v>3469</v>
      </c>
      <c r="I460" s="20">
        <v>3469</v>
      </c>
    </row>
    <row r="461" spans="1:9" ht="63">
      <c r="A461" s="25" t="s">
        <v>307</v>
      </c>
      <c r="B461" s="5">
        <v>303</v>
      </c>
      <c r="C461" s="26" t="s">
        <v>16</v>
      </c>
      <c r="D461" s="26" t="s">
        <v>18</v>
      </c>
      <c r="E461" s="27" t="s">
        <v>278</v>
      </c>
      <c r="F461" s="34"/>
      <c r="G461" s="20">
        <f>G462</f>
        <v>796.87</v>
      </c>
      <c r="H461" s="20">
        <f>H462</f>
        <v>0</v>
      </c>
      <c r="I461" s="20">
        <f>I462</f>
        <v>0</v>
      </c>
    </row>
    <row r="462" spans="1:9" ht="40.5" customHeight="1">
      <c r="A462" s="25" t="s">
        <v>100</v>
      </c>
      <c r="B462" s="5">
        <v>303</v>
      </c>
      <c r="C462" s="26" t="s">
        <v>16</v>
      </c>
      <c r="D462" s="26" t="s">
        <v>18</v>
      </c>
      <c r="E462" s="27" t="s">
        <v>278</v>
      </c>
      <c r="F462" s="34">
        <v>200</v>
      </c>
      <c r="G462" s="20">
        <v>796.87</v>
      </c>
      <c r="H462" s="20">
        <v>0</v>
      </c>
      <c r="I462" s="20">
        <v>0</v>
      </c>
    </row>
    <row r="463" spans="1:9" ht="54.75" customHeight="1">
      <c r="A463" s="39" t="s">
        <v>66</v>
      </c>
      <c r="B463" s="5">
        <v>303</v>
      </c>
      <c r="C463" s="5" t="s">
        <v>16</v>
      </c>
      <c r="D463" s="5" t="s">
        <v>18</v>
      </c>
      <c r="E463" s="27" t="s">
        <v>277</v>
      </c>
      <c r="F463" s="3"/>
      <c r="G463" s="8">
        <f>G464</f>
        <v>4334</v>
      </c>
      <c r="H463" s="8">
        <f>H464</f>
        <v>4677</v>
      </c>
      <c r="I463" s="8">
        <f>I464</f>
        <v>6967</v>
      </c>
    </row>
    <row r="464" spans="1:9" ht="30.75" customHeight="1">
      <c r="A464" s="25" t="s">
        <v>100</v>
      </c>
      <c r="B464" s="5">
        <v>303</v>
      </c>
      <c r="C464" s="26" t="s">
        <v>16</v>
      </c>
      <c r="D464" s="26" t="s">
        <v>18</v>
      </c>
      <c r="E464" s="27" t="s">
        <v>277</v>
      </c>
      <c r="F464" s="34">
        <v>200</v>
      </c>
      <c r="G464" s="20">
        <v>4334</v>
      </c>
      <c r="H464" s="20">
        <v>4677</v>
      </c>
      <c r="I464" s="20">
        <v>6967</v>
      </c>
    </row>
    <row r="465" spans="1:9" ht="30.75" customHeight="1">
      <c r="A465" s="25" t="s">
        <v>286</v>
      </c>
      <c r="B465" s="5">
        <v>303</v>
      </c>
      <c r="C465" s="26" t="s">
        <v>16</v>
      </c>
      <c r="D465" s="26" t="s">
        <v>18</v>
      </c>
      <c r="E465" s="27" t="s">
        <v>287</v>
      </c>
      <c r="F465" s="34"/>
      <c r="G465" s="20">
        <f>G466</f>
        <v>3201.7779999999998</v>
      </c>
      <c r="H465" s="20">
        <f>H466</f>
        <v>0</v>
      </c>
      <c r="I465" s="20">
        <f>I466</f>
        <v>0</v>
      </c>
    </row>
    <row r="466" spans="1:9" ht="31.5">
      <c r="A466" s="25" t="s">
        <v>100</v>
      </c>
      <c r="B466" s="5">
        <v>303</v>
      </c>
      <c r="C466" s="26" t="s">
        <v>16</v>
      </c>
      <c r="D466" s="26" t="s">
        <v>18</v>
      </c>
      <c r="E466" s="27" t="s">
        <v>287</v>
      </c>
      <c r="F466" s="34">
        <v>200</v>
      </c>
      <c r="G466" s="20">
        <v>3201.7779999999998</v>
      </c>
      <c r="H466" s="20">
        <v>0</v>
      </c>
      <c r="I466" s="20">
        <v>0</v>
      </c>
    </row>
    <row r="467" spans="1:9" ht="21.75" customHeight="1">
      <c r="A467" s="21" t="s">
        <v>147</v>
      </c>
      <c r="B467" s="5">
        <v>303</v>
      </c>
      <c r="C467" s="5" t="s">
        <v>19</v>
      </c>
      <c r="D467" s="5"/>
      <c r="E467" s="6"/>
      <c r="F467" s="3"/>
      <c r="G467" s="8">
        <f>G482+G468</f>
        <v>37995.384000000005</v>
      </c>
      <c r="H467" s="8">
        <f t="shared" ref="H467:I467" si="49">H482+H468</f>
        <v>3400</v>
      </c>
      <c r="I467" s="8">
        <f t="shared" si="49"/>
        <v>3400</v>
      </c>
    </row>
    <row r="468" spans="1:9" ht="21.75" customHeight="1">
      <c r="A468" s="39" t="s">
        <v>148</v>
      </c>
      <c r="B468" s="5">
        <v>303</v>
      </c>
      <c r="C468" s="7" t="s">
        <v>19</v>
      </c>
      <c r="D468" s="7" t="s">
        <v>14</v>
      </c>
      <c r="E468" s="6"/>
      <c r="F468" s="3"/>
      <c r="G468" s="8">
        <f>G469</f>
        <v>29997.384000000002</v>
      </c>
      <c r="H468" s="8">
        <f t="shared" ref="H468:I468" si="50">H469</f>
        <v>1200</v>
      </c>
      <c r="I468" s="8">
        <f t="shared" si="50"/>
        <v>1200</v>
      </c>
    </row>
    <row r="469" spans="1:9" ht="51.75" customHeight="1">
      <c r="A469" s="39" t="s">
        <v>234</v>
      </c>
      <c r="B469" s="5">
        <v>303</v>
      </c>
      <c r="C469" s="7" t="s">
        <v>19</v>
      </c>
      <c r="D469" s="7" t="s">
        <v>14</v>
      </c>
      <c r="E469" s="6" t="s">
        <v>233</v>
      </c>
      <c r="F469" s="3"/>
      <c r="G469" s="8">
        <f>G470+G475+G473</f>
        <v>29997.384000000002</v>
      </c>
      <c r="H469" s="8">
        <f>H470+H475</f>
        <v>1200</v>
      </c>
      <c r="I469" s="8">
        <f>I470+I475</f>
        <v>1200</v>
      </c>
    </row>
    <row r="470" spans="1:9" ht="48.75" customHeight="1">
      <c r="A470" s="39" t="s">
        <v>265</v>
      </c>
      <c r="B470" s="5">
        <v>303</v>
      </c>
      <c r="C470" s="7" t="s">
        <v>19</v>
      </c>
      <c r="D470" s="7" t="s">
        <v>14</v>
      </c>
      <c r="E470" s="6" t="s">
        <v>183</v>
      </c>
      <c r="F470" s="3"/>
      <c r="G470" s="8">
        <f>G472+G471</f>
        <v>16439.527000000002</v>
      </c>
      <c r="H470" s="8">
        <f>H472+H471</f>
        <v>1200</v>
      </c>
      <c r="I470" s="8">
        <f>I472+I471</f>
        <v>1200</v>
      </c>
    </row>
    <row r="471" spans="1:9" ht="48.75" customHeight="1">
      <c r="A471" s="25" t="s">
        <v>100</v>
      </c>
      <c r="B471" s="5">
        <v>303</v>
      </c>
      <c r="C471" s="7" t="s">
        <v>19</v>
      </c>
      <c r="D471" s="7" t="s">
        <v>14</v>
      </c>
      <c r="E471" s="6" t="s">
        <v>183</v>
      </c>
      <c r="F471" s="3">
        <v>200</v>
      </c>
      <c r="G471" s="8">
        <v>1188.527</v>
      </c>
      <c r="H471" s="8">
        <v>200</v>
      </c>
      <c r="I471" s="8">
        <v>200</v>
      </c>
    </row>
    <row r="472" spans="1:9" ht="67.5" customHeight="1">
      <c r="A472" s="39" t="s">
        <v>232</v>
      </c>
      <c r="B472" s="5">
        <v>303</v>
      </c>
      <c r="C472" s="7" t="s">
        <v>19</v>
      </c>
      <c r="D472" s="7" t="s">
        <v>14</v>
      </c>
      <c r="E472" s="6" t="s">
        <v>183</v>
      </c>
      <c r="F472" s="3">
        <v>810</v>
      </c>
      <c r="G472" s="8">
        <v>15251</v>
      </c>
      <c r="H472" s="8">
        <v>1000</v>
      </c>
      <c r="I472" s="8">
        <v>1000</v>
      </c>
    </row>
    <row r="473" spans="1:9" ht="78.75">
      <c r="A473" s="39" t="s">
        <v>328</v>
      </c>
      <c r="B473" s="5">
        <v>303</v>
      </c>
      <c r="C473" s="7" t="s">
        <v>19</v>
      </c>
      <c r="D473" s="7" t="s">
        <v>14</v>
      </c>
      <c r="E473" s="6" t="s">
        <v>329</v>
      </c>
      <c r="F473" s="3"/>
      <c r="G473" s="8">
        <f>G474</f>
        <v>10009</v>
      </c>
      <c r="H473" s="8">
        <v>0</v>
      </c>
      <c r="I473" s="8">
        <v>0</v>
      </c>
    </row>
    <row r="474" spans="1:9" ht="31.5">
      <c r="A474" s="39" t="s">
        <v>100</v>
      </c>
      <c r="B474" s="5">
        <v>303</v>
      </c>
      <c r="C474" s="7" t="s">
        <v>19</v>
      </c>
      <c r="D474" s="7" t="s">
        <v>14</v>
      </c>
      <c r="E474" s="6" t="s">
        <v>329</v>
      </c>
      <c r="F474" s="3">
        <v>200</v>
      </c>
      <c r="G474" s="8">
        <v>10009</v>
      </c>
      <c r="H474" s="8">
        <v>0</v>
      </c>
      <c r="I474" s="8">
        <v>0</v>
      </c>
    </row>
    <row r="475" spans="1:9" ht="102" customHeight="1">
      <c r="A475" s="31" t="s">
        <v>245</v>
      </c>
      <c r="B475" s="5">
        <v>303</v>
      </c>
      <c r="C475" s="7" t="s">
        <v>19</v>
      </c>
      <c r="D475" s="7" t="s">
        <v>14</v>
      </c>
      <c r="E475" s="6" t="s">
        <v>246</v>
      </c>
      <c r="F475" s="3"/>
      <c r="G475" s="8">
        <f>G478+G476+G480</f>
        <v>3548.857</v>
      </c>
      <c r="H475" s="8">
        <f>H478</f>
        <v>0</v>
      </c>
      <c r="I475" s="8">
        <f>I478</f>
        <v>0</v>
      </c>
    </row>
    <row r="476" spans="1:9" ht="31.5">
      <c r="A476" s="31" t="s">
        <v>288</v>
      </c>
      <c r="B476" s="5">
        <v>303</v>
      </c>
      <c r="C476" s="7" t="s">
        <v>19</v>
      </c>
      <c r="D476" s="7" t="s">
        <v>14</v>
      </c>
      <c r="E476" s="6" t="s">
        <v>289</v>
      </c>
      <c r="F476" s="3"/>
      <c r="G476" s="8">
        <f>G477</f>
        <v>1157.9549999999999</v>
      </c>
      <c r="H476" s="8">
        <v>0</v>
      </c>
      <c r="I476" s="8">
        <v>0</v>
      </c>
    </row>
    <row r="477" spans="1:9" ht="31.5">
      <c r="A477" s="31" t="s">
        <v>100</v>
      </c>
      <c r="B477" s="5">
        <v>303</v>
      </c>
      <c r="C477" s="7" t="s">
        <v>19</v>
      </c>
      <c r="D477" s="7" t="s">
        <v>14</v>
      </c>
      <c r="E477" s="6" t="s">
        <v>289</v>
      </c>
      <c r="F477" s="3">
        <v>200</v>
      </c>
      <c r="G477" s="8">
        <v>1157.9549999999999</v>
      </c>
      <c r="H477" s="8">
        <v>0</v>
      </c>
      <c r="I477" s="8">
        <v>0</v>
      </c>
    </row>
    <row r="478" spans="1:9" ht="67.5" customHeight="1">
      <c r="A478" s="39" t="s">
        <v>243</v>
      </c>
      <c r="B478" s="5">
        <v>303</v>
      </c>
      <c r="C478" s="7" t="s">
        <v>19</v>
      </c>
      <c r="D478" s="7" t="s">
        <v>14</v>
      </c>
      <c r="E478" s="6" t="s">
        <v>244</v>
      </c>
      <c r="F478" s="3"/>
      <c r="G478" s="8">
        <f t="shared" ref="G478:I478" si="51">G479</f>
        <v>2367.5</v>
      </c>
      <c r="H478" s="8">
        <f t="shared" si="51"/>
        <v>0</v>
      </c>
      <c r="I478" s="8">
        <f t="shared" si="51"/>
        <v>0</v>
      </c>
    </row>
    <row r="479" spans="1:9" ht="39" customHeight="1">
      <c r="A479" s="39" t="s">
        <v>100</v>
      </c>
      <c r="B479" s="5">
        <v>303</v>
      </c>
      <c r="C479" s="7" t="s">
        <v>19</v>
      </c>
      <c r="D479" s="7" t="s">
        <v>14</v>
      </c>
      <c r="E479" s="6" t="s">
        <v>244</v>
      </c>
      <c r="F479" s="3">
        <v>200</v>
      </c>
      <c r="G479" s="8">
        <v>2367.5</v>
      </c>
      <c r="H479" s="8">
        <v>0</v>
      </c>
      <c r="I479" s="8">
        <v>0</v>
      </c>
    </row>
    <row r="480" spans="1:9" ht="63">
      <c r="A480" s="39" t="s">
        <v>302</v>
      </c>
      <c r="B480" s="5">
        <v>303</v>
      </c>
      <c r="C480" s="7" t="s">
        <v>19</v>
      </c>
      <c r="D480" s="7" t="s">
        <v>14</v>
      </c>
      <c r="E480" s="6" t="s">
        <v>244</v>
      </c>
      <c r="F480" s="3"/>
      <c r="G480" s="8">
        <f>G481</f>
        <v>23.402000000000001</v>
      </c>
      <c r="H480" s="8">
        <v>0</v>
      </c>
      <c r="I480" s="8">
        <v>0</v>
      </c>
    </row>
    <row r="481" spans="1:9" ht="39" customHeight="1">
      <c r="A481" s="31" t="s">
        <v>100</v>
      </c>
      <c r="B481" s="5">
        <v>303</v>
      </c>
      <c r="C481" s="7" t="s">
        <v>19</v>
      </c>
      <c r="D481" s="7" t="s">
        <v>14</v>
      </c>
      <c r="E481" s="6" t="s">
        <v>244</v>
      </c>
      <c r="F481" s="3">
        <v>200</v>
      </c>
      <c r="G481" s="8">
        <v>23.402000000000001</v>
      </c>
      <c r="H481" s="8">
        <v>0</v>
      </c>
      <c r="I481" s="8">
        <v>0</v>
      </c>
    </row>
    <row r="482" spans="1:9" ht="22.5" customHeight="1">
      <c r="A482" s="21" t="s">
        <v>146</v>
      </c>
      <c r="B482" s="5">
        <v>303</v>
      </c>
      <c r="C482" s="5" t="s">
        <v>19</v>
      </c>
      <c r="D482" s="5" t="s">
        <v>15</v>
      </c>
      <c r="E482" s="6"/>
      <c r="F482" s="3"/>
      <c r="G482" s="8">
        <f t="shared" ref="G482:I483" si="52">G483</f>
        <v>7998</v>
      </c>
      <c r="H482" s="8">
        <f t="shared" si="52"/>
        <v>2200</v>
      </c>
      <c r="I482" s="8">
        <f t="shared" si="52"/>
        <v>2200</v>
      </c>
    </row>
    <row r="483" spans="1:9" ht="33.75" customHeight="1">
      <c r="A483" s="21" t="s">
        <v>229</v>
      </c>
      <c r="B483" s="5">
        <v>303</v>
      </c>
      <c r="C483" s="5" t="s">
        <v>19</v>
      </c>
      <c r="D483" s="5" t="s">
        <v>15</v>
      </c>
      <c r="E483" s="6" t="s">
        <v>228</v>
      </c>
      <c r="F483" s="3"/>
      <c r="G483" s="8">
        <f t="shared" si="52"/>
        <v>7998</v>
      </c>
      <c r="H483" s="8">
        <f t="shared" si="52"/>
        <v>2200</v>
      </c>
      <c r="I483" s="8">
        <f t="shared" si="52"/>
        <v>2200</v>
      </c>
    </row>
    <row r="484" spans="1:9" ht="36.75" customHeight="1">
      <c r="A484" s="21" t="s">
        <v>231</v>
      </c>
      <c r="B484" s="5">
        <v>303</v>
      </c>
      <c r="C484" s="5" t="s">
        <v>19</v>
      </c>
      <c r="D484" s="5" t="s">
        <v>15</v>
      </c>
      <c r="E484" s="6" t="s">
        <v>230</v>
      </c>
      <c r="F484" s="3"/>
      <c r="G484" s="8">
        <f>G485+G487</f>
        <v>7998</v>
      </c>
      <c r="H484" s="8">
        <f>H485+H487</f>
        <v>2200</v>
      </c>
      <c r="I484" s="8">
        <f>I485+I487</f>
        <v>2200</v>
      </c>
    </row>
    <row r="485" spans="1:9" ht="25.5" customHeight="1">
      <c r="A485" s="21" t="s">
        <v>151</v>
      </c>
      <c r="B485" s="5">
        <v>303</v>
      </c>
      <c r="C485" s="5" t="s">
        <v>19</v>
      </c>
      <c r="D485" s="5" t="s">
        <v>15</v>
      </c>
      <c r="E485" s="6" t="s">
        <v>152</v>
      </c>
      <c r="F485" s="3"/>
      <c r="G485" s="8">
        <f>G486</f>
        <v>3598</v>
      </c>
      <c r="H485" s="8">
        <f>H486</f>
        <v>800</v>
      </c>
      <c r="I485" s="8">
        <f>I486</f>
        <v>800</v>
      </c>
    </row>
    <row r="486" spans="1:9" ht="36" customHeight="1">
      <c r="A486" s="21" t="s">
        <v>100</v>
      </c>
      <c r="B486" s="5">
        <v>303</v>
      </c>
      <c r="C486" s="5" t="s">
        <v>19</v>
      </c>
      <c r="D486" s="5" t="s">
        <v>15</v>
      </c>
      <c r="E486" s="6" t="s">
        <v>152</v>
      </c>
      <c r="F486" s="3">
        <v>200</v>
      </c>
      <c r="G486" s="8">
        <v>3598</v>
      </c>
      <c r="H486" s="8">
        <v>800</v>
      </c>
      <c r="I486" s="8">
        <v>800</v>
      </c>
    </row>
    <row r="487" spans="1:9" ht="36" customHeight="1">
      <c r="A487" s="21" t="s">
        <v>274</v>
      </c>
      <c r="B487" s="5">
        <v>303</v>
      </c>
      <c r="C487" s="5" t="s">
        <v>19</v>
      </c>
      <c r="D487" s="5" t="s">
        <v>15</v>
      </c>
      <c r="E487" s="6" t="s">
        <v>275</v>
      </c>
      <c r="F487" s="3"/>
      <c r="G487" s="8">
        <f>G488</f>
        <v>4400</v>
      </c>
      <c r="H487" s="8">
        <f>H488</f>
        <v>1400</v>
      </c>
      <c r="I487" s="8">
        <f>I488</f>
        <v>1400</v>
      </c>
    </row>
    <row r="488" spans="1:9" ht="36" customHeight="1">
      <c r="A488" s="21" t="s">
        <v>100</v>
      </c>
      <c r="B488" s="5">
        <v>303</v>
      </c>
      <c r="C488" s="5" t="s">
        <v>19</v>
      </c>
      <c r="D488" s="5" t="s">
        <v>15</v>
      </c>
      <c r="E488" s="6" t="s">
        <v>275</v>
      </c>
      <c r="F488" s="3">
        <v>200</v>
      </c>
      <c r="G488" s="8">
        <v>4400</v>
      </c>
      <c r="H488" s="8">
        <v>1400</v>
      </c>
      <c r="I488" s="8">
        <v>1400</v>
      </c>
    </row>
    <row r="489" spans="1:9" ht="20.25" customHeight="1">
      <c r="A489" s="38" t="s">
        <v>34</v>
      </c>
      <c r="B489" s="5">
        <v>303</v>
      </c>
      <c r="C489" s="5" t="s">
        <v>21</v>
      </c>
      <c r="D489" s="5"/>
      <c r="E489" s="6"/>
      <c r="F489" s="3"/>
      <c r="G489" s="8">
        <f>G494+G490</f>
        <v>644</v>
      </c>
      <c r="H489" s="8">
        <f>H494</f>
        <v>602</v>
      </c>
      <c r="I489" s="8">
        <f>I494</f>
        <v>602</v>
      </c>
    </row>
    <row r="490" spans="1:9" ht="31.5">
      <c r="A490" s="21" t="s">
        <v>327</v>
      </c>
      <c r="B490" s="5">
        <v>303</v>
      </c>
      <c r="C490" s="5" t="s">
        <v>21</v>
      </c>
      <c r="D490" s="5" t="s">
        <v>19</v>
      </c>
      <c r="E490" s="6"/>
      <c r="F490" s="3"/>
      <c r="G490" s="8">
        <f>G491</f>
        <v>42</v>
      </c>
      <c r="H490" s="8">
        <v>0</v>
      </c>
      <c r="I490" s="8">
        <v>0</v>
      </c>
    </row>
    <row r="491" spans="1:9" ht="31.5">
      <c r="A491" s="40" t="s">
        <v>79</v>
      </c>
      <c r="B491" s="5">
        <v>303</v>
      </c>
      <c r="C491" s="5" t="s">
        <v>21</v>
      </c>
      <c r="D491" s="5" t="s">
        <v>19</v>
      </c>
      <c r="E491" s="6" t="s">
        <v>105</v>
      </c>
      <c r="F491" s="3"/>
      <c r="G491" s="8">
        <f>G492</f>
        <v>42</v>
      </c>
      <c r="H491" s="8">
        <v>0</v>
      </c>
      <c r="I491" s="8">
        <v>0</v>
      </c>
    </row>
    <row r="492" spans="1:9" ht="31.5">
      <c r="A492" s="51" t="s">
        <v>132</v>
      </c>
      <c r="B492" s="5">
        <v>303</v>
      </c>
      <c r="C492" s="5" t="s">
        <v>21</v>
      </c>
      <c r="D492" s="5" t="s">
        <v>19</v>
      </c>
      <c r="E492" s="17" t="s">
        <v>131</v>
      </c>
      <c r="F492" s="3"/>
      <c r="G492" s="8">
        <f>G493</f>
        <v>42</v>
      </c>
      <c r="H492" s="8">
        <v>0</v>
      </c>
      <c r="I492" s="8">
        <v>0</v>
      </c>
    </row>
    <row r="493" spans="1:9" ht="31.5">
      <c r="A493" s="21" t="s">
        <v>100</v>
      </c>
      <c r="B493" s="5">
        <v>303</v>
      </c>
      <c r="C493" s="5" t="s">
        <v>21</v>
      </c>
      <c r="D493" s="5" t="s">
        <v>19</v>
      </c>
      <c r="E493" s="17" t="s">
        <v>131</v>
      </c>
      <c r="F493" s="16">
        <v>200</v>
      </c>
      <c r="G493" s="8">
        <v>42</v>
      </c>
      <c r="H493" s="8">
        <v>0</v>
      </c>
      <c r="I493" s="8">
        <v>0</v>
      </c>
    </row>
    <row r="494" spans="1:9" ht="22.5" customHeight="1">
      <c r="A494" s="52" t="s">
        <v>7</v>
      </c>
      <c r="B494" s="5">
        <v>303</v>
      </c>
      <c r="C494" s="5" t="s">
        <v>21</v>
      </c>
      <c r="D494" s="5" t="s">
        <v>18</v>
      </c>
      <c r="E494" s="6"/>
      <c r="F494" s="3"/>
      <c r="G494" s="8">
        <f t="shared" ref="G494:I496" si="53">G495</f>
        <v>602</v>
      </c>
      <c r="H494" s="8">
        <f t="shared" si="53"/>
        <v>602</v>
      </c>
      <c r="I494" s="8">
        <f t="shared" si="53"/>
        <v>602</v>
      </c>
    </row>
    <row r="495" spans="1:9" ht="54.75" customHeight="1">
      <c r="A495" s="38" t="s">
        <v>203</v>
      </c>
      <c r="B495" s="5">
        <v>303</v>
      </c>
      <c r="C495" s="5" t="s">
        <v>21</v>
      </c>
      <c r="D495" s="5" t="s">
        <v>18</v>
      </c>
      <c r="E495" s="7" t="s">
        <v>202</v>
      </c>
      <c r="F495" s="3"/>
      <c r="G495" s="8">
        <f t="shared" si="53"/>
        <v>602</v>
      </c>
      <c r="H495" s="8">
        <f t="shared" si="53"/>
        <v>602</v>
      </c>
      <c r="I495" s="8">
        <f t="shared" si="53"/>
        <v>602</v>
      </c>
    </row>
    <row r="496" spans="1:9" ht="36.75" customHeight="1">
      <c r="A496" s="38" t="s">
        <v>196</v>
      </c>
      <c r="B496" s="5">
        <v>303</v>
      </c>
      <c r="C496" s="5" t="s">
        <v>21</v>
      </c>
      <c r="D496" s="5" t="s">
        <v>18</v>
      </c>
      <c r="E496" s="7" t="s">
        <v>195</v>
      </c>
      <c r="F496" s="3"/>
      <c r="G496" s="8">
        <f t="shared" si="53"/>
        <v>602</v>
      </c>
      <c r="H496" s="8">
        <f t="shared" si="53"/>
        <v>602</v>
      </c>
      <c r="I496" s="8">
        <f t="shared" si="53"/>
        <v>602</v>
      </c>
    </row>
    <row r="497" spans="1:9" ht="48.75" customHeight="1">
      <c r="A497" s="38" t="s">
        <v>86</v>
      </c>
      <c r="B497" s="5">
        <v>303</v>
      </c>
      <c r="C497" s="5" t="s">
        <v>21</v>
      </c>
      <c r="D497" s="5" t="s">
        <v>18</v>
      </c>
      <c r="E497" s="6" t="s">
        <v>120</v>
      </c>
      <c r="F497" s="5"/>
      <c r="G497" s="8">
        <f>G498+G499</f>
        <v>602</v>
      </c>
      <c r="H497" s="8">
        <f>H498+H499</f>
        <v>602</v>
      </c>
      <c r="I497" s="8">
        <f>I498+I499</f>
        <v>602</v>
      </c>
    </row>
    <row r="498" spans="1:9" ht="85.5" customHeight="1">
      <c r="A498" s="21" t="s">
        <v>68</v>
      </c>
      <c r="B498" s="5">
        <v>303</v>
      </c>
      <c r="C498" s="16" t="s">
        <v>21</v>
      </c>
      <c r="D498" s="16" t="s">
        <v>18</v>
      </c>
      <c r="E498" s="6" t="s">
        <v>120</v>
      </c>
      <c r="F498" s="16">
        <v>100</v>
      </c>
      <c r="G498" s="22">
        <v>581</v>
      </c>
      <c r="H498" s="22">
        <v>581</v>
      </c>
      <c r="I498" s="22">
        <v>581</v>
      </c>
    </row>
    <row r="499" spans="1:9" ht="36" customHeight="1">
      <c r="A499" s="21" t="s">
        <v>100</v>
      </c>
      <c r="B499" s="5">
        <v>303</v>
      </c>
      <c r="C499" s="16" t="s">
        <v>21</v>
      </c>
      <c r="D499" s="16" t="s">
        <v>18</v>
      </c>
      <c r="E499" s="6" t="s">
        <v>120</v>
      </c>
      <c r="F499" s="16">
        <v>200</v>
      </c>
      <c r="G499" s="22">
        <v>21</v>
      </c>
      <c r="H499" s="22">
        <v>21</v>
      </c>
      <c r="I499" s="22">
        <v>21</v>
      </c>
    </row>
    <row r="500" spans="1:9">
      <c r="A500" s="38" t="s">
        <v>35</v>
      </c>
      <c r="B500" s="5">
        <v>303</v>
      </c>
      <c r="C500" s="5">
        <v>10</v>
      </c>
      <c r="D500" s="5"/>
      <c r="E500" s="7"/>
      <c r="F500" s="3"/>
      <c r="G500" s="8">
        <f>G501+G506</f>
        <v>3540</v>
      </c>
      <c r="H500" s="8">
        <f t="shared" ref="H500:I500" si="54">H501+H506</f>
        <v>2361</v>
      </c>
      <c r="I500" s="8">
        <f t="shared" si="54"/>
        <v>2361</v>
      </c>
    </row>
    <row r="501" spans="1:9">
      <c r="A501" s="39" t="s">
        <v>10</v>
      </c>
      <c r="B501" s="5">
        <v>303</v>
      </c>
      <c r="C501" s="5">
        <v>10</v>
      </c>
      <c r="D501" s="5" t="s">
        <v>13</v>
      </c>
      <c r="E501" s="7"/>
      <c r="F501" s="3"/>
      <c r="G501" s="8">
        <f t="shared" ref="G501:I504" si="55">G502</f>
        <v>1209</v>
      </c>
      <c r="H501" s="8">
        <f t="shared" si="55"/>
        <v>1030</v>
      </c>
      <c r="I501" s="8">
        <f t="shared" si="55"/>
        <v>1030</v>
      </c>
    </row>
    <row r="502" spans="1:9" ht="21" customHeight="1">
      <c r="A502" s="38" t="s">
        <v>189</v>
      </c>
      <c r="B502" s="5">
        <v>303</v>
      </c>
      <c r="C502" s="5">
        <v>10</v>
      </c>
      <c r="D502" s="5" t="s">
        <v>13</v>
      </c>
      <c r="E502" s="7" t="s">
        <v>187</v>
      </c>
      <c r="F502" s="3"/>
      <c r="G502" s="8">
        <f t="shared" si="55"/>
        <v>1209</v>
      </c>
      <c r="H502" s="8">
        <f t="shared" si="55"/>
        <v>1030</v>
      </c>
      <c r="I502" s="8">
        <f t="shared" si="55"/>
        <v>1030</v>
      </c>
    </row>
    <row r="503" spans="1:9" ht="24.75" customHeight="1">
      <c r="A503" s="38" t="s">
        <v>194</v>
      </c>
      <c r="B503" s="5">
        <v>303</v>
      </c>
      <c r="C503" s="5">
        <v>10</v>
      </c>
      <c r="D503" s="5" t="s">
        <v>13</v>
      </c>
      <c r="E503" s="7" t="s">
        <v>193</v>
      </c>
      <c r="F503" s="3"/>
      <c r="G503" s="8">
        <f t="shared" si="55"/>
        <v>1209</v>
      </c>
      <c r="H503" s="8">
        <f t="shared" si="55"/>
        <v>1030</v>
      </c>
      <c r="I503" s="8">
        <f t="shared" si="55"/>
        <v>1030</v>
      </c>
    </row>
    <row r="504" spans="1:9">
      <c r="A504" s="38" t="s">
        <v>73</v>
      </c>
      <c r="B504" s="5">
        <v>303</v>
      </c>
      <c r="C504" s="5">
        <v>10</v>
      </c>
      <c r="D504" s="5" t="s">
        <v>13</v>
      </c>
      <c r="E504" s="6" t="s">
        <v>121</v>
      </c>
      <c r="F504" s="3"/>
      <c r="G504" s="8">
        <f t="shared" si="55"/>
        <v>1209</v>
      </c>
      <c r="H504" s="8">
        <f t="shared" si="55"/>
        <v>1030</v>
      </c>
      <c r="I504" s="8">
        <f t="shared" si="55"/>
        <v>1030</v>
      </c>
    </row>
    <row r="505" spans="1:9" ht="31.5">
      <c r="A505" s="38" t="s">
        <v>54</v>
      </c>
      <c r="B505" s="5">
        <v>303</v>
      </c>
      <c r="C505" s="5">
        <v>10</v>
      </c>
      <c r="D505" s="5" t="s">
        <v>13</v>
      </c>
      <c r="E505" s="6" t="s">
        <v>121</v>
      </c>
      <c r="F505" s="3">
        <v>300</v>
      </c>
      <c r="G505" s="8">
        <v>1209</v>
      </c>
      <c r="H505" s="8">
        <v>1030</v>
      </c>
      <c r="I505" s="8">
        <v>1030</v>
      </c>
    </row>
    <row r="506" spans="1:9">
      <c r="A506" s="39" t="s">
        <v>39</v>
      </c>
      <c r="B506" s="5">
        <v>303</v>
      </c>
      <c r="C506" s="5">
        <v>10</v>
      </c>
      <c r="D506" s="5" t="s">
        <v>15</v>
      </c>
      <c r="E506" s="6"/>
      <c r="F506" s="3"/>
      <c r="G506" s="8">
        <f>G510+G507</f>
        <v>2331</v>
      </c>
      <c r="H506" s="8">
        <f t="shared" ref="H506:I506" si="56">H510</f>
        <v>1331</v>
      </c>
      <c r="I506" s="8">
        <f t="shared" si="56"/>
        <v>1331</v>
      </c>
    </row>
    <row r="507" spans="1:9" ht="31.5">
      <c r="A507" s="39" t="s">
        <v>338</v>
      </c>
      <c r="B507" s="5">
        <v>303</v>
      </c>
      <c r="C507" s="5">
        <v>10</v>
      </c>
      <c r="D507" s="5" t="s">
        <v>15</v>
      </c>
      <c r="E507" s="6" t="s">
        <v>335</v>
      </c>
      <c r="F507" s="3"/>
      <c r="G507" s="8">
        <f>G508</f>
        <v>1000</v>
      </c>
      <c r="H507" s="8">
        <v>0</v>
      </c>
      <c r="I507" s="8">
        <v>0</v>
      </c>
    </row>
    <row r="508" spans="1:9" ht="110.25">
      <c r="A508" s="39" t="s">
        <v>336</v>
      </c>
      <c r="B508" s="5">
        <v>303</v>
      </c>
      <c r="C508" s="5">
        <v>10</v>
      </c>
      <c r="D508" s="5" t="s">
        <v>15</v>
      </c>
      <c r="E508" s="6" t="s">
        <v>337</v>
      </c>
      <c r="F508" s="3"/>
      <c r="G508" s="8">
        <f>G509</f>
        <v>1000</v>
      </c>
      <c r="H508" s="8">
        <v>0</v>
      </c>
      <c r="I508" s="8">
        <v>0</v>
      </c>
    </row>
    <row r="509" spans="1:9" ht="63">
      <c r="A509" s="39" t="s">
        <v>232</v>
      </c>
      <c r="B509" s="5">
        <v>303</v>
      </c>
      <c r="C509" s="5">
        <v>10</v>
      </c>
      <c r="D509" s="5" t="s">
        <v>15</v>
      </c>
      <c r="E509" s="6" t="s">
        <v>337</v>
      </c>
      <c r="F509" s="3">
        <v>810</v>
      </c>
      <c r="G509" s="8">
        <v>1000</v>
      </c>
      <c r="H509" s="8">
        <v>0</v>
      </c>
      <c r="I509" s="8">
        <v>0</v>
      </c>
    </row>
    <row r="510" spans="1:9">
      <c r="A510" s="39" t="s">
        <v>189</v>
      </c>
      <c r="B510" s="5">
        <v>303</v>
      </c>
      <c r="C510" s="5">
        <v>10</v>
      </c>
      <c r="D510" s="5" t="s">
        <v>15</v>
      </c>
      <c r="E510" s="7" t="s">
        <v>187</v>
      </c>
      <c r="F510" s="3"/>
      <c r="G510" s="8">
        <f t="shared" ref="G510:I512" si="57">G511</f>
        <v>1331</v>
      </c>
      <c r="H510" s="8">
        <f t="shared" si="57"/>
        <v>1331</v>
      </c>
      <c r="I510" s="8">
        <f t="shared" si="57"/>
        <v>1331</v>
      </c>
    </row>
    <row r="511" spans="1:9" hidden="1">
      <c r="A511" s="38" t="s">
        <v>241</v>
      </c>
      <c r="B511" s="5">
        <v>303</v>
      </c>
      <c r="C511" s="5">
        <v>10</v>
      </c>
      <c r="D511" s="5" t="s">
        <v>15</v>
      </c>
      <c r="E511" s="6" t="s">
        <v>242</v>
      </c>
      <c r="F511" s="3"/>
      <c r="G511" s="8">
        <f t="shared" si="57"/>
        <v>1331</v>
      </c>
      <c r="H511" s="8">
        <f t="shared" si="57"/>
        <v>1331</v>
      </c>
      <c r="I511" s="8">
        <f t="shared" si="57"/>
        <v>1331</v>
      </c>
    </row>
    <row r="512" spans="1:9" ht="47.25">
      <c r="A512" s="38" t="s">
        <v>240</v>
      </c>
      <c r="B512" s="5">
        <v>303</v>
      </c>
      <c r="C512" s="5" t="s">
        <v>51</v>
      </c>
      <c r="D512" s="5" t="s">
        <v>15</v>
      </c>
      <c r="E512" s="6" t="s">
        <v>319</v>
      </c>
      <c r="F512" s="5"/>
      <c r="G512" s="8">
        <f t="shared" si="57"/>
        <v>1331</v>
      </c>
      <c r="H512" s="8">
        <f t="shared" si="57"/>
        <v>1331</v>
      </c>
      <c r="I512" s="8">
        <f t="shared" si="57"/>
        <v>1331</v>
      </c>
    </row>
    <row r="513" spans="1:9" ht="31.5">
      <c r="A513" s="38" t="s">
        <v>54</v>
      </c>
      <c r="B513" s="5">
        <v>303</v>
      </c>
      <c r="C513" s="5" t="s">
        <v>51</v>
      </c>
      <c r="D513" s="5" t="s">
        <v>15</v>
      </c>
      <c r="E513" s="6" t="s">
        <v>319</v>
      </c>
      <c r="F513" s="5">
        <v>300</v>
      </c>
      <c r="G513" s="8">
        <v>1331</v>
      </c>
      <c r="H513" s="8">
        <v>1331</v>
      </c>
      <c r="I513" s="8">
        <v>1331</v>
      </c>
    </row>
    <row r="514" spans="1:9" ht="31.5">
      <c r="A514" s="38" t="s">
        <v>158</v>
      </c>
      <c r="B514" s="5">
        <v>305</v>
      </c>
      <c r="C514" s="5"/>
      <c r="D514" s="5"/>
      <c r="E514" s="6"/>
      <c r="F514" s="3"/>
      <c r="G514" s="8">
        <f>G515+G531+G569+G565+G554+G539+G535+G543</f>
        <v>1901.6</v>
      </c>
      <c r="H514" s="8">
        <f>H515+H531+H569+H565+H554+H539+H535+H543</f>
        <v>1522.8</v>
      </c>
      <c r="I514" s="8">
        <f>I515+I531+I569+I565+I554+I539+I535+I543</f>
        <v>1522.8</v>
      </c>
    </row>
    <row r="515" spans="1:9" ht="24" customHeight="1">
      <c r="A515" s="38" t="s">
        <v>31</v>
      </c>
      <c r="B515" s="5">
        <v>305</v>
      </c>
      <c r="C515" s="5" t="s">
        <v>13</v>
      </c>
      <c r="D515" s="5"/>
      <c r="E515" s="7"/>
      <c r="F515" s="3"/>
      <c r="G515" s="8">
        <f>G516+G526+G523</f>
        <v>1901.6</v>
      </c>
      <c r="H515" s="8">
        <f>H516+H526+H523</f>
        <v>1522.8</v>
      </c>
      <c r="I515" s="8">
        <f>I516+I526+I523</f>
        <v>1522.8</v>
      </c>
    </row>
    <row r="516" spans="1:9">
      <c r="A516" s="38" t="s">
        <v>3</v>
      </c>
      <c r="B516" s="5">
        <v>305</v>
      </c>
      <c r="C516" s="5" t="s">
        <v>13</v>
      </c>
      <c r="D516" s="5" t="s">
        <v>17</v>
      </c>
      <c r="E516" s="7"/>
      <c r="F516" s="3"/>
      <c r="G516" s="8">
        <f t="shared" ref="G516:I516" si="58">G517</f>
        <v>1901.6</v>
      </c>
      <c r="H516" s="8">
        <f t="shared" si="58"/>
        <v>1522.8</v>
      </c>
      <c r="I516" s="8">
        <f t="shared" si="58"/>
        <v>1522.8</v>
      </c>
    </row>
    <row r="517" spans="1:9" ht="31.5">
      <c r="A517" s="38" t="s">
        <v>58</v>
      </c>
      <c r="B517" s="5">
        <v>305</v>
      </c>
      <c r="C517" s="5" t="s">
        <v>13</v>
      </c>
      <c r="D517" s="5" t="s">
        <v>17</v>
      </c>
      <c r="E517" s="6" t="s">
        <v>101</v>
      </c>
      <c r="F517" s="3"/>
      <c r="G517" s="8">
        <f>G520+G518</f>
        <v>1901.6</v>
      </c>
      <c r="H517" s="8">
        <f t="shared" ref="H517:I517" si="59">H520+H518</f>
        <v>1522.8</v>
      </c>
      <c r="I517" s="8">
        <f t="shared" si="59"/>
        <v>1522.8</v>
      </c>
    </row>
    <row r="518" spans="1:9" ht="31.5">
      <c r="A518" s="38" t="s">
        <v>59</v>
      </c>
      <c r="B518" s="5">
        <v>305</v>
      </c>
      <c r="C518" s="5" t="s">
        <v>13</v>
      </c>
      <c r="D518" s="5" t="s">
        <v>17</v>
      </c>
      <c r="E518" s="6" t="s">
        <v>102</v>
      </c>
      <c r="F518" s="3"/>
      <c r="G518" s="8">
        <f>G519</f>
        <v>135</v>
      </c>
      <c r="H518" s="8">
        <f>H519</f>
        <v>50</v>
      </c>
      <c r="I518" s="8">
        <f>I519</f>
        <v>50</v>
      </c>
    </row>
    <row r="519" spans="1:9" ht="31.5">
      <c r="A519" s="21" t="s">
        <v>100</v>
      </c>
      <c r="B519" s="5">
        <v>305</v>
      </c>
      <c r="C519" s="5" t="s">
        <v>13</v>
      </c>
      <c r="D519" s="5" t="s">
        <v>17</v>
      </c>
      <c r="E519" s="6" t="s">
        <v>102</v>
      </c>
      <c r="F519" s="3">
        <v>200</v>
      </c>
      <c r="G519" s="8">
        <v>135</v>
      </c>
      <c r="H519" s="8">
        <v>50</v>
      </c>
      <c r="I519" s="8">
        <v>50</v>
      </c>
    </row>
    <row r="520" spans="1:9" ht="31.5">
      <c r="A520" s="38" t="s">
        <v>165</v>
      </c>
      <c r="B520" s="5">
        <v>305</v>
      </c>
      <c r="C520" s="5" t="s">
        <v>13</v>
      </c>
      <c r="D520" s="5" t="s">
        <v>17</v>
      </c>
      <c r="E520" s="6" t="s">
        <v>175</v>
      </c>
      <c r="F520" s="3"/>
      <c r="G520" s="8">
        <f>G521</f>
        <v>1766.6</v>
      </c>
      <c r="H520" s="8">
        <f t="shared" ref="H520:I520" si="60">H521</f>
        <v>1472.8</v>
      </c>
      <c r="I520" s="8">
        <f t="shared" si="60"/>
        <v>1472.8</v>
      </c>
    </row>
    <row r="521" spans="1:9" ht="78.75">
      <c r="A521" s="21" t="s">
        <v>68</v>
      </c>
      <c r="B521" s="5">
        <v>305</v>
      </c>
      <c r="C521" s="5" t="s">
        <v>13</v>
      </c>
      <c r="D521" s="5" t="s">
        <v>17</v>
      </c>
      <c r="E521" s="6" t="s">
        <v>175</v>
      </c>
      <c r="F521" s="3">
        <v>100</v>
      </c>
      <c r="G521" s="8">
        <v>1766.6</v>
      </c>
      <c r="H521" s="8">
        <v>1472.8</v>
      </c>
      <c r="I521" s="8">
        <v>1472.8</v>
      </c>
    </row>
    <row r="522" spans="1:9">
      <c r="A522" s="38" t="s">
        <v>48</v>
      </c>
      <c r="B522" s="4"/>
      <c r="C522" s="4"/>
      <c r="D522" s="4"/>
      <c r="E522" s="4"/>
      <c r="F522" s="4"/>
      <c r="G522" s="8">
        <f>G11+G54+G109+G249+G378+G514+G359</f>
        <v>833882.34</v>
      </c>
      <c r="H522" s="8">
        <f>H11+H54+H109+H249+H378+H514+H359</f>
        <v>556795.5</v>
      </c>
      <c r="I522" s="8">
        <f>I11+I54+I109+I249+I378+I514+I359</f>
        <v>563911.5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58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9"/>
  <sheetViews>
    <sheetView workbookViewId="0">
      <selection activeCell="H13" sqref="H13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98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94</v>
      </c>
    </row>
    <row r="5" spans="1:8">
      <c r="B5" s="9"/>
      <c r="C5" s="9"/>
      <c r="D5" s="9"/>
      <c r="G5" s="72" t="s">
        <v>343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70" t="s">
        <v>297</v>
      </c>
      <c r="B7" s="71"/>
      <c r="C7" s="71"/>
      <c r="D7" s="71"/>
      <c r="E7" s="71"/>
      <c r="F7" s="71"/>
      <c r="G7" s="71"/>
      <c r="H7" s="71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185</v>
      </c>
      <c r="G9" s="3" t="s">
        <v>253</v>
      </c>
      <c r="H9" s="3" t="s">
        <v>264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F12+F17+F29+F41+F46+F24+F38</f>
        <v>71084.42</v>
      </c>
      <c r="G11" s="8">
        <f>G12+G17+G29+G41+G46+G24</f>
        <v>38773.9</v>
      </c>
      <c r="H11" s="8">
        <f>H12+H17+H29+H41+H46+H24</f>
        <v>38721.5</v>
      </c>
    </row>
    <row r="12" spans="1:8" ht="33" customHeight="1">
      <c r="A12" s="41" t="str">
        <f>Лист2!A380</f>
        <v>Функционирование высшего должностного лица муниципального образования</v>
      </c>
      <c r="B12" s="5" t="str">
        <f>Лист2!C380</f>
        <v>01</v>
      </c>
      <c r="C12" s="5" t="str">
        <f>Лист2!D380</f>
        <v>02</v>
      </c>
      <c r="D12" s="5"/>
      <c r="E12" s="5"/>
      <c r="F12" s="24">
        <f>F15</f>
        <v>2576.1999999999998</v>
      </c>
      <c r="G12" s="24">
        <f t="shared" ref="G12:H12" si="0">G15</f>
        <v>2000</v>
      </c>
      <c r="H12" s="24">
        <f t="shared" si="0"/>
        <v>2000</v>
      </c>
    </row>
    <row r="13" spans="1:8" ht="54.75" customHeight="1">
      <c r="A13" s="41" t="str">
        <f>Лист2!A381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Лист2!C381</f>
        <v>01</v>
      </c>
      <c r="C13" s="5" t="str">
        <f>Лист2!D381</f>
        <v>02</v>
      </c>
      <c r="D13" s="7" t="str">
        <f>Лист2!E381</f>
        <v>01 0 00 00000</v>
      </c>
      <c r="E13" s="5"/>
      <c r="F13" s="24">
        <f t="shared" ref="F13:F14" si="1">F14</f>
        <v>2576.1999999999998</v>
      </c>
      <c r="G13" s="24">
        <f t="shared" ref="G13:H15" si="2">G14</f>
        <v>2000</v>
      </c>
      <c r="H13" s="24">
        <f t="shared" si="2"/>
        <v>2000</v>
      </c>
    </row>
    <row r="14" spans="1:8" ht="33" customHeight="1">
      <c r="A14" s="41" t="str">
        <f>Лист2!A382</f>
        <v>Расходы на обеспечение деятельности органов местного самоуправления</v>
      </c>
      <c r="B14" s="5" t="str">
        <f>Лист2!C382</f>
        <v>01</v>
      </c>
      <c r="C14" s="5" t="str">
        <f>Лист2!D382</f>
        <v>02</v>
      </c>
      <c r="D14" s="7" t="str">
        <f>Лист2!E382</f>
        <v>01 2 00 00000</v>
      </c>
      <c r="E14" s="5"/>
      <c r="F14" s="24">
        <f t="shared" si="1"/>
        <v>2576.1999999999998</v>
      </c>
      <c r="G14" s="24">
        <f t="shared" si="2"/>
        <v>2000</v>
      </c>
      <c r="H14" s="24">
        <f t="shared" si="2"/>
        <v>2000</v>
      </c>
    </row>
    <row r="15" spans="1:8" ht="24.75" customHeight="1">
      <c r="A15" s="41" t="str">
        <f>Лист2!A383</f>
        <v>Глава муниципального образования</v>
      </c>
      <c r="B15" s="5" t="str">
        <f>Лист2!C383</f>
        <v>01</v>
      </c>
      <c r="C15" s="5" t="str">
        <f>Лист2!D383</f>
        <v>02</v>
      </c>
      <c r="D15" s="7" t="str">
        <f>Лист2!E383</f>
        <v>01 2 00 10120</v>
      </c>
      <c r="E15" s="5"/>
      <c r="F15" s="24">
        <f>F16</f>
        <v>2576.1999999999998</v>
      </c>
      <c r="G15" s="24">
        <f t="shared" si="2"/>
        <v>2000</v>
      </c>
      <c r="H15" s="24">
        <f t="shared" si="2"/>
        <v>2000</v>
      </c>
    </row>
    <row r="16" spans="1:8" ht="93.75" customHeight="1">
      <c r="A16" s="41" t="str">
        <f>Лист2!A384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Лист2!C384</f>
        <v>01</v>
      </c>
      <c r="C16" s="5" t="str">
        <f>Лист2!D384</f>
        <v>02</v>
      </c>
      <c r="D16" s="7" t="str">
        <f>Лист2!E384</f>
        <v>01 2 00 10120</v>
      </c>
      <c r="E16" s="7">
        <f>Лист2!F384</f>
        <v>100</v>
      </c>
      <c r="F16" s="24">
        <f>Лист2!G384</f>
        <v>2576.1999999999998</v>
      </c>
      <c r="G16" s="24">
        <f>Лист2!H384</f>
        <v>2000</v>
      </c>
      <c r="H16" s="24">
        <f>Лист2!I384</f>
        <v>2000</v>
      </c>
    </row>
    <row r="17" spans="1:8" ht="72" customHeight="1">
      <c r="A17" s="42" t="s">
        <v>263</v>
      </c>
      <c r="B17" s="5" t="s">
        <v>13</v>
      </c>
      <c r="C17" s="5" t="s">
        <v>16</v>
      </c>
      <c r="D17" s="3"/>
      <c r="E17" s="3"/>
      <c r="F17" s="8">
        <f>F18</f>
        <v>31157.699000000001</v>
      </c>
      <c r="G17" s="8">
        <f t="shared" ref="G17:H17" si="3">G18</f>
        <v>18652.599999999999</v>
      </c>
      <c r="H17" s="8">
        <f t="shared" si="3"/>
        <v>18652.599999999999</v>
      </c>
    </row>
    <row r="18" spans="1:8" ht="59.25" customHeight="1">
      <c r="A18" s="42" t="str">
        <f>Лист2!A386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Лист2!C386</f>
        <v>01</v>
      </c>
      <c r="C18" s="5" t="str">
        <f>Лист2!D386</f>
        <v>04</v>
      </c>
      <c r="D18" s="5" t="str">
        <f>Лист2!E386</f>
        <v>01 0 00 00000</v>
      </c>
      <c r="E18" s="3"/>
      <c r="F18" s="8">
        <f>F19</f>
        <v>31157.699000000001</v>
      </c>
      <c r="G18" s="8">
        <f t="shared" ref="G18:H18" si="4">G19</f>
        <v>18652.599999999999</v>
      </c>
      <c r="H18" s="8">
        <f t="shared" si="4"/>
        <v>18652.599999999999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101</v>
      </c>
      <c r="E19" s="3"/>
      <c r="F19" s="8">
        <f>F20</f>
        <v>31157.699000000001</v>
      </c>
      <c r="G19" s="8">
        <f t="shared" ref="G19:H19" si="5">G20</f>
        <v>18652.599999999999</v>
      </c>
      <c r="H19" s="8">
        <f t="shared" si="5"/>
        <v>18652.599999999999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102</v>
      </c>
      <c r="E20" s="3"/>
      <c r="F20" s="8">
        <f>F21+F22+F23</f>
        <v>31157.699000000001</v>
      </c>
      <c r="G20" s="8">
        <f t="shared" ref="G20:H20" si="6">G21+G22+G23</f>
        <v>18652.599999999999</v>
      </c>
      <c r="H20" s="8">
        <f t="shared" si="6"/>
        <v>18652.599999999999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102</v>
      </c>
      <c r="E21" s="3">
        <v>100</v>
      </c>
      <c r="F21" s="8">
        <f>Лист2!G389</f>
        <v>28484.5</v>
      </c>
      <c r="G21" s="8">
        <f>Лист2!H389</f>
        <v>14977</v>
      </c>
      <c r="H21" s="8">
        <f>Лист2!I389</f>
        <v>14977</v>
      </c>
    </row>
    <row r="22" spans="1:8" ht="33" customHeight="1">
      <c r="A22" s="44" t="s">
        <v>100</v>
      </c>
      <c r="B22" s="5" t="s">
        <v>13</v>
      </c>
      <c r="C22" s="5" t="s">
        <v>16</v>
      </c>
      <c r="D22" s="6" t="s">
        <v>102</v>
      </c>
      <c r="E22" s="3">
        <v>200</v>
      </c>
      <c r="F22" s="8">
        <f>Лист2!G390+Лист2!G365</f>
        <v>2507.7530000000002</v>
      </c>
      <c r="G22" s="8">
        <f>Лист2!H390+Лист2!H365</f>
        <v>3520.3</v>
      </c>
      <c r="H22" s="8">
        <f>Лист2!I390+Лист2!I365</f>
        <v>3520.3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102</v>
      </c>
      <c r="E23" s="3">
        <v>850</v>
      </c>
      <c r="F23" s="8">
        <f>Лист2!G391+Лист2!G366</f>
        <v>165.44600000000003</v>
      </c>
      <c r="G23" s="8">
        <f>Лист2!H391</f>
        <v>155.30000000000001</v>
      </c>
      <c r="H23" s="8">
        <f>Лист2!I391</f>
        <v>155.30000000000001</v>
      </c>
    </row>
    <row r="24" spans="1:8" ht="21.75" customHeight="1">
      <c r="A24" s="45" t="str">
        <f>Лист2!A392</f>
        <v>Судебная система</v>
      </c>
      <c r="B24" s="5" t="str">
        <f>Лист2!C392</f>
        <v>01</v>
      </c>
      <c r="C24" s="5" t="str">
        <f>Лист2!D392</f>
        <v>05</v>
      </c>
      <c r="D24" s="5"/>
      <c r="E24" s="5"/>
      <c r="F24" s="24">
        <f>F25</f>
        <v>3</v>
      </c>
      <c r="G24" s="24">
        <f t="shared" ref="G24:H26" si="7">G25</f>
        <v>55.9</v>
      </c>
      <c r="H24" s="24">
        <f t="shared" si="7"/>
        <v>3.5</v>
      </c>
    </row>
    <row r="25" spans="1:8" ht="48.75" customHeight="1">
      <c r="A25" s="45" t="str">
        <f>Лист2!A393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Лист2!C393</f>
        <v>01</v>
      </c>
      <c r="C25" s="5" t="str">
        <f>Лист2!D393</f>
        <v>05</v>
      </c>
      <c r="D25" s="5" t="str">
        <f>Лист2!E393</f>
        <v>01 0 00 00000</v>
      </c>
      <c r="E25" s="5"/>
      <c r="F25" s="24">
        <f>F26</f>
        <v>3</v>
      </c>
      <c r="G25" s="24">
        <f t="shared" si="7"/>
        <v>55.9</v>
      </c>
      <c r="H25" s="24">
        <f t="shared" si="7"/>
        <v>3.5</v>
      </c>
    </row>
    <row r="26" spans="1:8" ht="33.75" customHeight="1">
      <c r="A26" s="45" t="str">
        <f>Лист2!A394</f>
        <v>Руководство и управление в сфере установленных функций</v>
      </c>
      <c r="B26" s="5" t="str">
        <f>Лист2!C394</f>
        <v>01</v>
      </c>
      <c r="C26" s="5" t="str">
        <f>Лист2!D394</f>
        <v>05</v>
      </c>
      <c r="D26" s="5" t="str">
        <f>Лист2!E394</f>
        <v>01 4 00 00000</v>
      </c>
      <c r="E26" s="5"/>
      <c r="F26" s="24">
        <f>F27</f>
        <v>3</v>
      </c>
      <c r="G26" s="24">
        <f t="shared" si="7"/>
        <v>55.9</v>
      </c>
      <c r="H26" s="24">
        <f t="shared" si="7"/>
        <v>3.5</v>
      </c>
    </row>
    <row r="27" spans="1:8" ht="65.25" customHeight="1">
      <c r="A27" s="45" t="str">
        <f>Лист2!A395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Лист2!C395</f>
        <v>01</v>
      </c>
      <c r="C27" s="5" t="str">
        <f>Лист2!D395</f>
        <v>05</v>
      </c>
      <c r="D27" s="5" t="str">
        <f>Лист2!E395</f>
        <v>01 4 00 51200</v>
      </c>
      <c r="E27" s="5"/>
      <c r="F27" s="24">
        <f>Лист2!G395</f>
        <v>3</v>
      </c>
      <c r="G27" s="24">
        <f>Лист2!H395</f>
        <v>55.9</v>
      </c>
      <c r="H27" s="24">
        <f>Лист2!I395</f>
        <v>3.5</v>
      </c>
    </row>
    <row r="28" spans="1:8" ht="34.5" customHeight="1">
      <c r="A28" s="45" t="str">
        <f>Лист2!A396</f>
        <v>Закупка товаров, работ и услуг для обеспечения государственных (муниципальных) нужд</v>
      </c>
      <c r="B28" s="5" t="str">
        <f>Лист2!C396</f>
        <v>01</v>
      </c>
      <c r="C28" s="5" t="str">
        <f>Лист2!D396</f>
        <v>05</v>
      </c>
      <c r="D28" s="5" t="str">
        <f>Лист2!E396</f>
        <v>01 4 00 51200</v>
      </c>
      <c r="E28" s="5">
        <f>Лист2!F396</f>
        <v>200</v>
      </c>
      <c r="F28" s="24">
        <f>Лист2!G396</f>
        <v>3</v>
      </c>
      <c r="G28" s="24">
        <f>Лист2!H396</f>
        <v>55.9</v>
      </c>
      <c r="H28" s="24">
        <f>Лист2!I396</f>
        <v>3.5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11020.300000000001</v>
      </c>
      <c r="G29" s="8">
        <f t="shared" ref="G29:H30" si="8">G30</f>
        <v>9191.4</v>
      </c>
      <c r="H29" s="8">
        <f t="shared" si="8"/>
        <v>9191.4</v>
      </c>
    </row>
    <row r="30" spans="1:8" ht="47.25" customHeight="1">
      <c r="A30" s="42" t="str">
        <f>Лист2!A252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Лист2!C252</f>
        <v>01</v>
      </c>
      <c r="C30" s="5" t="str">
        <f>Лист2!D252</f>
        <v>06</v>
      </c>
      <c r="D30" s="5" t="str">
        <f>Лист2!E252</f>
        <v>01 0 00 00000</v>
      </c>
      <c r="E30" s="3"/>
      <c r="F30" s="8">
        <f>F31</f>
        <v>11020.300000000001</v>
      </c>
      <c r="G30" s="8">
        <f t="shared" si="8"/>
        <v>9191.4</v>
      </c>
      <c r="H30" s="8">
        <f t="shared" si="8"/>
        <v>9191.4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101</v>
      </c>
      <c r="E31" s="3"/>
      <c r="F31" s="8">
        <f>F32+F36</f>
        <v>11020.300000000001</v>
      </c>
      <c r="G31" s="8">
        <f t="shared" ref="G31:H31" si="9">G32+G36</f>
        <v>9191.4</v>
      </c>
      <c r="H31" s="8">
        <f t="shared" si="9"/>
        <v>9191.4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102</v>
      </c>
      <c r="E32" s="3"/>
      <c r="F32" s="8">
        <f>F33+F34+F35</f>
        <v>9253.7000000000007</v>
      </c>
      <c r="G32" s="8">
        <f t="shared" ref="G32:H32" si="10">G33+G34+G35</f>
        <v>7718.6</v>
      </c>
      <c r="H32" s="8">
        <f t="shared" si="10"/>
        <v>7718.6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102</v>
      </c>
      <c r="E33" s="3">
        <v>100</v>
      </c>
      <c r="F33" s="8">
        <f>Лист2!G255</f>
        <v>7996.2</v>
      </c>
      <c r="G33" s="8">
        <f>Лист2!H255</f>
        <v>6348.6</v>
      </c>
      <c r="H33" s="8">
        <f>Лист2!I255</f>
        <v>6348.6</v>
      </c>
    </row>
    <row r="34" spans="1:8" ht="33" customHeight="1">
      <c r="A34" s="44" t="s">
        <v>100</v>
      </c>
      <c r="B34" s="5" t="s">
        <v>13</v>
      </c>
      <c r="C34" s="5" t="s">
        <v>17</v>
      </c>
      <c r="D34" s="6" t="s">
        <v>102</v>
      </c>
      <c r="E34" s="3">
        <v>200</v>
      </c>
      <c r="F34" s="8">
        <f>Лист2!G256+Лист2!G519</f>
        <v>1257.5</v>
      </c>
      <c r="G34" s="8">
        <f>Лист2!H256+Лист2!H519</f>
        <v>1370</v>
      </c>
      <c r="H34" s="8">
        <f>Лист2!I256+Лист2!I519</f>
        <v>1370</v>
      </c>
    </row>
    <row r="35" spans="1:8" ht="20.25" customHeight="1">
      <c r="A35" s="45" t="s">
        <v>60</v>
      </c>
      <c r="B35" s="5" t="s">
        <v>13</v>
      </c>
      <c r="C35" s="5" t="s">
        <v>17</v>
      </c>
      <c r="D35" s="6" t="s">
        <v>102</v>
      </c>
      <c r="E35" s="3">
        <v>850</v>
      </c>
      <c r="F35" s="8">
        <f>Лист2!G257</f>
        <v>0</v>
      </c>
      <c r="G35" s="8">
        <f>Лист2!H257</f>
        <v>0</v>
      </c>
      <c r="H35" s="8">
        <f>Лист2!I257</f>
        <v>0</v>
      </c>
    </row>
    <row r="36" spans="1:8" ht="40.5" customHeight="1">
      <c r="A36" s="45" t="str">
        <f>Лист2!A520</f>
        <v>Руководитель контрольно-счетной палаты муниципального образования и его заместители</v>
      </c>
      <c r="B36" s="5" t="str">
        <f>Лист2!C520</f>
        <v>01</v>
      </c>
      <c r="C36" s="5" t="str">
        <f>Лист2!D520</f>
        <v>06</v>
      </c>
      <c r="D36" s="5" t="str">
        <f>Лист2!E520</f>
        <v>01 2 00 10160</v>
      </c>
      <c r="E36" s="5"/>
      <c r="F36" s="24">
        <f>Лист2!G520</f>
        <v>1766.6</v>
      </c>
      <c r="G36" s="24">
        <f>Лист2!H520</f>
        <v>1472.8</v>
      </c>
      <c r="H36" s="24">
        <f>Лист2!I520</f>
        <v>1472.8</v>
      </c>
    </row>
    <row r="37" spans="1:8" ht="88.5" customHeight="1">
      <c r="A37" s="45" t="str">
        <f>Лист2!A521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Лист2!C521</f>
        <v>01</v>
      </c>
      <c r="C37" s="5" t="str">
        <f>Лист2!D521</f>
        <v>06</v>
      </c>
      <c r="D37" s="5" t="str">
        <f>Лист2!E521</f>
        <v>01 2 00 10160</v>
      </c>
      <c r="E37" s="5">
        <f>Лист2!F521</f>
        <v>100</v>
      </c>
      <c r="F37" s="24">
        <f>Лист2!G521</f>
        <v>1766.6</v>
      </c>
      <c r="G37" s="24">
        <f>Лист2!H521</f>
        <v>1472.8</v>
      </c>
      <c r="H37" s="24">
        <f>Лист2!I521</f>
        <v>1472.8</v>
      </c>
    </row>
    <row r="38" spans="1:8" ht="31.5">
      <c r="A38" s="45" t="str">
        <f>Лист2!A397</f>
        <v>Обеспечение проведения выборов и референдумов</v>
      </c>
      <c r="B38" s="5" t="str">
        <f>Лист2!C397</f>
        <v>01</v>
      </c>
      <c r="C38" s="5" t="str">
        <f>Лист2!D397</f>
        <v>07</v>
      </c>
      <c r="D38" s="5"/>
      <c r="E38" s="5"/>
      <c r="F38" s="60">
        <f>Лист2!G397</f>
        <v>516</v>
      </c>
      <c r="G38" s="60">
        <f>Лист2!H397</f>
        <v>0</v>
      </c>
      <c r="H38" s="60">
        <f>Лист2!I397</f>
        <v>0</v>
      </c>
    </row>
    <row r="39" spans="1:8" ht="31.5">
      <c r="A39" s="45" t="str">
        <f>Лист2!A398</f>
        <v>Проведение выборов в представительные органы муниципального образования</v>
      </c>
      <c r="B39" s="5" t="str">
        <f>Лист2!C398</f>
        <v>01</v>
      </c>
      <c r="C39" s="5" t="str">
        <f>Лист2!D398</f>
        <v>07</v>
      </c>
      <c r="D39" s="5" t="str">
        <f>Лист2!E398</f>
        <v>01 3 00 10240</v>
      </c>
      <c r="E39" s="5"/>
      <c r="F39" s="60">
        <f>Лист2!G398</f>
        <v>516</v>
      </c>
      <c r="G39" s="60">
        <f>Лист2!H398</f>
        <v>0</v>
      </c>
      <c r="H39" s="60">
        <f>Лист2!I398</f>
        <v>0</v>
      </c>
    </row>
    <row r="40" spans="1:8">
      <c r="A40" s="45" t="str">
        <f>Лист2!A399</f>
        <v>Специальные расходы</v>
      </c>
      <c r="B40" s="5" t="str">
        <f>Лист2!C399</f>
        <v>01</v>
      </c>
      <c r="C40" s="5" t="str">
        <f>Лист2!D399</f>
        <v>07</v>
      </c>
      <c r="D40" s="5" t="str">
        <f>Лист2!E399</f>
        <v>01 3 00 10240</v>
      </c>
      <c r="E40" s="5">
        <f>Лист2!F399</f>
        <v>880</v>
      </c>
      <c r="F40" s="60">
        <f>Лист2!G399</f>
        <v>516</v>
      </c>
      <c r="G40" s="60">
        <f>Лист2!H399</f>
        <v>0</v>
      </c>
      <c r="H40" s="60">
        <f>Лист2!I399</f>
        <v>0</v>
      </c>
    </row>
    <row r="41" spans="1:8" ht="16.5" customHeight="1">
      <c r="A41" s="41" t="str">
        <f>Лист2!A258</f>
        <v>Резервные фонды</v>
      </c>
      <c r="B41" s="5" t="str">
        <f>Лист2!C258</f>
        <v>01</v>
      </c>
      <c r="C41" s="5">
        <f>Лист2!D258</f>
        <v>11</v>
      </c>
      <c r="D41" s="5"/>
      <c r="E41" s="5"/>
      <c r="F41" s="24">
        <f>Лист2!G258</f>
        <v>986.97</v>
      </c>
      <c r="G41" s="24">
        <f>Лист2!H258</f>
        <v>1000</v>
      </c>
      <c r="H41" s="24">
        <f>Лист2!I258</f>
        <v>1000</v>
      </c>
    </row>
    <row r="42" spans="1:8" ht="39" customHeight="1">
      <c r="A42" s="41" t="str">
        <f>Лист2!A259</f>
        <v>Иные расходы органов государственной власти субъектов Российской Федерации</v>
      </c>
      <c r="B42" s="5" t="str">
        <f>Лист2!C259</f>
        <v>01</v>
      </c>
      <c r="C42" s="5">
        <f>Лист2!D259</f>
        <v>11</v>
      </c>
      <c r="D42" s="5" t="str">
        <f>Лист2!E259</f>
        <v>99 0 00 00000</v>
      </c>
      <c r="E42" s="5"/>
      <c r="F42" s="24">
        <f>Лист2!G259</f>
        <v>986.97</v>
      </c>
      <c r="G42" s="24">
        <f>Лист2!H259</f>
        <v>1000</v>
      </c>
      <c r="H42" s="24">
        <f>Лист2!I259</f>
        <v>1000</v>
      </c>
    </row>
    <row r="43" spans="1:8" ht="16.5" customHeight="1">
      <c r="A43" s="41" t="str">
        <f>Лист2!A260</f>
        <v>Резервные фонды</v>
      </c>
      <c r="B43" s="5" t="str">
        <f>Лист2!C260</f>
        <v>01</v>
      </c>
      <c r="C43" s="5">
        <f>Лист2!D260</f>
        <v>11</v>
      </c>
      <c r="D43" s="5" t="str">
        <f>Лист2!E260</f>
        <v>99 1 00 00000</v>
      </c>
      <c r="E43" s="5"/>
      <c r="F43" s="24">
        <f>Лист2!G260</f>
        <v>986.97</v>
      </c>
      <c r="G43" s="24">
        <f>Лист2!H260</f>
        <v>1000</v>
      </c>
      <c r="H43" s="24">
        <f>Лист2!I260</f>
        <v>1000</v>
      </c>
    </row>
    <row r="44" spans="1:8" ht="19.5" customHeight="1">
      <c r="A44" s="41" t="str">
        <f>Лист2!A261</f>
        <v>Резервные фонды местных администраций</v>
      </c>
      <c r="B44" s="5" t="str">
        <f>Лист2!C261</f>
        <v>01</v>
      </c>
      <c r="C44" s="5">
        <f>Лист2!D261</f>
        <v>11</v>
      </c>
      <c r="D44" s="5" t="str">
        <f>Лист2!E261</f>
        <v>99 1 00 14100</v>
      </c>
      <c r="E44" s="5"/>
      <c r="F44" s="24">
        <f>Лист2!G261</f>
        <v>986.97</v>
      </c>
      <c r="G44" s="24">
        <f>Лист2!H261</f>
        <v>1000</v>
      </c>
      <c r="H44" s="24">
        <f>Лист2!I261</f>
        <v>1000</v>
      </c>
    </row>
    <row r="45" spans="1:8" ht="17.25" customHeight="1">
      <c r="A45" s="41" t="str">
        <f>Лист2!A262</f>
        <v>Резервные средства</v>
      </c>
      <c r="B45" s="5" t="str">
        <f>Лист2!C262</f>
        <v>01</v>
      </c>
      <c r="C45" s="5">
        <f>Лист2!D262</f>
        <v>11</v>
      </c>
      <c r="D45" s="5" t="str">
        <f>Лист2!E262</f>
        <v>99 1 00 14100</v>
      </c>
      <c r="E45" s="5">
        <f>Лист2!F262</f>
        <v>870</v>
      </c>
      <c r="F45" s="24">
        <f>Лист2!G262</f>
        <v>986.97</v>
      </c>
      <c r="G45" s="24">
        <f>Лист2!H262</f>
        <v>1000</v>
      </c>
      <c r="H45" s="24">
        <f>Лист2!I262</f>
        <v>1000</v>
      </c>
    </row>
    <row r="46" spans="1:8" ht="17.25" customHeight="1">
      <c r="A46" s="45" t="s">
        <v>4</v>
      </c>
      <c r="B46" s="5" t="s">
        <v>13</v>
      </c>
      <c r="C46" s="5">
        <v>13</v>
      </c>
      <c r="D46" s="6"/>
      <c r="E46" s="3"/>
      <c r="F46" s="8">
        <f>F47+F52+F62</f>
        <v>24824.251</v>
      </c>
      <c r="G46" s="8">
        <f t="shared" ref="G46:H46" si="11">G47+G52+G62</f>
        <v>7874</v>
      </c>
      <c r="H46" s="8">
        <f t="shared" si="11"/>
        <v>7874</v>
      </c>
    </row>
    <row r="47" spans="1:8" ht="57" customHeight="1">
      <c r="A47" s="45" t="str">
        <f>Лист2!A401</f>
        <v>Руководство и управление в сфере установленных функций органов государственной власти субъектов Российской Федерации</v>
      </c>
      <c r="B47" s="5" t="str">
        <f>Лист2!C401</f>
        <v>01</v>
      </c>
      <c r="C47" s="5" t="str">
        <f>Лист2!D401</f>
        <v>13</v>
      </c>
      <c r="D47" s="5" t="str">
        <f>Лист2!E401</f>
        <v>01 0 00 00000</v>
      </c>
      <c r="E47" s="5"/>
      <c r="F47" s="24">
        <f>Лист2!G401</f>
        <v>408</v>
      </c>
      <c r="G47" s="24">
        <f>Лист2!H401</f>
        <v>408</v>
      </c>
      <c r="H47" s="24">
        <f>Лист2!I401</f>
        <v>408</v>
      </c>
    </row>
    <row r="48" spans="1:8" ht="29.25" customHeight="1">
      <c r="A48" s="45" t="str">
        <f>Лист2!A402</f>
        <v>Руководство и управление в сфере установленных функций</v>
      </c>
      <c r="B48" s="5" t="str">
        <f>Лист2!C402</f>
        <v>01</v>
      </c>
      <c r="C48" s="5" t="str">
        <f>Лист2!D402</f>
        <v>13</v>
      </c>
      <c r="D48" s="5" t="str">
        <f>Лист2!E402</f>
        <v>01 4 00 00000</v>
      </c>
      <c r="E48" s="5"/>
      <c r="F48" s="24">
        <f>Лист2!G402</f>
        <v>408</v>
      </c>
      <c r="G48" s="24">
        <f>Лист2!H402</f>
        <v>408</v>
      </c>
      <c r="H48" s="24">
        <f>Лист2!I402</f>
        <v>408</v>
      </c>
    </row>
    <row r="49" spans="1:8" ht="17.25" customHeight="1">
      <c r="A49" s="43" t="s">
        <v>46</v>
      </c>
      <c r="B49" s="5" t="str">
        <f>Лист2!C403</f>
        <v>01</v>
      </c>
      <c r="C49" s="5" t="str">
        <f>Лист2!D403</f>
        <v>13</v>
      </c>
      <c r="D49" s="5" t="str">
        <f>Лист2!E403</f>
        <v>01 4 00 70060</v>
      </c>
      <c r="E49" s="5"/>
      <c r="F49" s="24">
        <f>Лист2!G403</f>
        <v>408</v>
      </c>
      <c r="G49" s="24">
        <f>Лист2!H403</f>
        <v>408</v>
      </c>
      <c r="H49" s="24">
        <f>Лист2!I403</f>
        <v>408</v>
      </c>
    </row>
    <row r="50" spans="1:8" ht="87" customHeight="1">
      <c r="A50" s="44" t="s">
        <v>68</v>
      </c>
      <c r="B50" s="5" t="str">
        <f>Лист2!C404</f>
        <v>01</v>
      </c>
      <c r="C50" s="5" t="str">
        <f>Лист2!D404</f>
        <v>13</v>
      </c>
      <c r="D50" s="5" t="str">
        <f>Лист2!E404</f>
        <v>01 4 00 70060</v>
      </c>
      <c r="E50" s="5">
        <f>Лист2!F404</f>
        <v>100</v>
      </c>
      <c r="F50" s="24">
        <f>Лист2!G404</f>
        <v>408</v>
      </c>
      <c r="G50" s="24">
        <f>Лист2!H404</f>
        <v>408</v>
      </c>
      <c r="H50" s="24">
        <f>Лист2!I404</f>
        <v>408</v>
      </c>
    </row>
    <row r="51" spans="1:8" ht="36.75" customHeight="1">
      <c r="A51" s="44" t="s">
        <v>100</v>
      </c>
      <c r="B51" s="5" t="str">
        <f>Лист2!C405</f>
        <v>01</v>
      </c>
      <c r="C51" s="5" t="str">
        <f>Лист2!D405</f>
        <v>13</v>
      </c>
      <c r="D51" s="5" t="str">
        <f>Лист2!E405</f>
        <v>01 4 00 70060</v>
      </c>
      <c r="E51" s="5">
        <f>Лист2!F405</f>
        <v>200</v>
      </c>
      <c r="F51" s="24">
        <f>Лист2!G405</f>
        <v>0</v>
      </c>
      <c r="G51" s="24">
        <f>Лист2!H405</f>
        <v>0</v>
      </c>
      <c r="H51" s="24">
        <f>Лист2!I405</f>
        <v>0</v>
      </c>
    </row>
    <row r="52" spans="1:8" ht="36.75" customHeight="1">
      <c r="A52" s="44" t="str">
        <f>Лист2!A406</f>
        <v>Расходы на обеспечение деятельности (оказание услуг) подведомственных учреждений</v>
      </c>
      <c r="B52" s="5" t="str">
        <f>Лист2!C406</f>
        <v>01</v>
      </c>
      <c r="C52" s="5">
        <f>Лист2!D406</f>
        <v>13</v>
      </c>
      <c r="D52" s="5" t="str">
        <f>Лист2!E406</f>
        <v>02 0 00 00000</v>
      </c>
      <c r="E52" s="5"/>
      <c r="F52" s="24">
        <f>F53</f>
        <v>14860.9</v>
      </c>
      <c r="G52" s="24">
        <f t="shared" ref="G52:H52" si="12">G53</f>
        <v>6966</v>
      </c>
      <c r="H52" s="24">
        <f t="shared" si="12"/>
        <v>6966</v>
      </c>
    </row>
    <row r="53" spans="1:8" ht="39.75" customHeight="1">
      <c r="A53" s="44" t="str">
        <f>Лист2!A407</f>
        <v>Расходы на обеспечение деятельности (оказание услуг) иных подведомственных учреждений</v>
      </c>
      <c r="B53" s="5" t="str">
        <f>Лист2!C407</f>
        <v>01</v>
      </c>
      <c r="C53" s="5">
        <f>Лист2!D407</f>
        <v>13</v>
      </c>
      <c r="D53" s="5" t="str">
        <f>Лист2!E407</f>
        <v>02 5 00 00000</v>
      </c>
      <c r="E53" s="5"/>
      <c r="F53" s="24">
        <f>F54+F56+F60</f>
        <v>14860.9</v>
      </c>
      <c r="G53" s="24">
        <f t="shared" ref="G53:H53" si="13">G54+G56</f>
        <v>6966</v>
      </c>
      <c r="H53" s="24">
        <f t="shared" si="13"/>
        <v>6966</v>
      </c>
    </row>
    <row r="54" spans="1:8" ht="33.75" customHeight="1">
      <c r="A54" s="44" t="str">
        <f>Лист2!A408</f>
        <v>Учреждения по обеспечению хозяйственного обслуживания</v>
      </c>
      <c r="B54" s="5" t="str">
        <f>Лист2!C408</f>
        <v>01</v>
      </c>
      <c r="C54" s="5" t="str">
        <f>Лист2!D408</f>
        <v>13</v>
      </c>
      <c r="D54" s="5" t="str">
        <f>Лист2!E408</f>
        <v>02 5 00 10810</v>
      </c>
      <c r="E54" s="5"/>
      <c r="F54" s="24">
        <f>Лист2!G408</f>
        <v>7940.2</v>
      </c>
      <c r="G54" s="24">
        <f>Лист2!H408</f>
        <v>2934</v>
      </c>
      <c r="H54" s="24">
        <f>Лист2!I408</f>
        <v>2934</v>
      </c>
    </row>
    <row r="55" spans="1:8" ht="86.25" customHeight="1">
      <c r="A55" s="44" t="str">
        <f>Лист2!A409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tr">
        <f>Лист2!C409</f>
        <v>01</v>
      </c>
      <c r="C55" s="5" t="str">
        <f>Лист2!D409</f>
        <v>13</v>
      </c>
      <c r="D55" s="5" t="str">
        <f>Лист2!E409</f>
        <v>02 5 00 10810</v>
      </c>
      <c r="E55" s="5">
        <f>Лист2!F409</f>
        <v>100</v>
      </c>
      <c r="F55" s="24">
        <f>Лист2!G409</f>
        <v>3252.2</v>
      </c>
      <c r="G55" s="24">
        <f>Лист2!H409</f>
        <v>2934</v>
      </c>
      <c r="H55" s="24">
        <f>Лист2!I409</f>
        <v>2934</v>
      </c>
    </row>
    <row r="56" spans="1:8" ht="99" customHeight="1">
      <c r="A56" s="45" t="str">
        <f>Лист2!A266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6" s="5" t="s">
        <v>13</v>
      </c>
      <c r="C56" s="5">
        <v>13</v>
      </c>
      <c r="D56" s="6" t="s">
        <v>106</v>
      </c>
      <c r="E56" s="3"/>
      <c r="F56" s="8">
        <f>F57+F58+F59</f>
        <v>4970.7</v>
      </c>
      <c r="G56" s="8">
        <f t="shared" ref="G56:H56" si="14">G57+G58</f>
        <v>4032</v>
      </c>
      <c r="H56" s="8">
        <f t="shared" si="14"/>
        <v>4032</v>
      </c>
    </row>
    <row r="57" spans="1:8" ht="87.75" customHeight="1">
      <c r="A57" s="45" t="str">
        <f>Лист2!A267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5" t="s">
        <v>13</v>
      </c>
      <c r="C57" s="5">
        <v>13</v>
      </c>
      <c r="D57" s="6" t="s">
        <v>106</v>
      </c>
      <c r="E57" s="3">
        <v>100</v>
      </c>
      <c r="F57" s="8">
        <f>Лист2!G267</f>
        <v>4869.6499999999996</v>
      </c>
      <c r="G57" s="8">
        <f>Лист2!H267</f>
        <v>3912</v>
      </c>
      <c r="H57" s="8">
        <f>Лист2!I267</f>
        <v>3912</v>
      </c>
    </row>
    <row r="58" spans="1:8" ht="42.75" customHeight="1">
      <c r="A58" s="45" t="str">
        <f>Лист2!A268</f>
        <v>Закупка товаров, работ и услуг для обеспечения государственных (муниципальных) нужд</v>
      </c>
      <c r="B58" s="5" t="s">
        <v>13</v>
      </c>
      <c r="C58" s="5">
        <v>13</v>
      </c>
      <c r="D58" s="6" t="s">
        <v>106</v>
      </c>
      <c r="E58" s="3">
        <v>200</v>
      </c>
      <c r="F58" s="8">
        <f>Лист2!G268</f>
        <v>73</v>
      </c>
      <c r="G58" s="8">
        <f>Лист2!H268</f>
        <v>120</v>
      </c>
      <c r="H58" s="8">
        <f>Лист2!I268</f>
        <v>120</v>
      </c>
    </row>
    <row r="59" spans="1:8" ht="42.75" customHeight="1">
      <c r="A59" s="45" t="str">
        <f>Лист2!A269</f>
        <v>Социальное обеспечение и иные выплаты населению</v>
      </c>
      <c r="B59" s="5" t="s">
        <v>13</v>
      </c>
      <c r="C59" s="5">
        <v>13</v>
      </c>
      <c r="D59" s="6" t="s">
        <v>106</v>
      </c>
      <c r="E59" s="3">
        <v>300</v>
      </c>
      <c r="F59" s="8">
        <f>Лист2!G269</f>
        <v>28.05</v>
      </c>
      <c r="G59" s="8">
        <f>Лист2!H269</f>
        <v>0</v>
      </c>
      <c r="H59" s="8">
        <f>Лист2!I269</f>
        <v>0</v>
      </c>
    </row>
    <row r="60" spans="1:8" ht="51" customHeight="1">
      <c r="A60" s="45" t="str">
        <f>Лист2!A411</f>
        <v>Субсидия на софинансирование части расходов местных бюджетов по оплате труда работников муниципальных учреждений</v>
      </c>
      <c r="B60" s="5" t="str">
        <f>Лист2!C411</f>
        <v>01</v>
      </c>
      <c r="C60" s="5">
        <f>Лист2!D411</f>
        <v>13</v>
      </c>
      <c r="D60" s="5" t="str">
        <f>Лист2!E411</f>
        <v>02 5 00 S0430</v>
      </c>
      <c r="E60" s="5"/>
      <c r="F60" s="24">
        <f>Лист2!G411</f>
        <v>1950</v>
      </c>
      <c r="G60" s="24">
        <f>Лист2!H411</f>
        <v>0</v>
      </c>
      <c r="H60" s="24">
        <f>Лист2!I411</f>
        <v>0</v>
      </c>
    </row>
    <row r="61" spans="1:8" ht="90.75" customHeight="1">
      <c r="A61" s="45" t="str">
        <f>Лист2!A412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1" s="5" t="str">
        <f>Лист2!C412</f>
        <v>01</v>
      </c>
      <c r="C61" s="5">
        <f>Лист2!D412</f>
        <v>13</v>
      </c>
      <c r="D61" s="5" t="str">
        <f>Лист2!E412</f>
        <v>02 5 00 S0430</v>
      </c>
      <c r="E61" s="5">
        <f>Лист2!F412</f>
        <v>100</v>
      </c>
      <c r="F61" s="24">
        <f>Лист2!G412</f>
        <v>1950</v>
      </c>
      <c r="G61" s="24">
        <f>Лист2!H412</f>
        <v>0</v>
      </c>
      <c r="H61" s="24">
        <f>Лист2!I412</f>
        <v>0</v>
      </c>
    </row>
    <row r="62" spans="1:8" ht="42.75" customHeight="1">
      <c r="A62" s="45" t="str">
        <f>Лист2!A368</f>
        <v>Иные расходы органов государственной власти субъектов Российской Федерации</v>
      </c>
      <c r="B62" s="5" t="str">
        <f>Лист2!C368</f>
        <v>01</v>
      </c>
      <c r="C62" s="5">
        <f>Лист2!D368</f>
        <v>13</v>
      </c>
      <c r="D62" s="5" t="str">
        <f>Лист2!E368</f>
        <v>99 0 00 00000</v>
      </c>
      <c r="E62" s="5"/>
      <c r="F62" s="24">
        <f>F63+F66</f>
        <v>9555.3510000000006</v>
      </c>
      <c r="G62" s="24">
        <f>Лист2!H368</f>
        <v>500</v>
      </c>
      <c r="H62" s="24">
        <f>Лист2!I368</f>
        <v>500</v>
      </c>
    </row>
    <row r="63" spans="1:8">
      <c r="A63" s="45" t="str">
        <f>Лист2!A413</f>
        <v>Резервные фонды</v>
      </c>
      <c r="B63" s="5" t="str">
        <f>Лист2!C413</f>
        <v>01</v>
      </c>
      <c r="C63" s="5">
        <f>Лист2!D413</f>
        <v>13</v>
      </c>
      <c r="D63" s="5" t="str">
        <f>Лист2!E413</f>
        <v>99 1 00 00000</v>
      </c>
      <c r="E63" s="5"/>
      <c r="F63" s="60">
        <f>Лист2!G413</f>
        <v>943.03</v>
      </c>
      <c r="G63" s="60">
        <f>Лист2!H413</f>
        <v>0</v>
      </c>
      <c r="H63" s="60">
        <f>Лист2!I413</f>
        <v>0</v>
      </c>
    </row>
    <row r="64" spans="1:8">
      <c r="A64" s="45" t="str">
        <f>Лист2!A414</f>
        <v>Резервные фонды местных администраций</v>
      </c>
      <c r="B64" s="5" t="str">
        <f>Лист2!C414</f>
        <v>01</v>
      </c>
      <c r="C64" s="5">
        <f>Лист2!D414</f>
        <v>13</v>
      </c>
      <c r="D64" s="5" t="str">
        <f>Лист2!E414</f>
        <v>99 1 00 14100</v>
      </c>
      <c r="E64" s="5"/>
      <c r="F64" s="60">
        <f>Лист2!G414</f>
        <v>943.03</v>
      </c>
      <c r="G64" s="60">
        <f>Лист2!H414</f>
        <v>0</v>
      </c>
      <c r="H64" s="60">
        <f>Лист2!I414</f>
        <v>0</v>
      </c>
    </row>
    <row r="65" spans="1:8" ht="42.75" customHeight="1">
      <c r="A65" s="45" t="str">
        <f>Лист2!A415</f>
        <v>Закупка товаров, работ и услуг для обеспечения государственных (муниципальных) нужд</v>
      </c>
      <c r="B65" s="5" t="str">
        <f>Лист2!C415</f>
        <v>01</v>
      </c>
      <c r="C65" s="5">
        <f>Лист2!D415</f>
        <v>13</v>
      </c>
      <c r="D65" s="5" t="str">
        <f>Лист2!E415</f>
        <v>99 1 00 14100</v>
      </c>
      <c r="E65" s="5">
        <f>Лист2!F415</f>
        <v>200</v>
      </c>
      <c r="F65" s="60">
        <f>Лист2!G415</f>
        <v>943.03</v>
      </c>
      <c r="G65" s="60">
        <f>Лист2!H415</f>
        <v>0</v>
      </c>
      <c r="H65" s="60">
        <f>Лист2!I415</f>
        <v>0</v>
      </c>
    </row>
    <row r="66" spans="1:8" ht="42.75" customHeight="1">
      <c r="A66" s="45" t="str">
        <f>Лист2!A369</f>
        <v>Расходы на выполнение других обязательств государства</v>
      </c>
      <c r="B66" s="5" t="str">
        <f>Лист2!C369</f>
        <v>01</v>
      </c>
      <c r="C66" s="5">
        <f>Лист2!D369</f>
        <v>13</v>
      </c>
      <c r="D66" s="5" t="str">
        <f>Лист2!E369</f>
        <v>99 9 00 00000</v>
      </c>
      <c r="E66" s="5"/>
      <c r="F66" s="24">
        <f>F67+F70</f>
        <v>8612.3209999999999</v>
      </c>
      <c r="G66" s="24">
        <f>Лист2!H369</f>
        <v>500</v>
      </c>
      <c r="H66" s="24">
        <f>Лист2!I369</f>
        <v>500</v>
      </c>
    </row>
    <row r="67" spans="1:8">
      <c r="A67" s="45" t="str">
        <f>Лист2!A417</f>
        <v>Прочие выплаты по обязательствам государства</v>
      </c>
      <c r="B67" s="5" t="str">
        <f>Лист2!C417</f>
        <v>01</v>
      </c>
      <c r="C67" s="5" t="str">
        <f>Лист2!D417</f>
        <v>13</v>
      </c>
      <c r="D67" s="5" t="str">
        <f>Лист2!E417</f>
        <v>99 9 00 14710</v>
      </c>
      <c r="E67" s="5"/>
      <c r="F67" s="60">
        <f>Лист2!G417</f>
        <v>7612.3209999999999</v>
      </c>
      <c r="G67" s="60">
        <f>Лист2!H417</f>
        <v>0</v>
      </c>
      <c r="H67" s="60">
        <f>Лист2!I417</f>
        <v>0</v>
      </c>
    </row>
    <row r="68" spans="1:8" ht="31.5">
      <c r="A68" s="45" t="str">
        <f>Лист2!A418</f>
        <v>Закупка товаров, работ и услуг для обеспечения государственных (муниципальных) нужд</v>
      </c>
      <c r="B68" s="5" t="str">
        <f>Лист2!C418</f>
        <v>01</v>
      </c>
      <c r="C68" s="5" t="str">
        <f>Лист2!D418</f>
        <v>13</v>
      </c>
      <c r="D68" s="5" t="str">
        <f>Лист2!E418</f>
        <v>99 9 00 14710</v>
      </c>
      <c r="E68" s="5">
        <f>Лист2!F418</f>
        <v>200</v>
      </c>
      <c r="F68" s="60">
        <f>Лист2!G418</f>
        <v>7597.3209999999999</v>
      </c>
      <c r="G68" s="60">
        <f>Лист2!H418</f>
        <v>0</v>
      </c>
      <c r="H68" s="60">
        <f>Лист2!I418</f>
        <v>0</v>
      </c>
    </row>
    <row r="69" spans="1:8">
      <c r="A69" s="45" t="str">
        <f>Лист2!A419</f>
        <v>Уплата налогов, сборов и иных платежей</v>
      </c>
      <c r="B69" s="5" t="str">
        <f>Лист2!C419</f>
        <v>01</v>
      </c>
      <c r="C69" s="5" t="str">
        <f>Лист2!D419</f>
        <v>13</v>
      </c>
      <c r="D69" s="5" t="str">
        <f>Лист2!E419</f>
        <v>99 9 00 14710</v>
      </c>
      <c r="E69" s="5">
        <f>Лист2!F419</f>
        <v>850</v>
      </c>
      <c r="F69" s="60">
        <f>Лист2!G419</f>
        <v>15</v>
      </c>
      <c r="G69" s="60">
        <f>Лист2!H419</f>
        <v>0</v>
      </c>
      <c r="H69" s="60">
        <f>Лист2!I419</f>
        <v>0</v>
      </c>
    </row>
    <row r="70" spans="1:8" ht="39.75" customHeight="1">
      <c r="A70" s="45" t="str">
        <f>Лист2!A370</f>
        <v>Информационные услуги в части размещения печатных материалов в газете "Наши вести"</v>
      </c>
      <c r="B70" s="5" t="str">
        <f>Лист2!C370</f>
        <v>01</v>
      </c>
      <c r="C70" s="5">
        <f>Лист2!D370</f>
        <v>13</v>
      </c>
      <c r="D70" s="5" t="str">
        <f>Лист2!E370</f>
        <v>99 9 00 98710</v>
      </c>
      <c r="E70" s="5"/>
      <c r="F70" s="24">
        <f>Лист2!G370</f>
        <v>1000</v>
      </c>
      <c r="G70" s="24">
        <f>Лист2!H370</f>
        <v>500</v>
      </c>
      <c r="H70" s="24">
        <f>Лист2!I370</f>
        <v>500</v>
      </c>
    </row>
    <row r="71" spans="1:8" ht="36.75" customHeight="1">
      <c r="A71" s="45" t="str">
        <f>Лист2!A371</f>
        <v>Закупка товаров, работ и услуг для обеспечения государственных (муниципальных) нужд</v>
      </c>
      <c r="B71" s="5" t="str">
        <f>Лист2!C371</f>
        <v>01</v>
      </c>
      <c r="C71" s="5">
        <f>Лист2!D371</f>
        <v>13</v>
      </c>
      <c r="D71" s="5" t="str">
        <f>Лист2!E371</f>
        <v>99 9 00 98710</v>
      </c>
      <c r="E71" s="5">
        <f>Лист2!F371</f>
        <v>200</v>
      </c>
      <c r="F71" s="24">
        <f>Лист2!G371</f>
        <v>1000</v>
      </c>
      <c r="G71" s="24">
        <f>Лист2!H371</f>
        <v>500</v>
      </c>
      <c r="H71" s="24">
        <f>Лист2!I371</f>
        <v>500</v>
      </c>
    </row>
    <row r="72" spans="1:8" ht="23.25" customHeight="1">
      <c r="A72" s="41" t="str">
        <f>Лист1!A19</f>
        <v>Национальная оборона</v>
      </c>
      <c r="B72" s="3" t="str">
        <f>Лист1!B19</f>
        <v>02</v>
      </c>
      <c r="C72" s="5"/>
      <c r="D72" s="5"/>
      <c r="E72" s="5"/>
      <c r="F72" s="24">
        <f>F73</f>
        <v>1450.1</v>
      </c>
      <c r="G72" s="24">
        <f t="shared" ref="G72:H73" si="15">G73</f>
        <v>1585.6</v>
      </c>
      <c r="H72" s="24">
        <f t="shared" si="15"/>
        <v>1642.4</v>
      </c>
    </row>
    <row r="73" spans="1:8" ht="21" customHeight="1">
      <c r="A73" s="41" t="s">
        <v>40</v>
      </c>
      <c r="B73" s="5" t="s">
        <v>14</v>
      </c>
      <c r="C73" s="5" t="s">
        <v>15</v>
      </c>
      <c r="D73" s="5"/>
      <c r="E73" s="5"/>
      <c r="F73" s="8">
        <f>F74</f>
        <v>1450.1</v>
      </c>
      <c r="G73" s="8">
        <f t="shared" si="15"/>
        <v>1585.6</v>
      </c>
      <c r="H73" s="8">
        <f t="shared" si="15"/>
        <v>1642.4</v>
      </c>
    </row>
    <row r="74" spans="1:8" ht="52.5" customHeight="1">
      <c r="A74" s="41" t="str">
        <f>Лист2!A272</f>
        <v>Руководство и управление в сфере установленных функций органов государственной власти субъектов Российской Федерации</v>
      </c>
      <c r="B74" s="5" t="str">
        <f>Лист2!C272</f>
        <v>02</v>
      </c>
      <c r="C74" s="5" t="str">
        <f>Лист2!D272</f>
        <v>03</v>
      </c>
      <c r="D74" s="5" t="str">
        <f>Лист2!E272</f>
        <v>01 0 00 00000</v>
      </c>
      <c r="E74" s="5"/>
      <c r="F74" s="24">
        <f>Лист2!G272</f>
        <v>1450.1</v>
      </c>
      <c r="G74" s="24">
        <f>Лист2!H272</f>
        <v>1585.6</v>
      </c>
      <c r="H74" s="24">
        <f>Лист2!I272</f>
        <v>1642.4</v>
      </c>
    </row>
    <row r="75" spans="1:8" ht="33" customHeight="1">
      <c r="A75" s="41" t="str">
        <f>Лист2!A273</f>
        <v>Руководство и управление в сфере установленных функций</v>
      </c>
      <c r="B75" s="5" t="str">
        <f>Лист2!C273</f>
        <v>02</v>
      </c>
      <c r="C75" s="5" t="str">
        <f>Лист2!D273</f>
        <v>03</v>
      </c>
      <c r="D75" s="5" t="str">
        <f>Лист2!E273</f>
        <v>01 4 00 00000</v>
      </c>
      <c r="E75" s="5"/>
      <c r="F75" s="24">
        <f>Лист2!G273</f>
        <v>1450.1</v>
      </c>
      <c r="G75" s="24">
        <f>Лист2!H273</f>
        <v>1585.6</v>
      </c>
      <c r="H75" s="24">
        <f>Лист2!I273</f>
        <v>1642.4</v>
      </c>
    </row>
    <row r="76" spans="1:8" ht="47.25">
      <c r="A76" s="41" t="str">
        <f>Лист2!A274</f>
        <v>Осуществление первичного воинского учета на территориях, где отсутствуют военные комиссариаты</v>
      </c>
      <c r="B76" s="5" t="str">
        <f>Лист2!C274</f>
        <v>02</v>
      </c>
      <c r="C76" s="5" t="str">
        <f>Лист2!D274</f>
        <v>03</v>
      </c>
      <c r="D76" s="5" t="str">
        <f>Лист2!E274</f>
        <v>01 4 00 51180</v>
      </c>
      <c r="E76" s="5"/>
      <c r="F76" s="24">
        <f>Лист2!G274</f>
        <v>1450.1</v>
      </c>
      <c r="G76" s="24">
        <f>Лист2!H274</f>
        <v>1585.6</v>
      </c>
      <c r="H76" s="24">
        <f>Лист2!I274</f>
        <v>1642.4</v>
      </c>
    </row>
    <row r="77" spans="1:8" ht="22.5" customHeight="1">
      <c r="A77" s="41" t="str">
        <f>Лист2!A275</f>
        <v>Субвенции</v>
      </c>
      <c r="B77" s="5" t="str">
        <f>Лист2!C275</f>
        <v>02</v>
      </c>
      <c r="C77" s="5" t="str">
        <f>Лист2!D275</f>
        <v>03</v>
      </c>
      <c r="D77" s="5" t="str">
        <f>Лист2!E275</f>
        <v>01 4 00 51180</v>
      </c>
      <c r="E77" s="5">
        <f>Лист2!F275</f>
        <v>530</v>
      </c>
      <c r="F77" s="24">
        <f>Лист2!G275</f>
        <v>1450.1</v>
      </c>
      <c r="G77" s="24">
        <f>Лист2!H275</f>
        <v>1585.6</v>
      </c>
      <c r="H77" s="24">
        <f>Лист2!I275</f>
        <v>1642.4</v>
      </c>
    </row>
    <row r="78" spans="1:8" ht="31.5">
      <c r="A78" s="41" t="s">
        <v>32</v>
      </c>
      <c r="B78" s="5" t="s">
        <v>15</v>
      </c>
      <c r="C78" s="3"/>
      <c r="D78" s="3"/>
      <c r="E78" s="3"/>
      <c r="F78" s="8">
        <f>F79+F95</f>
        <v>8221.6</v>
      </c>
      <c r="G78" s="8">
        <f t="shared" ref="G78:H78" si="16">G79+G95</f>
        <v>4256</v>
      </c>
      <c r="H78" s="8">
        <f t="shared" si="16"/>
        <v>4256</v>
      </c>
    </row>
    <row r="79" spans="1:8" ht="48.75" customHeight="1">
      <c r="A79" s="41" t="str">
        <f>Лист2!A421</f>
        <v>Защита населения и территории от чрезвычайных ситуаций природного и техногенного характера, пожарная безопасность</v>
      </c>
      <c r="B79" s="5" t="str">
        <f>Лист2!C421</f>
        <v>03</v>
      </c>
      <c r="C79" s="5" t="str">
        <f>Лист2!D421</f>
        <v>10</v>
      </c>
      <c r="D79" s="5"/>
      <c r="E79" s="5"/>
      <c r="F79" s="24">
        <f>F80+F86+F91</f>
        <v>7911.6</v>
      </c>
      <c r="G79" s="24">
        <f>G80+G86+G91</f>
        <v>3956</v>
      </c>
      <c r="H79" s="24">
        <f>H80+H86+H91</f>
        <v>3956</v>
      </c>
    </row>
    <row r="80" spans="1:8" ht="39.75" customHeight="1">
      <c r="A80" s="41" t="str">
        <f>Лист2!A422</f>
        <v>Расходы на обеспечение деятельности (оказание услуг) подведомственных учреждений</v>
      </c>
      <c r="B80" s="5" t="str">
        <f>Лист2!C422</f>
        <v>03</v>
      </c>
      <c r="C80" s="5" t="str">
        <f>Лист2!D422</f>
        <v>10</v>
      </c>
      <c r="D80" s="5" t="str">
        <f>Лист2!E422</f>
        <v>02 0 00 00000</v>
      </c>
      <c r="E80" s="5"/>
      <c r="F80" s="24">
        <f>Лист2!G422</f>
        <v>4056.6</v>
      </c>
      <c r="G80" s="24">
        <f>Лист2!H422</f>
        <v>2906</v>
      </c>
      <c r="H80" s="24">
        <f>Лист2!I422</f>
        <v>2906</v>
      </c>
    </row>
    <row r="81" spans="1:8" ht="39" customHeight="1">
      <c r="A81" s="41" t="str">
        <f>Лист2!A423</f>
        <v>Расходы на обеспечение деятельности (оказание услуг) иных подведомственных учреждений</v>
      </c>
      <c r="B81" s="5" t="str">
        <f>Лист2!C423</f>
        <v>03</v>
      </c>
      <c r="C81" s="5" t="str">
        <f>Лист2!D423</f>
        <v>10</v>
      </c>
      <c r="D81" s="5" t="str">
        <f>Лист2!E423</f>
        <v>02 5 00 00000</v>
      </c>
      <c r="E81" s="5"/>
      <c r="F81" s="24">
        <f>Лист2!G423</f>
        <v>4056.6</v>
      </c>
      <c r="G81" s="24">
        <f>Лист2!H423</f>
        <v>2906</v>
      </c>
      <c r="H81" s="24">
        <f>Лист2!I423</f>
        <v>2906</v>
      </c>
    </row>
    <row r="82" spans="1:8" ht="36" customHeight="1">
      <c r="A82" s="41" t="str">
        <f>Лист2!A424</f>
        <v>Учреждения по обеспечению национальной безопасности и правоохранительной деятельности</v>
      </c>
      <c r="B82" s="5" t="str">
        <f>Лист2!C424</f>
        <v>03</v>
      </c>
      <c r="C82" s="5" t="str">
        <f>Лист2!D424</f>
        <v>10</v>
      </c>
      <c r="D82" s="5" t="str">
        <f>Лист2!E424</f>
        <v>02 5 00 10860</v>
      </c>
      <c r="E82" s="5"/>
      <c r="F82" s="24">
        <f>Лист2!G424</f>
        <v>2106.6</v>
      </c>
      <c r="G82" s="24">
        <f>Лист2!H424</f>
        <v>2906</v>
      </c>
      <c r="H82" s="24">
        <f>Лист2!I424</f>
        <v>2906</v>
      </c>
    </row>
    <row r="83" spans="1:8" ht="83.25" customHeight="1">
      <c r="A83" s="41" t="str">
        <f>Лист2!A425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3" s="5" t="str">
        <f>Лист2!C425</f>
        <v>03</v>
      </c>
      <c r="C83" s="5" t="str">
        <f>Лист2!D425</f>
        <v>10</v>
      </c>
      <c r="D83" s="5" t="str">
        <f>Лист2!E425</f>
        <v>02 5 00 10860</v>
      </c>
      <c r="E83" s="5">
        <f>Лист2!F425</f>
        <v>100</v>
      </c>
      <c r="F83" s="24">
        <f>Лист2!G425</f>
        <v>2106.6</v>
      </c>
      <c r="G83" s="24">
        <f>Лист2!H425</f>
        <v>2906</v>
      </c>
      <c r="H83" s="24">
        <f>Лист2!I425</f>
        <v>2906</v>
      </c>
    </row>
    <row r="84" spans="1:8" ht="52.5" customHeight="1">
      <c r="A84" s="41" t="str">
        <f>Лист2!A426</f>
        <v>Субсидия на софинансирование части расходов местных бюджетов по оплате труда работников муниципальных учреждений</v>
      </c>
      <c r="B84" s="5" t="str">
        <f>Лист2!C426</f>
        <v>03</v>
      </c>
      <c r="C84" s="5" t="str">
        <f>Лист2!D426</f>
        <v>10</v>
      </c>
      <c r="D84" s="5" t="str">
        <f>Лист2!E426</f>
        <v>02 5 00 S0430</v>
      </c>
      <c r="E84" s="5"/>
      <c r="F84" s="24">
        <f>Лист2!G426</f>
        <v>1950</v>
      </c>
      <c r="G84" s="24">
        <f>Лист2!H426</f>
        <v>0</v>
      </c>
      <c r="H84" s="24">
        <f>Лист2!I426</f>
        <v>0</v>
      </c>
    </row>
    <row r="85" spans="1:8" ht="83.25" customHeight="1">
      <c r="A85" s="41" t="str">
        <f>Лист2!A427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5" s="5" t="str">
        <f>Лист2!C427</f>
        <v>03</v>
      </c>
      <c r="C85" s="5" t="str">
        <f>Лист2!D427</f>
        <v>10</v>
      </c>
      <c r="D85" s="5" t="str">
        <f>Лист2!E427</f>
        <v>02 5 00 S0430</v>
      </c>
      <c r="E85" s="5">
        <f>Лист2!F427</f>
        <v>100</v>
      </c>
      <c r="F85" s="24">
        <f>Лист2!G427</f>
        <v>1950</v>
      </c>
      <c r="G85" s="24">
        <f>Лист2!H427</f>
        <v>0</v>
      </c>
      <c r="H85" s="24">
        <f>Лист2!I427</f>
        <v>0</v>
      </c>
    </row>
    <row r="86" spans="1:8" ht="41.25" customHeight="1">
      <c r="A86" s="41" t="str">
        <f>Лист2!A428</f>
        <v>Предупреждение и ликвидация чрезвычайных ситуаций и последствий стихийных бедствий</v>
      </c>
      <c r="B86" s="5" t="str">
        <f>Лист2!C428</f>
        <v>03</v>
      </c>
      <c r="C86" s="5" t="str">
        <f>Лист2!D428</f>
        <v>10</v>
      </c>
      <c r="D86" s="5" t="str">
        <f>Лист2!E428</f>
        <v>94 0 00 00000</v>
      </c>
      <c r="E86" s="5"/>
      <c r="F86" s="24">
        <f>Лист2!G428</f>
        <v>2574</v>
      </c>
      <c r="G86" s="24">
        <f>Лист2!H428</f>
        <v>1000</v>
      </c>
      <c r="H86" s="24">
        <f>Лист2!I428</f>
        <v>1000</v>
      </c>
    </row>
    <row r="87" spans="1:8" ht="45.75" customHeight="1">
      <c r="A87" s="41" t="str">
        <f>Лист2!A429</f>
        <v>Финансирование иных мероприятий по предупреждению и ликвидации чрезвычайных ситуаций и последствий стихийных бедствий</v>
      </c>
      <c r="B87" s="5" t="str">
        <f>Лист2!C429</f>
        <v>03</v>
      </c>
      <c r="C87" s="5" t="str">
        <f>Лист2!D429</f>
        <v>10</v>
      </c>
      <c r="D87" s="5" t="str">
        <f>Лист2!E429</f>
        <v>94 2 00 00000</v>
      </c>
      <c r="E87" s="5"/>
      <c r="F87" s="24">
        <f>Лист2!G429</f>
        <v>2574</v>
      </c>
      <c r="G87" s="24">
        <f>Лист2!H429</f>
        <v>1000</v>
      </c>
      <c r="H87" s="24">
        <f>Лист2!I429</f>
        <v>1000</v>
      </c>
    </row>
    <row r="88" spans="1:8" ht="48" customHeight="1">
      <c r="A88" s="41" t="str">
        <f>Лист2!A430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8" s="5" t="str">
        <f>Лист2!C430</f>
        <v>03</v>
      </c>
      <c r="C88" s="5" t="str">
        <f>Лист2!D430</f>
        <v>10</v>
      </c>
      <c r="D88" s="5" t="str">
        <f>Лист2!E430</f>
        <v>94 2 00 12010</v>
      </c>
      <c r="E88" s="5"/>
      <c r="F88" s="24">
        <f>Лист2!G430</f>
        <v>2574</v>
      </c>
      <c r="G88" s="24">
        <f>Лист2!H430</f>
        <v>1000</v>
      </c>
      <c r="H88" s="24">
        <f>Лист2!I430</f>
        <v>1000</v>
      </c>
    </row>
    <row r="89" spans="1:8" ht="78.75">
      <c r="A89" s="41" t="str">
        <f>Лист2!A431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9" s="5" t="str">
        <f>Лист2!C431</f>
        <v>03</v>
      </c>
      <c r="C89" s="5" t="str">
        <f>Лист2!D431</f>
        <v>10</v>
      </c>
      <c r="D89" s="5" t="str">
        <f>Лист2!E431</f>
        <v>94 2 00 12010</v>
      </c>
      <c r="E89" s="5">
        <f>Лист2!F431</f>
        <v>100</v>
      </c>
      <c r="F89" s="24">
        <f>Лист2!G431</f>
        <v>20</v>
      </c>
      <c r="G89" s="24">
        <f>Лист2!H431</f>
        <v>0</v>
      </c>
      <c r="H89" s="24">
        <f>Лист2!I431</f>
        <v>0</v>
      </c>
    </row>
    <row r="90" spans="1:8" ht="44.25" customHeight="1">
      <c r="A90" s="41" t="str">
        <f>Лист2!A432</f>
        <v>Закупка товаров, работ и услуг для обеспечения государственных (муниципальных) нужд</v>
      </c>
      <c r="B90" s="5" t="str">
        <f>Лист2!C432</f>
        <v>03</v>
      </c>
      <c r="C90" s="5" t="str">
        <f>Лист2!D432</f>
        <v>10</v>
      </c>
      <c r="D90" s="5" t="str">
        <f>Лист2!E432</f>
        <v>94 2 00 12010</v>
      </c>
      <c r="E90" s="5">
        <f>Лист2!F432</f>
        <v>200</v>
      </c>
      <c r="F90" s="24">
        <f>Лист2!G432</f>
        <v>2554</v>
      </c>
      <c r="G90" s="24">
        <f>Лист2!H432</f>
        <v>1000</v>
      </c>
      <c r="H90" s="24">
        <f>Лист2!I432</f>
        <v>1000</v>
      </c>
    </row>
    <row r="91" spans="1:8" ht="54" customHeight="1">
      <c r="A91" s="41" t="str">
        <f>Лист2!A278</f>
        <v xml:space="preserve">Межбюджетные трансферты общего характера бюджетам субъектов Российской Федерации и муниципальных образований </v>
      </c>
      <c r="B91" s="5" t="str">
        <f>Лист2!C278</f>
        <v>03</v>
      </c>
      <c r="C91" s="5">
        <f>Лист2!D278</f>
        <v>10</v>
      </c>
      <c r="D91" s="5" t="str">
        <f>Лист2!E278</f>
        <v>98 0 00 00000</v>
      </c>
      <c r="E91" s="5"/>
      <c r="F91" s="24">
        <f>Лист2!G278</f>
        <v>1281</v>
      </c>
      <c r="G91" s="24">
        <f>Лист2!H278</f>
        <v>50</v>
      </c>
      <c r="H91" s="24">
        <f>Лист2!I278</f>
        <v>50</v>
      </c>
    </row>
    <row r="92" spans="1:8" ht="34.5" customHeight="1">
      <c r="A92" s="41" t="str">
        <f>Лист2!A279</f>
        <v>Прочие межбюджетные трансферты общего характера</v>
      </c>
      <c r="B92" s="5" t="str">
        <f>Лист2!C279</f>
        <v>03</v>
      </c>
      <c r="C92" s="5">
        <f>Лист2!D279</f>
        <v>10</v>
      </c>
      <c r="D92" s="5" t="str">
        <f>Лист2!E279</f>
        <v>98 5 00 00000</v>
      </c>
      <c r="E92" s="5"/>
      <c r="F92" s="24">
        <f>Лист2!G279</f>
        <v>1281</v>
      </c>
      <c r="G92" s="24">
        <f>Лист2!H279</f>
        <v>50</v>
      </c>
      <c r="H92" s="24">
        <f>Лист2!I279</f>
        <v>50</v>
      </c>
    </row>
    <row r="93" spans="1:8" ht="124.5" customHeight="1">
      <c r="A93" s="41" t="str">
        <f>Лист2!A280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3" s="5" t="str">
        <f>Лист2!C280</f>
        <v>03</v>
      </c>
      <c r="C93" s="5">
        <f>Лист2!D280</f>
        <v>10</v>
      </c>
      <c r="D93" s="5" t="str">
        <f>Лист2!E280</f>
        <v>98 5 00 60510</v>
      </c>
      <c r="E93" s="5"/>
      <c r="F93" s="24">
        <f>Лист2!G280</f>
        <v>1281</v>
      </c>
      <c r="G93" s="24">
        <f>Лист2!H280</f>
        <v>50</v>
      </c>
      <c r="H93" s="24">
        <f>Лист2!I280</f>
        <v>50</v>
      </c>
    </row>
    <row r="94" spans="1:8" ht="30" customHeight="1">
      <c r="A94" s="41" t="str">
        <f>Лист2!A281</f>
        <v>Иные межбюджетные трансферты</v>
      </c>
      <c r="B94" s="5" t="str">
        <f>Лист2!C281</f>
        <v>03</v>
      </c>
      <c r="C94" s="5">
        <f>Лист2!D281</f>
        <v>10</v>
      </c>
      <c r="D94" s="5" t="str">
        <f>Лист2!E281</f>
        <v>98 5 00 60510</v>
      </c>
      <c r="E94" s="5">
        <f>Лист2!F281</f>
        <v>540</v>
      </c>
      <c r="F94" s="24">
        <f>Лист2!G281</f>
        <v>1281</v>
      </c>
      <c r="G94" s="24">
        <f>Лист2!H281</f>
        <v>50</v>
      </c>
      <c r="H94" s="24">
        <f>Лист2!I281</f>
        <v>50</v>
      </c>
    </row>
    <row r="95" spans="1:8" ht="30" customHeight="1">
      <c r="A95" s="41" t="str">
        <f>Лист2!A433</f>
        <v>Другие вопросы в области национальной безопасности и правоохранительной деятельности</v>
      </c>
      <c r="B95" s="5" t="str">
        <f>Лист2!C433</f>
        <v>03</v>
      </c>
      <c r="C95" s="5">
        <f>Лист2!D433</f>
        <v>14</v>
      </c>
      <c r="D95" s="5"/>
      <c r="E95" s="5"/>
      <c r="F95" s="24">
        <f>Лист2!G433</f>
        <v>310</v>
      </c>
      <c r="G95" s="24">
        <f>Лист2!H433</f>
        <v>300</v>
      </c>
      <c r="H95" s="24">
        <f>Лист2!I433</f>
        <v>300</v>
      </c>
    </row>
    <row r="96" spans="1:8" ht="38.25" customHeight="1">
      <c r="A96" s="41" t="str">
        <f>Лист2!A434</f>
        <v>Государственная программа Алтайского края "Обеспечение прав граждан и их безопасности"</v>
      </c>
      <c r="B96" s="5" t="str">
        <f>Лист2!C434</f>
        <v>03</v>
      </c>
      <c r="C96" s="5">
        <f>Лист2!D434</f>
        <v>14</v>
      </c>
      <c r="D96" s="5" t="str">
        <f>Лист2!E434</f>
        <v>10 0 00 00000</v>
      </c>
      <c r="E96" s="5"/>
      <c r="F96" s="24">
        <f>Лист2!G434</f>
        <v>110</v>
      </c>
      <c r="G96" s="24">
        <f>Лист2!H434</f>
        <v>100</v>
      </c>
      <c r="H96" s="24">
        <f>Лист2!I434</f>
        <v>100</v>
      </c>
    </row>
    <row r="97" spans="1:8" ht="55.5" customHeight="1">
      <c r="A97" s="41" t="str">
        <f>Лист2!A435</f>
        <v>МП "Профилактика преступлений и иных правонарушений в Волчихинском районе Алтайского края на 2025-2028 годы"</v>
      </c>
      <c r="B97" s="5" t="str">
        <f>Лист2!C435</f>
        <v>03</v>
      </c>
      <c r="C97" s="5">
        <f>Лист2!D435</f>
        <v>14</v>
      </c>
      <c r="D97" s="5" t="str">
        <f>Лист2!E435</f>
        <v>10 0 00 60990</v>
      </c>
      <c r="E97" s="5"/>
      <c r="F97" s="24">
        <f>Лист2!G435</f>
        <v>100</v>
      </c>
      <c r="G97" s="24">
        <f>Лист2!H435</f>
        <v>100</v>
      </c>
      <c r="H97" s="24">
        <f>Лист2!I435</f>
        <v>100</v>
      </c>
    </row>
    <row r="98" spans="1:8" ht="30" customHeight="1">
      <c r="A98" s="41" t="str">
        <f>Лист2!A436</f>
        <v>Закупка товаров, работ и услуг для обеспечения государственных (муниципальных) нужд</v>
      </c>
      <c r="B98" s="5" t="str">
        <f>Лист2!C436</f>
        <v>03</v>
      </c>
      <c r="C98" s="5">
        <f>Лист2!D436</f>
        <v>14</v>
      </c>
      <c r="D98" s="5" t="str">
        <f>Лист2!E436</f>
        <v>10 0 00 60990</v>
      </c>
      <c r="E98" s="5">
        <f>Лист2!F436</f>
        <v>200</v>
      </c>
      <c r="F98" s="24">
        <f>Лист2!G436</f>
        <v>100</v>
      </c>
      <c r="G98" s="24">
        <f>Лист2!H436</f>
        <v>100</v>
      </c>
      <c r="H98" s="24">
        <f>Лист2!I436</f>
        <v>100</v>
      </c>
    </row>
    <row r="99" spans="1:8" ht="47.25">
      <c r="A99" s="41" t="str">
        <f>Лист2!A437</f>
        <v>Долгосрочная целевая программа "Повышение безопасности дорожного движения в Волчихинском района на 2022-2026 годы"</v>
      </c>
      <c r="B99" s="5" t="str">
        <f>Лист2!C437</f>
        <v>03</v>
      </c>
      <c r="C99" s="5">
        <f>Лист2!D437</f>
        <v>14</v>
      </c>
      <c r="D99" s="5" t="str">
        <f>Лист2!E437</f>
        <v>10 0 00 60991</v>
      </c>
      <c r="E99" s="5"/>
      <c r="F99" s="24">
        <f>Лист2!G437</f>
        <v>10</v>
      </c>
      <c r="G99" s="24">
        <f>Лист2!H437</f>
        <v>0</v>
      </c>
      <c r="H99" s="24">
        <f>Лист2!I437</f>
        <v>0</v>
      </c>
    </row>
    <row r="100" spans="1:8" ht="30" customHeight="1">
      <c r="A100" s="41" t="str">
        <f>Лист2!A438</f>
        <v>Закупка товаров, работ и услуг для обеспечения государственных (муниципальных) нужд</v>
      </c>
      <c r="B100" s="5" t="str">
        <f>Лист2!C438</f>
        <v>03</v>
      </c>
      <c r="C100" s="5">
        <f>Лист2!D438</f>
        <v>14</v>
      </c>
      <c r="D100" s="5" t="str">
        <f>Лист2!E438</f>
        <v>10 0 00 60991</v>
      </c>
      <c r="E100" s="5">
        <f>Лист2!F438</f>
        <v>200</v>
      </c>
      <c r="F100" s="24">
        <f>Лист2!G438</f>
        <v>10</v>
      </c>
      <c r="G100" s="24">
        <f>Лист2!H438</f>
        <v>0</v>
      </c>
      <c r="H100" s="24">
        <f>Лист2!I438</f>
        <v>0</v>
      </c>
    </row>
    <row r="101" spans="1:8" ht="50.25" customHeight="1">
      <c r="A101" s="41" t="str">
        <f>Лист2!A439</f>
        <v>Государственная программа Алтайского края "Противодействие экстремизму и идеологии терроризма в Алтайском крае"</v>
      </c>
      <c r="B101" s="5" t="str">
        <f>Лист2!C439</f>
        <v>03</v>
      </c>
      <c r="C101" s="5">
        <f>Лист2!D439</f>
        <v>14</v>
      </c>
      <c r="D101" s="5" t="str">
        <f>Лист2!E439</f>
        <v>40 0 00 00000</v>
      </c>
      <c r="E101" s="5"/>
      <c r="F101" s="24">
        <f>Лист2!G439</f>
        <v>100</v>
      </c>
      <c r="G101" s="24">
        <f>Лист2!H439</f>
        <v>100</v>
      </c>
      <c r="H101" s="24">
        <f>Лист2!I439</f>
        <v>100</v>
      </c>
    </row>
    <row r="102" spans="1:8" ht="54" customHeight="1">
      <c r="A102" s="41" t="str">
        <f>Лист2!A440</f>
        <v>МП "Профилактика терроризма и экстремизма на территории муниципального образования Волчихинский район на 2025-2027 годы"</v>
      </c>
      <c r="B102" s="5" t="str">
        <f>Лист2!C440</f>
        <v>03</v>
      </c>
      <c r="C102" s="5">
        <f>Лист2!D440</f>
        <v>14</v>
      </c>
      <c r="D102" s="5" t="str">
        <f>Лист2!E440</f>
        <v>40 0 00 60990</v>
      </c>
      <c r="E102" s="5"/>
      <c r="F102" s="24">
        <f>Лист2!G440</f>
        <v>100</v>
      </c>
      <c r="G102" s="24">
        <f>Лист2!H440</f>
        <v>100</v>
      </c>
      <c r="H102" s="24">
        <f>Лист2!I440</f>
        <v>100</v>
      </c>
    </row>
    <row r="103" spans="1:8" ht="30" customHeight="1">
      <c r="A103" s="41" t="str">
        <f>Лист2!A441</f>
        <v>Закупка товаров, работ и услуг для обеспечения государственных (муниципальных) нужд</v>
      </c>
      <c r="B103" s="5" t="str">
        <f>Лист2!C441</f>
        <v>03</v>
      </c>
      <c r="C103" s="5">
        <f>Лист2!D441</f>
        <v>14</v>
      </c>
      <c r="D103" s="5" t="str">
        <f>Лист2!E441</f>
        <v>40 0 00 60990</v>
      </c>
      <c r="E103" s="5">
        <f>Лист2!F441</f>
        <v>200</v>
      </c>
      <c r="F103" s="24">
        <f>Лист2!G441</f>
        <v>100</v>
      </c>
      <c r="G103" s="24">
        <f>Лист2!H441</f>
        <v>100</v>
      </c>
      <c r="H103" s="24">
        <f>Лист2!I441</f>
        <v>100</v>
      </c>
    </row>
    <row r="104" spans="1:8" ht="71.25" customHeight="1">
      <c r="A104" s="41" t="str">
        <f>Лист2!A442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4" s="5" t="str">
        <f>Лист2!C442</f>
        <v>03</v>
      </c>
      <c r="C104" s="5">
        <f>Лист2!D442</f>
        <v>14</v>
      </c>
      <c r="D104" s="5" t="str">
        <f>Лист2!E442</f>
        <v>67 0 00 00000</v>
      </c>
      <c r="E104" s="5"/>
      <c r="F104" s="24">
        <f>Лист2!G442</f>
        <v>100</v>
      </c>
      <c r="G104" s="24">
        <f>Лист2!H442</f>
        <v>100</v>
      </c>
      <c r="H104" s="24">
        <f>Лист2!I442</f>
        <v>100</v>
      </c>
    </row>
    <row r="105" spans="1:8" ht="78.75" customHeight="1">
      <c r="A105" s="41" t="str">
        <f>Лист2!A443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105" s="5" t="str">
        <f>Лист2!C443</f>
        <v>03</v>
      </c>
      <c r="C105" s="5">
        <f>Лист2!D443</f>
        <v>14</v>
      </c>
      <c r="D105" s="5" t="str">
        <f>Лист2!E443</f>
        <v>67 0 00 60990</v>
      </c>
      <c r="E105" s="5"/>
      <c r="F105" s="24">
        <f>Лист2!G443</f>
        <v>100</v>
      </c>
      <c r="G105" s="24">
        <f>Лист2!H443</f>
        <v>100</v>
      </c>
      <c r="H105" s="24">
        <f>Лист2!I443</f>
        <v>100</v>
      </c>
    </row>
    <row r="106" spans="1:8" ht="30" customHeight="1">
      <c r="A106" s="41" t="str">
        <f>Лист2!A444</f>
        <v>Закупка товаров, работ и услуг для обеспечения государственных (муниципальных) нужд</v>
      </c>
      <c r="B106" s="5" t="str">
        <f>Лист2!C444</f>
        <v>03</v>
      </c>
      <c r="C106" s="5">
        <f>Лист2!D444</f>
        <v>14</v>
      </c>
      <c r="D106" s="5" t="str">
        <f>Лист2!E444</f>
        <v>67 0 00 60990</v>
      </c>
      <c r="E106" s="5">
        <f>Лист2!F444</f>
        <v>200</v>
      </c>
      <c r="F106" s="24">
        <f>Лист2!G444</f>
        <v>100</v>
      </c>
      <c r="G106" s="24">
        <f>Лист2!H444</f>
        <v>100</v>
      </c>
      <c r="H106" s="24">
        <f>Лист2!I444</f>
        <v>100</v>
      </c>
    </row>
    <row r="107" spans="1:8" ht="22.5" customHeight="1">
      <c r="A107" s="41" t="s">
        <v>33</v>
      </c>
      <c r="B107" s="5" t="s">
        <v>16</v>
      </c>
      <c r="C107" s="5"/>
      <c r="D107" s="3"/>
      <c r="E107" s="5"/>
      <c r="F107" s="8">
        <f>F118+F108+F135+F113</f>
        <v>21164.671999999999</v>
      </c>
      <c r="G107" s="8">
        <f t="shared" ref="G107:H107" si="17">G118+G108+G135+G113</f>
        <v>12221</v>
      </c>
      <c r="H107" s="8">
        <f t="shared" si="17"/>
        <v>14511</v>
      </c>
    </row>
    <row r="108" spans="1:8" ht="22.5" customHeight="1">
      <c r="A108" s="41" t="str">
        <f>Лист2!A446</f>
        <v>Сельское хозяйство и рыболовство</v>
      </c>
      <c r="B108" s="5" t="str">
        <f>Лист2!C446</f>
        <v>04</v>
      </c>
      <c r="C108" s="5" t="str">
        <f>Лист2!D446</f>
        <v>05</v>
      </c>
      <c r="D108" s="5"/>
      <c r="E108" s="5"/>
      <c r="F108" s="24">
        <f>Лист2!G446</f>
        <v>375</v>
      </c>
      <c r="G108" s="24">
        <f>Лист2!H446</f>
        <v>375</v>
      </c>
      <c r="H108" s="24">
        <f>Лист2!I446</f>
        <v>375</v>
      </c>
    </row>
    <row r="109" spans="1:8" ht="22.5" customHeight="1">
      <c r="A109" s="41" t="str">
        <f>Лист2!A447</f>
        <v>Иные вопросы в области национальной экономики</v>
      </c>
      <c r="B109" s="5" t="str">
        <f>Лист2!C447</f>
        <v>04</v>
      </c>
      <c r="C109" s="5" t="str">
        <f>Лист2!D447</f>
        <v>05</v>
      </c>
      <c r="D109" s="5" t="str">
        <f>Лист2!E447</f>
        <v>91 0 00 00000</v>
      </c>
      <c r="E109" s="5"/>
      <c r="F109" s="24">
        <f>Лист2!G447</f>
        <v>375</v>
      </c>
      <c r="G109" s="24">
        <f>Лист2!H447</f>
        <v>375</v>
      </c>
      <c r="H109" s="24">
        <f>Лист2!I447</f>
        <v>375</v>
      </c>
    </row>
    <row r="110" spans="1:8" ht="22.5" customHeight="1">
      <c r="A110" s="41" t="str">
        <f>Лист2!A448</f>
        <v>Мероприятия в области сельского хозяйства</v>
      </c>
      <c r="B110" s="5" t="str">
        <f>Лист2!C448</f>
        <v>04</v>
      </c>
      <c r="C110" s="5" t="str">
        <f>Лист2!D448</f>
        <v>05</v>
      </c>
      <c r="D110" s="5" t="str">
        <f>Лист2!E448</f>
        <v>91 4 00 00000</v>
      </c>
      <c r="E110" s="5"/>
      <c r="F110" s="24">
        <f>Лист2!G448</f>
        <v>375</v>
      </c>
      <c r="G110" s="24">
        <f>Лист2!H448</f>
        <v>375</v>
      </c>
      <c r="H110" s="24">
        <f>Лист2!I448</f>
        <v>375</v>
      </c>
    </row>
    <row r="111" spans="1:8" ht="52.5" customHeight="1">
      <c r="A111" s="41" t="str">
        <f>Лист2!A449</f>
        <v>Субвенция на исполнение государственных полномочий по обращению с животными без владельцев</v>
      </c>
      <c r="B111" s="5" t="str">
        <f>Лист2!C449</f>
        <v>04</v>
      </c>
      <c r="C111" s="5" t="str">
        <f>Лист2!D449</f>
        <v>05</v>
      </c>
      <c r="D111" s="5" t="str">
        <f>Лист2!E449</f>
        <v>91 4 00 70400</v>
      </c>
      <c r="E111" s="5"/>
      <c r="F111" s="24">
        <f>Лист2!G449</f>
        <v>375</v>
      </c>
      <c r="G111" s="24">
        <f>Лист2!H449</f>
        <v>375</v>
      </c>
      <c r="H111" s="24">
        <f>Лист2!I449</f>
        <v>375</v>
      </c>
    </row>
    <row r="112" spans="1:8" ht="33" customHeight="1">
      <c r="A112" s="41" t="str">
        <f>Лист2!A450</f>
        <v>Закупка товаров, работ и услуг для обеспечения государственных (муниципальных) нужд</v>
      </c>
      <c r="B112" s="5" t="str">
        <f>Лист2!C450</f>
        <v>04</v>
      </c>
      <c r="C112" s="5" t="str">
        <f>Лист2!D450</f>
        <v>05</v>
      </c>
      <c r="D112" s="5" t="str">
        <f>Лист2!E450</f>
        <v>91 4 00 70400</v>
      </c>
      <c r="E112" s="5">
        <f>Лист2!F450</f>
        <v>200</v>
      </c>
      <c r="F112" s="24">
        <f>Лист2!G450</f>
        <v>375</v>
      </c>
      <c r="G112" s="24">
        <f>Лист2!H450</f>
        <v>375</v>
      </c>
      <c r="H112" s="24">
        <f>Лист2!I450</f>
        <v>375</v>
      </c>
    </row>
    <row r="113" spans="1:8" ht="20.25" customHeight="1">
      <c r="A113" s="41" t="str">
        <f>Лист2!A451</f>
        <v>Транспорт</v>
      </c>
      <c r="B113" s="5" t="str">
        <f>Лист2!C451</f>
        <v>04</v>
      </c>
      <c r="C113" s="5" t="str">
        <f>Лист2!D451</f>
        <v>08</v>
      </c>
      <c r="D113" s="5"/>
      <c r="E113" s="5"/>
      <c r="F113" s="24">
        <f>Лист2!G451</f>
        <v>3200</v>
      </c>
      <c r="G113" s="24">
        <f>Лист2!H451</f>
        <v>1000</v>
      </c>
      <c r="H113" s="24">
        <f>Лист2!I451</f>
        <v>1000</v>
      </c>
    </row>
    <row r="114" spans="1:8" ht="24.75" customHeight="1">
      <c r="A114" s="41" t="str">
        <f>Лист2!A452</f>
        <v>Иные вопросы в области национальной экономики</v>
      </c>
      <c r="B114" s="5" t="str">
        <f>Лист2!C452</f>
        <v>04</v>
      </c>
      <c r="C114" s="5" t="str">
        <f>Лист2!D452</f>
        <v>08</v>
      </c>
      <c r="D114" s="5" t="str">
        <f>Лист2!E452</f>
        <v>91 0 00 00000</v>
      </c>
      <c r="E114" s="5"/>
      <c r="F114" s="24">
        <f>Лист2!G452</f>
        <v>3200</v>
      </c>
      <c r="G114" s="24">
        <f>Лист2!H452</f>
        <v>1000</v>
      </c>
      <c r="H114" s="24">
        <f>Лист2!I452</f>
        <v>1000</v>
      </c>
    </row>
    <row r="115" spans="1:8" ht="33" customHeight="1">
      <c r="A115" s="41" t="str">
        <f>Лист2!A453</f>
        <v>Мероприятия в сфере транспорта и дорожного хозяйства</v>
      </c>
      <c r="B115" s="5" t="str">
        <f>Лист2!C453</f>
        <v>04</v>
      </c>
      <c r="C115" s="5" t="str">
        <f>Лист2!D453</f>
        <v>08</v>
      </c>
      <c r="D115" s="5" t="str">
        <f>Лист2!E453</f>
        <v>91 2 00 00000</v>
      </c>
      <c r="E115" s="5"/>
      <c r="F115" s="24">
        <f>Лист2!G453</f>
        <v>3200</v>
      </c>
      <c r="G115" s="24">
        <f>Лист2!H453</f>
        <v>1000</v>
      </c>
      <c r="H115" s="24">
        <f>Лист2!I453</f>
        <v>1000</v>
      </c>
    </row>
    <row r="116" spans="1:8" ht="39.75" customHeight="1">
      <c r="A116" s="41" t="str">
        <f>Лист2!A454</f>
        <v>Расходы на осуществление маршрутов регулярных перевозок на территории Волчихинского района</v>
      </c>
      <c r="B116" s="5" t="str">
        <f>Лист2!C454</f>
        <v>04</v>
      </c>
      <c r="C116" s="5" t="str">
        <f>Лист2!D454</f>
        <v>08</v>
      </c>
      <c r="D116" s="5" t="str">
        <f>Лист2!E454</f>
        <v>91 2 00 60990</v>
      </c>
      <c r="E116" s="5"/>
      <c r="F116" s="24">
        <f>Лист2!G454</f>
        <v>3200</v>
      </c>
      <c r="G116" s="24">
        <f>Лист2!H454</f>
        <v>1000</v>
      </c>
      <c r="H116" s="24">
        <f>Лист2!I454</f>
        <v>1000</v>
      </c>
    </row>
    <row r="117" spans="1:8" ht="70.5" customHeight="1">
      <c r="A117" s="41" t="str">
        <f>Лист2!A455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7" s="5" t="str">
        <f>Лист2!C455</f>
        <v>04</v>
      </c>
      <c r="C117" s="5" t="str">
        <f>Лист2!D455</f>
        <v>08</v>
      </c>
      <c r="D117" s="5" t="str">
        <f>Лист2!E455</f>
        <v>91 2 00 60990</v>
      </c>
      <c r="E117" s="5">
        <f>Лист2!F455</f>
        <v>810</v>
      </c>
      <c r="F117" s="24">
        <f>Лист2!G455</f>
        <v>3200</v>
      </c>
      <c r="G117" s="24">
        <f>Лист2!H455</f>
        <v>1000</v>
      </c>
      <c r="H117" s="24">
        <f>Лист2!I455</f>
        <v>1000</v>
      </c>
    </row>
    <row r="118" spans="1:8" ht="30" customHeight="1">
      <c r="A118" s="41" t="str">
        <f>Лист2!A456</f>
        <v>Дорожное хозяйство (дорожные фонды)</v>
      </c>
      <c r="B118" s="5" t="str">
        <f>Лист2!C456</f>
        <v>04</v>
      </c>
      <c r="C118" s="5" t="str">
        <f>Лист2!D456</f>
        <v>09</v>
      </c>
      <c r="D118" s="5"/>
      <c r="E118" s="5"/>
      <c r="F118" s="24">
        <f>F119+F129</f>
        <v>17189.671999999999</v>
      </c>
      <c r="G118" s="24">
        <f t="shared" ref="G118:H118" si="18">G119+G129</f>
        <v>10446</v>
      </c>
      <c r="H118" s="24">
        <f t="shared" si="18"/>
        <v>12736</v>
      </c>
    </row>
    <row r="119" spans="1:8" ht="30" customHeight="1">
      <c r="A119" s="41" t="str">
        <f>Лист2!A457</f>
        <v>Иные вопросы в области национальной экономики</v>
      </c>
      <c r="B119" s="5" t="str">
        <f>Лист2!C457</f>
        <v>04</v>
      </c>
      <c r="C119" s="5" t="str">
        <f>Лист2!D457</f>
        <v>09</v>
      </c>
      <c r="D119" s="5" t="str">
        <f>Лист2!E457</f>
        <v>91 0 00 00000</v>
      </c>
      <c r="E119" s="5"/>
      <c r="F119" s="24">
        <f>F120</f>
        <v>11801.648000000001</v>
      </c>
      <c r="G119" s="24">
        <f t="shared" ref="G119:H119" si="19">G120</f>
        <v>8146</v>
      </c>
      <c r="H119" s="24">
        <f t="shared" si="19"/>
        <v>10436</v>
      </c>
    </row>
    <row r="120" spans="1:8" ht="30" customHeight="1">
      <c r="A120" s="41" t="str">
        <f>Лист2!A458</f>
        <v>Мероприятия в сфере транспорта и дорожного хозяйства</v>
      </c>
      <c r="B120" s="5" t="str">
        <f>Лист2!C458</f>
        <v>04</v>
      </c>
      <c r="C120" s="5" t="str">
        <f>Лист2!D458</f>
        <v>09</v>
      </c>
      <c r="D120" s="5" t="str">
        <f>Лист2!E458</f>
        <v>91 2 00 00000</v>
      </c>
      <c r="E120" s="5"/>
      <c r="F120" s="24">
        <f>F121+F125+F127+F123</f>
        <v>11801.648000000001</v>
      </c>
      <c r="G120" s="24">
        <f t="shared" ref="G120:H120" si="20">G121+G125+G127</f>
        <v>8146</v>
      </c>
      <c r="H120" s="24">
        <f t="shared" si="20"/>
        <v>10436</v>
      </c>
    </row>
    <row r="121" spans="1:8" ht="68.25" customHeight="1">
      <c r="A121" s="41" t="str">
        <f>Лист2!A459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1" s="5" t="str">
        <f>Лист2!C459</f>
        <v>04</v>
      </c>
      <c r="C121" s="5" t="str">
        <f>Лист2!D459</f>
        <v>09</v>
      </c>
      <c r="D121" s="5" t="str">
        <f>Лист2!E459</f>
        <v>91 2 00 SД110</v>
      </c>
      <c r="E121" s="5"/>
      <c r="F121" s="24">
        <f>Лист2!G459</f>
        <v>3469</v>
      </c>
      <c r="G121" s="24">
        <f>Лист2!H459</f>
        <v>3469</v>
      </c>
      <c r="H121" s="24">
        <f>Лист2!I459</f>
        <v>3469</v>
      </c>
    </row>
    <row r="122" spans="1:8" ht="33" customHeight="1">
      <c r="A122" s="41" t="str">
        <f>Лист2!A460</f>
        <v>Закупка товаров, работ и услуг для обеспечения государственных (муниципальных) нужд</v>
      </c>
      <c r="B122" s="5" t="str">
        <f>Лист2!C460</f>
        <v>04</v>
      </c>
      <c r="C122" s="5" t="str">
        <f>Лист2!D460</f>
        <v>09</v>
      </c>
      <c r="D122" s="5" t="str">
        <f>Лист2!E460</f>
        <v>91 2 00 SД110</v>
      </c>
      <c r="E122" s="5">
        <f>Лист2!F460</f>
        <v>200</v>
      </c>
      <c r="F122" s="24">
        <f>Лист2!G460</f>
        <v>3469</v>
      </c>
      <c r="G122" s="24">
        <f>Лист2!H460</f>
        <v>3469</v>
      </c>
      <c r="H122" s="24">
        <f>Лист2!I460</f>
        <v>3469</v>
      </c>
    </row>
    <row r="123" spans="1:8" ht="63">
      <c r="A123" s="41" t="str">
        <f>Лист2!A461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3" s="5" t="str">
        <f>Лист2!C461</f>
        <v>04</v>
      </c>
      <c r="C123" s="5" t="str">
        <f>Лист2!D461</f>
        <v>09</v>
      </c>
      <c r="D123" s="5" t="str">
        <f>Лист2!E461</f>
        <v>91 2 00 SД110</v>
      </c>
      <c r="E123" s="5"/>
      <c r="F123" s="24">
        <f>Лист2!G461</f>
        <v>796.87</v>
      </c>
      <c r="G123" s="24">
        <f>Лист2!H461</f>
        <v>0</v>
      </c>
      <c r="H123" s="24">
        <f>Лист2!I461</f>
        <v>0</v>
      </c>
    </row>
    <row r="124" spans="1:8" ht="33" customHeight="1">
      <c r="A124" s="41" t="str">
        <f>Лист2!A462</f>
        <v>Закупка товаров, работ и услуг для обеспечения государственных (муниципальных) нужд</v>
      </c>
      <c r="B124" s="5" t="str">
        <f>Лист2!C462</f>
        <v>04</v>
      </c>
      <c r="C124" s="5" t="str">
        <f>Лист2!D462</f>
        <v>09</v>
      </c>
      <c r="D124" s="5" t="str">
        <f>Лист2!E462</f>
        <v>91 2 00 SД110</v>
      </c>
      <c r="E124" s="5">
        <f>Лист2!F462</f>
        <v>200</v>
      </c>
      <c r="F124" s="24">
        <f>Лист2!G462</f>
        <v>796.87</v>
      </c>
      <c r="G124" s="24">
        <f>Лист2!H462</f>
        <v>0</v>
      </c>
      <c r="H124" s="24">
        <f>Лист2!I462</f>
        <v>0</v>
      </c>
    </row>
    <row r="125" spans="1:8" ht="51.75" customHeight="1">
      <c r="A125" s="41" t="str">
        <f>Лист2!A463</f>
        <v>Содержание, ремонт, реконструкция и строительство автомобильных дорог, являющихся муниципальной собственностью</v>
      </c>
      <c r="B125" s="5" t="str">
        <f>Лист2!C463</f>
        <v>04</v>
      </c>
      <c r="C125" s="5" t="str">
        <f>Лист2!D463</f>
        <v>09</v>
      </c>
      <c r="D125" s="5" t="str">
        <f>Лист2!E463</f>
        <v>91 2 00 9Д270</v>
      </c>
      <c r="E125" s="5"/>
      <c r="F125" s="24">
        <f>Лист2!G463</f>
        <v>4334</v>
      </c>
      <c r="G125" s="24">
        <f>Лист2!H463</f>
        <v>4677</v>
      </c>
      <c r="H125" s="24">
        <f>Лист2!I463</f>
        <v>6967</v>
      </c>
    </row>
    <row r="126" spans="1:8" ht="35.25" customHeight="1">
      <c r="A126" s="41" t="str">
        <f>Лист2!A464</f>
        <v>Закупка товаров, работ и услуг для обеспечения государственных (муниципальных) нужд</v>
      </c>
      <c r="B126" s="5" t="str">
        <f>Лист2!C464</f>
        <v>04</v>
      </c>
      <c r="C126" s="5" t="str">
        <f>Лист2!D464</f>
        <v>09</v>
      </c>
      <c r="D126" s="5" t="str">
        <f>Лист2!E464</f>
        <v>91 2 00 9Д270</v>
      </c>
      <c r="E126" s="5">
        <f>Лист2!F464</f>
        <v>200</v>
      </c>
      <c r="F126" s="24">
        <f>Лист2!G464</f>
        <v>4334</v>
      </c>
      <c r="G126" s="24">
        <f>Лист2!H464</f>
        <v>4677</v>
      </c>
      <c r="H126" s="24">
        <f>Лист2!I464</f>
        <v>6967</v>
      </c>
    </row>
    <row r="127" spans="1:8" ht="35.25" customHeight="1">
      <c r="A127" s="41" t="str">
        <f>Лист2!A465</f>
        <v>Поддержка дорожного хозяйства</v>
      </c>
      <c r="B127" s="5" t="str">
        <f>Лист2!C465</f>
        <v>04</v>
      </c>
      <c r="C127" s="5" t="str">
        <f>Лист2!D465</f>
        <v>09</v>
      </c>
      <c r="D127" s="5" t="str">
        <f>Лист2!E465</f>
        <v>91 2 00 9Д280</v>
      </c>
      <c r="E127" s="5"/>
      <c r="F127" s="24">
        <f>Лист2!G465</f>
        <v>3201.7779999999998</v>
      </c>
      <c r="G127" s="24">
        <f>Лист2!H465</f>
        <v>0</v>
      </c>
      <c r="H127" s="24">
        <f>Лист2!I465</f>
        <v>0</v>
      </c>
    </row>
    <row r="128" spans="1:8" ht="35.25" customHeight="1">
      <c r="A128" s="41" t="str">
        <f>Лист2!A466</f>
        <v>Закупка товаров, работ и услуг для обеспечения государственных (муниципальных) нужд</v>
      </c>
      <c r="B128" s="5" t="str">
        <f>Лист2!C466</f>
        <v>04</v>
      </c>
      <c r="C128" s="5" t="str">
        <f>Лист2!D466</f>
        <v>09</v>
      </c>
      <c r="D128" s="5" t="str">
        <f>Лист2!E466</f>
        <v>91 2 00 9Д280</v>
      </c>
      <c r="E128" s="5">
        <f>Лист2!F466</f>
        <v>200</v>
      </c>
      <c r="F128" s="24">
        <f>Лист2!G466</f>
        <v>3201.7779999999998</v>
      </c>
      <c r="G128" s="24">
        <f>Лист2!H466</f>
        <v>0</v>
      </c>
      <c r="H128" s="24">
        <f>Лист2!I466</f>
        <v>0</v>
      </c>
    </row>
    <row r="129" spans="1:8" ht="51" customHeight="1">
      <c r="A129" s="46" t="str">
        <f>Лист2!A288</f>
        <v xml:space="preserve">Межбюджетные трансферты общего характера бюджетам субъектов Российской Федерации и муниципальных образований </v>
      </c>
      <c r="B129" s="28" t="str">
        <f>Лист2!C288</f>
        <v>04</v>
      </c>
      <c r="C129" s="28" t="str">
        <f>Лист2!D288</f>
        <v>09</v>
      </c>
      <c r="D129" s="28" t="str">
        <f>Лист2!E288</f>
        <v>98 0 00 00000</v>
      </c>
      <c r="E129" s="28"/>
      <c r="F129" s="37">
        <f>F130</f>
        <v>5388.0239999999994</v>
      </c>
      <c r="G129" s="37">
        <f>Лист2!H288</f>
        <v>2300</v>
      </c>
      <c r="H129" s="37">
        <f>Лист2!I288</f>
        <v>2300</v>
      </c>
    </row>
    <row r="130" spans="1:8" ht="35.25" customHeight="1">
      <c r="A130" s="46" t="str">
        <f>Лист2!A289</f>
        <v>Прочие межбюджетные трансферты общего характера</v>
      </c>
      <c r="B130" s="28" t="str">
        <f>Лист2!C289</f>
        <v>04</v>
      </c>
      <c r="C130" s="28" t="str">
        <f>Лист2!D289</f>
        <v>09</v>
      </c>
      <c r="D130" s="28" t="str">
        <f>Лист2!E289</f>
        <v>98 5 00 00000</v>
      </c>
      <c r="E130" s="28"/>
      <c r="F130" s="37">
        <f>Лист2!G289+F131</f>
        <v>5388.0239999999994</v>
      </c>
      <c r="G130" s="37">
        <f>Лист2!H289</f>
        <v>2300</v>
      </c>
      <c r="H130" s="37">
        <f>Лист2!I289</f>
        <v>2300</v>
      </c>
    </row>
    <row r="131" spans="1:8" ht="78.75">
      <c r="A131" s="46" t="str">
        <f>Лист2!A286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31" s="28" t="str">
        <f>Лист2!C286</f>
        <v>04</v>
      </c>
      <c r="C131" s="28" t="str">
        <f>Лист2!D286</f>
        <v>09</v>
      </c>
      <c r="D131" s="28" t="str">
        <f>Лист2!E286</f>
        <v>98 5 00 S0262</v>
      </c>
      <c r="E131" s="28"/>
      <c r="F131" s="37">
        <f>Лист2!G286</f>
        <v>1883.0239999999999</v>
      </c>
      <c r="G131" s="37">
        <f>Лист2!H286</f>
        <v>0</v>
      </c>
      <c r="H131" s="37">
        <f>Лист2!I286</f>
        <v>0</v>
      </c>
    </row>
    <row r="132" spans="1:8">
      <c r="A132" s="46" t="str">
        <f>Лист2!A287</f>
        <v>Иные межбюджетные трансферты</v>
      </c>
      <c r="B132" s="28" t="str">
        <f>Лист2!C287</f>
        <v>04</v>
      </c>
      <c r="C132" s="28" t="str">
        <f>Лист2!D287</f>
        <v>09</v>
      </c>
      <c r="D132" s="28" t="str">
        <f>Лист2!E287</f>
        <v>98 5 00 S0262</v>
      </c>
      <c r="E132" s="28">
        <f>Лист2!F287</f>
        <v>540</v>
      </c>
      <c r="F132" s="37">
        <f>Лист2!G287</f>
        <v>1883.0239999999999</v>
      </c>
      <c r="G132" s="37">
        <f>Лист2!H287</f>
        <v>0</v>
      </c>
      <c r="H132" s="37">
        <f>Лист2!I287</f>
        <v>0</v>
      </c>
    </row>
    <row r="133" spans="1:8" ht="110.25" customHeight="1">
      <c r="A133" s="46" t="str">
        <f>Лист2!A290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3" s="28" t="str">
        <f>Лист2!C290</f>
        <v>04</v>
      </c>
      <c r="C133" s="28" t="str">
        <f>Лист2!D290</f>
        <v>09</v>
      </c>
      <c r="D133" s="28" t="str">
        <f>Лист2!E290</f>
        <v>98 5 00 60510</v>
      </c>
      <c r="E133" s="28"/>
      <c r="F133" s="37">
        <f>Лист2!G290</f>
        <v>3505</v>
      </c>
      <c r="G133" s="37">
        <f>Лист2!H290</f>
        <v>2300</v>
      </c>
      <c r="H133" s="37">
        <f>Лист2!I290</f>
        <v>2300</v>
      </c>
    </row>
    <row r="134" spans="1:8" ht="24" customHeight="1">
      <c r="A134" s="46" t="str">
        <f>Лист2!A291</f>
        <v>Иные межбюджетные трансферты</v>
      </c>
      <c r="B134" s="28" t="str">
        <f>Лист2!C291</f>
        <v>04</v>
      </c>
      <c r="C134" s="28" t="str">
        <f>Лист2!D291</f>
        <v>09</v>
      </c>
      <c r="D134" s="28" t="str">
        <f>Лист2!E291</f>
        <v>98 5 00 60510</v>
      </c>
      <c r="E134" s="28">
        <f>Лист2!F291</f>
        <v>540</v>
      </c>
      <c r="F134" s="37">
        <f>Лист2!G291</f>
        <v>3505</v>
      </c>
      <c r="G134" s="37">
        <f>Лист2!H291</f>
        <v>2300</v>
      </c>
      <c r="H134" s="37">
        <f>Лист2!I291</f>
        <v>2300</v>
      </c>
    </row>
    <row r="135" spans="1:8" ht="37.5" customHeight="1">
      <c r="A135" s="46" t="str">
        <f>Лист2!A373</f>
        <v>Другие вопросы в области национальной экономики</v>
      </c>
      <c r="B135" s="28" t="str">
        <f>Лист2!C373</f>
        <v>04</v>
      </c>
      <c r="C135" s="28">
        <f>Лист2!D373</f>
        <v>12</v>
      </c>
      <c r="D135" s="28"/>
      <c r="E135" s="28"/>
      <c r="F135" s="37">
        <f>Лист2!G372</f>
        <v>400</v>
      </c>
      <c r="G135" s="37">
        <f>Лист2!H372</f>
        <v>400</v>
      </c>
      <c r="H135" s="37">
        <f>Лист2!I372</f>
        <v>400</v>
      </c>
    </row>
    <row r="136" spans="1:8" ht="24" customHeight="1">
      <c r="A136" s="46" t="str">
        <f>Лист2!A374</f>
        <v>Иные вопросы в области национальной экономики</v>
      </c>
      <c r="B136" s="28" t="str">
        <f>Лист2!C374</f>
        <v>04</v>
      </c>
      <c r="C136" s="28">
        <f>Лист2!D374</f>
        <v>12</v>
      </c>
      <c r="D136" s="28" t="str">
        <f>Лист2!E374</f>
        <v>91 0 00 00000</v>
      </c>
      <c r="E136" s="28"/>
      <c r="F136" s="37">
        <f>Лист2!G374</f>
        <v>400</v>
      </c>
      <c r="G136" s="37">
        <f>Лист2!H374</f>
        <v>400</v>
      </c>
      <c r="H136" s="37">
        <f>Лист2!I374</f>
        <v>400</v>
      </c>
    </row>
    <row r="137" spans="1:8" ht="38.25" customHeight="1">
      <c r="A137" s="46" t="str">
        <f>Лист2!A375</f>
        <v>Мероприятия по стимулированию инвестиционной активности</v>
      </c>
      <c r="B137" s="28" t="str">
        <f>Лист2!C375</f>
        <v>04</v>
      </c>
      <c r="C137" s="28">
        <f>Лист2!D375</f>
        <v>12</v>
      </c>
      <c r="D137" s="28" t="str">
        <f>Лист2!E375</f>
        <v>91 1 00 00000</v>
      </c>
      <c r="E137" s="28"/>
      <c r="F137" s="37">
        <f>Лист2!G375</f>
        <v>400</v>
      </c>
      <c r="G137" s="37">
        <f>Лист2!H375</f>
        <v>400</v>
      </c>
      <c r="H137" s="37">
        <f>Лист2!I375</f>
        <v>400</v>
      </c>
    </row>
    <row r="138" spans="1:8" ht="53.25" customHeight="1">
      <c r="A138" s="46" t="str">
        <f>Лист2!A376</f>
        <v>Оценка недвижимости, признание прав и регулирование отношений по государственной собственности</v>
      </c>
      <c r="B138" s="28" t="str">
        <f>Лист2!C376</f>
        <v>04</v>
      </c>
      <c r="C138" s="28">
        <f>Лист2!D376</f>
        <v>12</v>
      </c>
      <c r="D138" s="28" t="str">
        <f>Лист2!E376</f>
        <v>91 1 00 17380</v>
      </c>
      <c r="E138" s="28"/>
      <c r="F138" s="37">
        <f>Лист2!G376</f>
        <v>400</v>
      </c>
      <c r="G138" s="37">
        <f>Лист2!H376</f>
        <v>400</v>
      </c>
      <c r="H138" s="37">
        <f>Лист2!I376</f>
        <v>400</v>
      </c>
    </row>
    <row r="139" spans="1:8" ht="34.5" customHeight="1">
      <c r="A139" s="46" t="str">
        <f>Лист2!A377</f>
        <v>Закупка товаров, работ и услуг для обеспечения государственных (муниципальных) нужд</v>
      </c>
      <c r="B139" s="28" t="str">
        <f>Лист2!C377</f>
        <v>04</v>
      </c>
      <c r="C139" s="28">
        <f>Лист2!D377</f>
        <v>12</v>
      </c>
      <c r="D139" s="28" t="str">
        <f>Лист2!E377</f>
        <v>91 1 00 17380</v>
      </c>
      <c r="E139" s="28">
        <f>Лист2!F377</f>
        <v>200</v>
      </c>
      <c r="F139" s="37">
        <f>Лист2!G377</f>
        <v>400</v>
      </c>
      <c r="G139" s="37">
        <f>Лист2!H377</f>
        <v>400</v>
      </c>
      <c r="H139" s="37">
        <f>Лист2!I377</f>
        <v>400</v>
      </c>
    </row>
    <row r="140" spans="1:8" ht="21.75" customHeight="1">
      <c r="A140" s="41" t="str">
        <f>Лист2!A467</f>
        <v>Жилищно-коммунальное хозяйство</v>
      </c>
      <c r="B140" s="5" t="str">
        <f>Лист2!C467</f>
        <v>05</v>
      </c>
      <c r="C140" s="5"/>
      <c r="D140" s="5"/>
      <c r="E140" s="5"/>
      <c r="F140" s="24">
        <f>F141+F161</f>
        <v>42701.59</v>
      </c>
      <c r="G140" s="24">
        <f>G141+G161</f>
        <v>4530</v>
      </c>
      <c r="H140" s="24">
        <f>H141+H161</f>
        <v>4530</v>
      </c>
    </row>
    <row r="141" spans="1:8" ht="21.75" customHeight="1">
      <c r="A141" s="41" t="str">
        <f>Лист2!A293</f>
        <v>Коммунальное хозяйство</v>
      </c>
      <c r="B141" s="5" t="str">
        <f>Лист2!C293</f>
        <v>05</v>
      </c>
      <c r="C141" s="5" t="str">
        <f>Лист2!D293</f>
        <v>02</v>
      </c>
      <c r="D141" s="5"/>
      <c r="E141" s="5"/>
      <c r="F141" s="24">
        <f>F142+F157</f>
        <v>31539.429</v>
      </c>
      <c r="G141" s="24">
        <f>G142+G157</f>
        <v>1800</v>
      </c>
      <c r="H141" s="24">
        <f>H142+H157</f>
        <v>1800</v>
      </c>
    </row>
    <row r="142" spans="1:8" ht="51" customHeight="1">
      <c r="A142" s="41" t="str">
        <f>Лист2!A469</f>
        <v>Государственная программа Алтайского края "Обеспечение населения Алтайского края жилищно-коммунальными услугами"</v>
      </c>
      <c r="B142" s="7" t="str">
        <f>Лист2!C469</f>
        <v>05</v>
      </c>
      <c r="C142" s="7" t="str">
        <f>Лист2!D469</f>
        <v>02</v>
      </c>
      <c r="D142" s="7" t="str">
        <f>Лист2!E469</f>
        <v>43 0 00 00000</v>
      </c>
      <c r="E142" s="7"/>
      <c r="F142" s="24">
        <f>F143+F149+F155+F147</f>
        <v>30989.429</v>
      </c>
      <c r="G142" s="24">
        <f>Лист2!H469</f>
        <v>1200</v>
      </c>
      <c r="H142" s="24">
        <f>Лист2!I469</f>
        <v>1200</v>
      </c>
    </row>
    <row r="143" spans="1:8" ht="57" customHeight="1">
      <c r="A143" s="41" t="str">
        <f>Лист2!A470</f>
        <v>МП "Комплексное развитие системы коммунальной инфраструктуры Волчихинского района" на 2022-2027 годы</v>
      </c>
      <c r="B143" s="7" t="str">
        <f>Лист2!C470</f>
        <v>05</v>
      </c>
      <c r="C143" s="7" t="str">
        <f>Лист2!D470</f>
        <v>02</v>
      </c>
      <c r="D143" s="7" t="str">
        <f>Лист2!E470</f>
        <v>43 0 00 60010</v>
      </c>
      <c r="E143" s="7"/>
      <c r="F143" s="24">
        <f>Лист2!G470+F145</f>
        <v>16589.527000000002</v>
      </c>
      <c r="G143" s="24">
        <f>Лист2!H470</f>
        <v>1200</v>
      </c>
      <c r="H143" s="24">
        <f>Лист2!I470</f>
        <v>1200</v>
      </c>
    </row>
    <row r="144" spans="1:8" ht="42.75" customHeight="1">
      <c r="A144" s="41" t="str">
        <f>Лист2!A471</f>
        <v>Закупка товаров, работ и услуг для обеспечения государственных (муниципальных) нужд</v>
      </c>
      <c r="B144" s="7" t="str">
        <f>Лист2!C471</f>
        <v>05</v>
      </c>
      <c r="C144" s="7" t="str">
        <f>Лист2!D471</f>
        <v>02</v>
      </c>
      <c r="D144" s="7" t="str">
        <f>Лист2!E471</f>
        <v>43 0 00 60010</v>
      </c>
      <c r="E144" s="7">
        <f>Лист2!F471</f>
        <v>200</v>
      </c>
      <c r="F144" s="24">
        <f>Лист2!G471</f>
        <v>1188.527</v>
      </c>
      <c r="G144" s="24">
        <f>Лист2!H471</f>
        <v>200</v>
      </c>
      <c r="H144" s="24">
        <f>Лист2!I471</f>
        <v>200</v>
      </c>
    </row>
    <row r="145" spans="1:8">
      <c r="A145" s="41" t="str">
        <f>Лист2!A296</f>
        <v>Иные межбюджетные трансферты</v>
      </c>
      <c r="B145" s="24" t="str">
        <f>Лист2!C296</f>
        <v>05</v>
      </c>
      <c r="C145" s="24" t="str">
        <f>Лист2!D296</f>
        <v>02</v>
      </c>
      <c r="D145" s="24" t="str">
        <f>Лист2!E296</f>
        <v>43 0 00 60010</v>
      </c>
      <c r="E145" s="69">
        <v>540</v>
      </c>
      <c r="F145" s="24">
        <f>Лист2!G296</f>
        <v>150</v>
      </c>
      <c r="G145" s="24">
        <f>Лист2!H296</f>
        <v>0</v>
      </c>
      <c r="H145" s="24">
        <f>Лист2!I296</f>
        <v>0</v>
      </c>
    </row>
    <row r="146" spans="1:8" ht="65.25" customHeight="1">
      <c r="A146" s="41" t="str">
        <f>Лист2!A472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6" s="7" t="str">
        <f>Лист2!C472</f>
        <v>05</v>
      </c>
      <c r="C146" s="7" t="str">
        <f>Лист2!D472</f>
        <v>02</v>
      </c>
      <c r="D146" s="7" t="str">
        <f>Лист2!E472</f>
        <v>43 0 00 60010</v>
      </c>
      <c r="E146" s="7">
        <f>Лист2!F472</f>
        <v>810</v>
      </c>
      <c r="F146" s="24">
        <f>Лист2!G472</f>
        <v>15251</v>
      </c>
      <c r="G146" s="24">
        <f>Лист2!H472</f>
        <v>1000</v>
      </c>
      <c r="H146" s="24">
        <f>Лист2!I472</f>
        <v>1000</v>
      </c>
    </row>
    <row r="147" spans="1:8" ht="78.75">
      <c r="A147" s="41" t="str">
        <f>Лист2!A473</f>
        <v>Расходы на обеспечение мероприятий по благоустройству территорий, в том числе по организации обращения с твердыми коммунальными отходами на территории муниципалитетов</v>
      </c>
      <c r="B147" s="7" t="str">
        <f>Лист2!C473</f>
        <v>05</v>
      </c>
      <c r="C147" s="7" t="str">
        <f>Лист2!D473</f>
        <v>02</v>
      </c>
      <c r="D147" s="7" t="str">
        <f>Лист2!E473</f>
        <v>43 0 00 S1220</v>
      </c>
      <c r="E147" s="7"/>
      <c r="F147" s="24">
        <f>Лист2!G473</f>
        <v>10009</v>
      </c>
      <c r="G147" s="24">
        <f>Лист2!H473</f>
        <v>0</v>
      </c>
      <c r="H147" s="24">
        <f>Лист2!I473</f>
        <v>0</v>
      </c>
    </row>
    <row r="148" spans="1:8" ht="31.5">
      <c r="A148" s="41" t="str">
        <f>Лист2!A474</f>
        <v>Закупка товаров, работ и услуг для обеспечения государственных (муниципальных) нужд</v>
      </c>
      <c r="B148" s="7" t="str">
        <f>Лист2!C474</f>
        <v>05</v>
      </c>
      <c r="C148" s="7" t="str">
        <f>Лист2!D474</f>
        <v>02</v>
      </c>
      <c r="D148" s="7" t="str">
        <f>Лист2!E474</f>
        <v>43 0 00 S1220</v>
      </c>
      <c r="E148" s="7">
        <f>Лист2!F474</f>
        <v>200</v>
      </c>
      <c r="F148" s="24">
        <f>Лист2!G474</f>
        <v>10009</v>
      </c>
      <c r="G148" s="24">
        <f>Лист2!H474</f>
        <v>0</v>
      </c>
      <c r="H148" s="24">
        <f>Лист2!I474</f>
        <v>0</v>
      </c>
    </row>
    <row r="149" spans="1:8" ht="98.25" customHeight="1">
      <c r="A149" s="41" t="str">
        <f>Лист2!A475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9" s="7" t="str">
        <f>Лист2!C475</f>
        <v>05</v>
      </c>
      <c r="C149" s="7" t="str">
        <f>Лист2!D475</f>
        <v>02</v>
      </c>
      <c r="D149" s="7" t="str">
        <f>Лист2!E475</f>
        <v>43 1 00 00000</v>
      </c>
      <c r="E149" s="7"/>
      <c r="F149" s="24">
        <f>F150+F153</f>
        <v>4367.5</v>
      </c>
      <c r="G149" s="24">
        <f t="shared" ref="G149:H149" si="21">G150+G153</f>
        <v>0</v>
      </c>
      <c r="H149" s="24">
        <f t="shared" si="21"/>
        <v>0</v>
      </c>
    </row>
    <row r="150" spans="1:8" ht="31.5">
      <c r="A150" s="41" t="str">
        <f>Лист2!A476</f>
        <v>Развитие водоснабжения в Волчихинском районе Алтайского края</v>
      </c>
      <c r="B150" s="7" t="str">
        <f>Лист2!C476</f>
        <v>05</v>
      </c>
      <c r="C150" s="7" t="str">
        <f>Лист2!D476</f>
        <v>02</v>
      </c>
      <c r="D150" s="7" t="str">
        <f>Лист2!E476</f>
        <v>43 1 00 60010</v>
      </c>
      <c r="E150" s="7"/>
      <c r="F150" s="24">
        <f>F151+F152</f>
        <v>2000</v>
      </c>
      <c r="G150" s="24">
        <f>Лист2!H476</f>
        <v>0</v>
      </c>
      <c r="H150" s="24">
        <f>Лист2!I476</f>
        <v>0</v>
      </c>
    </row>
    <row r="151" spans="1:8" ht="31.5">
      <c r="A151" s="41" t="str">
        <f>Лист2!A477</f>
        <v>Закупка товаров, работ и услуг для обеспечения государственных (муниципальных) нужд</v>
      </c>
      <c r="B151" s="7" t="str">
        <f>Лист2!C477</f>
        <v>05</v>
      </c>
      <c r="C151" s="7" t="str">
        <f>Лист2!D477</f>
        <v>02</v>
      </c>
      <c r="D151" s="7" t="str">
        <f>Лист2!E477</f>
        <v>43 1 00 60010</v>
      </c>
      <c r="E151" s="7" t="s">
        <v>293</v>
      </c>
      <c r="F151" s="24">
        <f>Лист2!G477</f>
        <v>1157.9549999999999</v>
      </c>
      <c r="G151" s="24">
        <f>Лист2!H477</f>
        <v>0</v>
      </c>
      <c r="H151" s="24">
        <f>Лист2!I477</f>
        <v>0</v>
      </c>
    </row>
    <row r="152" spans="1:8">
      <c r="A152" s="41" t="str">
        <f>Лист2!A299</f>
        <v>Иные межбюджетные трансферты</v>
      </c>
      <c r="B152" s="60" t="str">
        <f>Лист2!C299</f>
        <v>05</v>
      </c>
      <c r="C152" s="60" t="str">
        <f>Лист2!D299</f>
        <v>02</v>
      </c>
      <c r="D152" s="60" t="str">
        <f>Лист2!E299</f>
        <v>43 1 00 60010</v>
      </c>
      <c r="E152" s="69">
        <f>Лист2!F299</f>
        <v>540</v>
      </c>
      <c r="F152" s="60">
        <f>Лист2!G299</f>
        <v>842.04499999999996</v>
      </c>
      <c r="G152" s="60">
        <f>Лист2!H299</f>
        <v>0</v>
      </c>
      <c r="H152" s="60">
        <f>Лист2!I299</f>
        <v>0</v>
      </c>
    </row>
    <row r="153" spans="1:8" ht="65.25" customHeight="1">
      <c r="A153" s="41" t="str">
        <f>Лист2!A478</f>
        <v>Субсидии на реализацию мероприятий, направленных на обеспечение стабильного водоснабжения населения Алтайского края</v>
      </c>
      <c r="B153" s="7" t="str">
        <f>Лист2!C478</f>
        <v>05</v>
      </c>
      <c r="C153" s="7" t="str">
        <f>Лист2!D478</f>
        <v>02</v>
      </c>
      <c r="D153" s="7" t="str">
        <f>Лист2!E478</f>
        <v>43 1 00 S3020</v>
      </c>
      <c r="E153" s="7"/>
      <c r="F153" s="24">
        <f>Лист2!G478</f>
        <v>2367.5</v>
      </c>
      <c r="G153" s="24">
        <f>Лист2!H478</f>
        <v>0</v>
      </c>
      <c r="H153" s="24">
        <f>Лист2!I478</f>
        <v>0</v>
      </c>
    </row>
    <row r="154" spans="1:8" ht="33.75" customHeight="1">
      <c r="A154" s="41" t="str">
        <f>Лист2!A479</f>
        <v>Закупка товаров, работ и услуг для обеспечения государственных (муниципальных) нужд</v>
      </c>
      <c r="B154" s="7" t="str">
        <f>Лист2!C479</f>
        <v>05</v>
      </c>
      <c r="C154" s="7" t="str">
        <f>Лист2!D479</f>
        <v>02</v>
      </c>
      <c r="D154" s="7" t="str">
        <f>Лист2!E479</f>
        <v>43 1 00 S3020</v>
      </c>
      <c r="E154" s="7">
        <f>Лист2!F479</f>
        <v>200</v>
      </c>
      <c r="F154" s="24">
        <f>Лист2!G479</f>
        <v>2367.5</v>
      </c>
      <c r="G154" s="24">
        <f>Лист2!H479</f>
        <v>0</v>
      </c>
      <c r="H154" s="24">
        <f>Лист2!I479</f>
        <v>0</v>
      </c>
    </row>
    <row r="155" spans="1:8" ht="63">
      <c r="A155" s="41" t="str">
        <f>Лист2!A480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5" s="7" t="str">
        <f>Лист2!C480</f>
        <v>05</v>
      </c>
      <c r="C155" s="7" t="str">
        <f>Лист2!D480</f>
        <v>02</v>
      </c>
      <c r="D155" s="7" t="str">
        <f>Лист2!E480</f>
        <v>43 1 00 S3020</v>
      </c>
      <c r="E155" s="7"/>
      <c r="F155" s="24">
        <f>Лист2!G480</f>
        <v>23.402000000000001</v>
      </c>
      <c r="G155" s="24">
        <f>Лист2!H480</f>
        <v>0</v>
      </c>
      <c r="H155" s="24">
        <f>Лист2!I480</f>
        <v>0</v>
      </c>
    </row>
    <row r="156" spans="1:8" ht="33.75" customHeight="1">
      <c r="A156" s="41" t="str">
        <f>Лист2!A481</f>
        <v>Закупка товаров, работ и услуг для обеспечения государственных (муниципальных) нужд</v>
      </c>
      <c r="B156" s="7" t="str">
        <f>Лист2!C481</f>
        <v>05</v>
      </c>
      <c r="C156" s="7" t="str">
        <f>Лист2!D481</f>
        <v>02</v>
      </c>
      <c r="D156" s="7" t="str">
        <f>Лист2!E481</f>
        <v>43 1 00 S3020</v>
      </c>
      <c r="E156" s="7">
        <f>Лист2!F481</f>
        <v>200</v>
      </c>
      <c r="F156" s="24">
        <f>Лист2!G481</f>
        <v>23.402000000000001</v>
      </c>
      <c r="G156" s="24">
        <f>Лист2!H481</f>
        <v>0</v>
      </c>
      <c r="H156" s="24">
        <f>Лист2!I481</f>
        <v>0</v>
      </c>
    </row>
    <row r="157" spans="1:8" ht="60.75" customHeight="1">
      <c r="A157" s="41" t="str">
        <f>Лист2!A300</f>
        <v xml:space="preserve">Межбюджетные трансферты общего характера бюджетам субъектов Российской Федерации и муниципальных образований </v>
      </c>
      <c r="B157" s="5" t="str">
        <f>Лист2!C300</f>
        <v>05</v>
      </c>
      <c r="C157" s="5" t="str">
        <f>Лист2!D300</f>
        <v>02</v>
      </c>
      <c r="D157" s="5" t="str">
        <f>Лист2!E300</f>
        <v>98 0 00 00000</v>
      </c>
      <c r="E157" s="5"/>
      <c r="F157" s="24">
        <f>Лист2!G300</f>
        <v>550</v>
      </c>
      <c r="G157" s="24">
        <f>Лист2!H300</f>
        <v>600</v>
      </c>
      <c r="H157" s="24">
        <f>Лист2!I300</f>
        <v>600</v>
      </c>
    </row>
    <row r="158" spans="1:8" ht="30.75" customHeight="1">
      <c r="A158" s="41" t="str">
        <f>Лист2!A301</f>
        <v>Прочие межбюджетные трансферты общего характера</v>
      </c>
      <c r="B158" s="5" t="str">
        <f>Лист2!C301</f>
        <v>05</v>
      </c>
      <c r="C158" s="5" t="str">
        <f>Лист2!D301</f>
        <v>02</v>
      </c>
      <c r="D158" s="5" t="str">
        <f>Лист2!E301</f>
        <v>98 5 00 00000</v>
      </c>
      <c r="E158" s="5"/>
      <c r="F158" s="24">
        <f>Лист2!G301</f>
        <v>550</v>
      </c>
      <c r="G158" s="24">
        <f>Лист2!H301</f>
        <v>600</v>
      </c>
      <c r="H158" s="24">
        <f>Лист2!I301</f>
        <v>600</v>
      </c>
    </row>
    <row r="159" spans="1:8" ht="116.25" customHeight="1">
      <c r="A159" s="41" t="str">
        <f>Лист2!A302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9" s="5" t="str">
        <f>Лист2!C302</f>
        <v>05</v>
      </c>
      <c r="C159" s="5" t="str">
        <f>Лист2!D302</f>
        <v>02</v>
      </c>
      <c r="D159" s="5" t="str">
        <f>Лист2!E302</f>
        <v>98 5 00 60510</v>
      </c>
      <c r="E159" s="5"/>
      <c r="F159" s="24">
        <f>Лист2!G302</f>
        <v>550</v>
      </c>
      <c r="G159" s="24">
        <f>Лист2!H302</f>
        <v>600</v>
      </c>
      <c r="H159" s="24">
        <f>Лист2!I302</f>
        <v>600</v>
      </c>
    </row>
    <row r="160" spans="1:8" ht="21.75" customHeight="1">
      <c r="A160" s="41" t="str">
        <f>Лист2!A303</f>
        <v>Иные межбюджетные трансферты</v>
      </c>
      <c r="B160" s="5" t="str">
        <f>Лист2!C303</f>
        <v>05</v>
      </c>
      <c r="C160" s="5" t="str">
        <f>Лист2!D303</f>
        <v>02</v>
      </c>
      <c r="D160" s="5" t="str">
        <f>Лист2!E303</f>
        <v>98 5 00 60510</v>
      </c>
      <c r="E160" s="5">
        <f>Лист2!F303</f>
        <v>540</v>
      </c>
      <c r="F160" s="24">
        <f>Лист2!G303</f>
        <v>550</v>
      </c>
      <c r="G160" s="24">
        <f>Лист2!H303</f>
        <v>600</v>
      </c>
      <c r="H160" s="24">
        <f>Лист2!I303</f>
        <v>600</v>
      </c>
    </row>
    <row r="161" spans="1:8" ht="22.5" customHeight="1">
      <c r="A161" s="41" t="str">
        <f>Лист2!A482</f>
        <v>Благоустройство</v>
      </c>
      <c r="B161" s="5" t="str">
        <f>Лист2!C482</f>
        <v>05</v>
      </c>
      <c r="C161" s="5" t="str">
        <f>Лист2!D482</f>
        <v>03</v>
      </c>
      <c r="D161" s="5"/>
      <c r="E161" s="5"/>
      <c r="F161" s="24">
        <f>F162+F168</f>
        <v>11162.161</v>
      </c>
      <c r="G161" s="24">
        <f t="shared" ref="G161:H161" si="22">G162+G168</f>
        <v>2730</v>
      </c>
      <c r="H161" s="24">
        <f t="shared" si="22"/>
        <v>2730</v>
      </c>
    </row>
    <row r="162" spans="1:8" ht="32.25" customHeight="1">
      <c r="A162" s="41" t="str">
        <f>Лист2!A483</f>
        <v>Иные вопросы в области жилищно-коммунального хозяйства</v>
      </c>
      <c r="B162" s="5" t="str">
        <f>Лист2!C483</f>
        <v>05</v>
      </c>
      <c r="C162" s="5" t="str">
        <f>Лист2!D483</f>
        <v>03</v>
      </c>
      <c r="D162" s="5" t="str">
        <f>Лист2!E483</f>
        <v>92 0 00 00000</v>
      </c>
      <c r="E162" s="5"/>
      <c r="F162" s="24">
        <f>F163</f>
        <v>7998</v>
      </c>
      <c r="G162" s="24">
        <f>Лист2!H483</f>
        <v>2200</v>
      </c>
      <c r="H162" s="24">
        <f>Лист2!I483</f>
        <v>2200</v>
      </c>
    </row>
    <row r="163" spans="1:8" ht="34.5" customHeight="1">
      <c r="A163" s="41" t="str">
        <f>Лист2!A484</f>
        <v>Иные расходы в области жилищно-коммунального хозяйства</v>
      </c>
      <c r="B163" s="5" t="str">
        <f>Лист2!C484</f>
        <v>05</v>
      </c>
      <c r="C163" s="5" t="str">
        <f>Лист2!D484</f>
        <v>03</v>
      </c>
      <c r="D163" s="5" t="str">
        <f>Лист2!E484</f>
        <v>92 9 00 00000</v>
      </c>
      <c r="E163" s="5"/>
      <c r="F163" s="24">
        <f>F164+F166</f>
        <v>7998</v>
      </c>
      <c r="G163" s="24">
        <f t="shared" ref="G163:H163" si="23">G164+G166</f>
        <v>2200</v>
      </c>
      <c r="H163" s="24">
        <f t="shared" si="23"/>
        <v>2200</v>
      </c>
    </row>
    <row r="164" spans="1:8" ht="21.75" customHeight="1">
      <c r="A164" s="41" t="str">
        <f>Лист2!A485</f>
        <v>Сбор и удаление твердых отходов</v>
      </c>
      <c r="B164" s="5" t="str">
        <f>Лист2!C485</f>
        <v>05</v>
      </c>
      <c r="C164" s="5" t="str">
        <f>Лист2!D485</f>
        <v>03</v>
      </c>
      <c r="D164" s="5" t="str">
        <f>Лист2!E485</f>
        <v>92 9 00 18090</v>
      </c>
      <c r="E164" s="5"/>
      <c r="F164" s="24">
        <f>Лист2!G485</f>
        <v>3598</v>
      </c>
      <c r="G164" s="24">
        <f>Лист2!H485</f>
        <v>800</v>
      </c>
      <c r="H164" s="24">
        <f>Лист2!I485</f>
        <v>800</v>
      </c>
    </row>
    <row r="165" spans="1:8" ht="42" customHeight="1">
      <c r="A165" s="41" t="str">
        <f>Лист2!A486</f>
        <v>Закупка товаров, работ и услуг для обеспечения государственных (муниципальных) нужд</v>
      </c>
      <c r="B165" s="5" t="str">
        <f>Лист2!C486</f>
        <v>05</v>
      </c>
      <c r="C165" s="5" t="str">
        <f>Лист2!D486</f>
        <v>03</v>
      </c>
      <c r="D165" s="5" t="str">
        <f>Лист2!E486</f>
        <v>92 9 00 18090</v>
      </c>
      <c r="E165" s="5">
        <f>Лист2!F486</f>
        <v>200</v>
      </c>
      <c r="F165" s="24">
        <f>Лист2!G486</f>
        <v>3598</v>
      </c>
      <c r="G165" s="24">
        <f>Лист2!H486</f>
        <v>800</v>
      </c>
      <c r="H165" s="24">
        <f>Лист2!I486</f>
        <v>800</v>
      </c>
    </row>
    <row r="166" spans="1:8" ht="31.5">
      <c r="A166" s="41" t="str">
        <f>Лист2!A487</f>
        <v>Расходы по выявлению и ликвидации объектов накопленного вреда</v>
      </c>
      <c r="B166" s="5" t="str">
        <f>Лист2!C487</f>
        <v>05</v>
      </c>
      <c r="C166" s="5" t="str">
        <f>Лист2!D487</f>
        <v>03</v>
      </c>
      <c r="D166" s="5" t="str">
        <f>Лист2!E487</f>
        <v>92 9 00 18091</v>
      </c>
      <c r="E166" s="5"/>
      <c r="F166" s="24">
        <f>Лист2!G487</f>
        <v>4400</v>
      </c>
      <c r="G166" s="24">
        <f>Лист2!H487</f>
        <v>1400</v>
      </c>
      <c r="H166" s="24">
        <f>Лист2!I487</f>
        <v>1400</v>
      </c>
    </row>
    <row r="167" spans="1:8" ht="42" customHeight="1">
      <c r="A167" s="41" t="str">
        <f>Лист2!A488</f>
        <v>Закупка товаров, работ и услуг для обеспечения государственных (муниципальных) нужд</v>
      </c>
      <c r="B167" s="5" t="str">
        <f>Лист2!C488</f>
        <v>05</v>
      </c>
      <c r="C167" s="5" t="str">
        <f>Лист2!D488</f>
        <v>03</v>
      </c>
      <c r="D167" s="5" t="str">
        <f>Лист2!E488</f>
        <v>92 9 00 18091</v>
      </c>
      <c r="E167" s="5">
        <f>Лист2!F488</f>
        <v>200</v>
      </c>
      <c r="F167" s="24">
        <f>Лист2!G488</f>
        <v>4400</v>
      </c>
      <c r="G167" s="24">
        <f>Лист2!H488</f>
        <v>1400</v>
      </c>
      <c r="H167" s="24">
        <f>Лист2!I488</f>
        <v>1400</v>
      </c>
    </row>
    <row r="168" spans="1:8" ht="54" customHeight="1">
      <c r="A168" s="41" t="str">
        <f>Лист2!A309</f>
        <v xml:space="preserve">Межбюджетные трансферты общего характера бюджетам субъектов Российской Федерации и муниципальных образований </v>
      </c>
      <c r="B168" s="5" t="str">
        <f>Лист2!C309</f>
        <v>05</v>
      </c>
      <c r="C168" s="5" t="str">
        <f>Лист2!D309</f>
        <v>03</v>
      </c>
      <c r="D168" s="5" t="str">
        <f>Лист2!E309</f>
        <v>98 0 00 00000</v>
      </c>
      <c r="E168" s="5"/>
      <c r="F168" s="24">
        <f>F169</f>
        <v>3164.1610000000001</v>
      </c>
      <c r="G168" s="24">
        <f>Лист2!H309</f>
        <v>530</v>
      </c>
      <c r="H168" s="24">
        <f>Лист2!I309</f>
        <v>530</v>
      </c>
    </row>
    <row r="169" spans="1:8" ht="31.5" customHeight="1">
      <c r="A169" s="41" t="str">
        <f>Лист2!A310</f>
        <v>Прочие межбюджетные трансферты общего характера</v>
      </c>
      <c r="B169" s="5" t="str">
        <f>Лист2!C310</f>
        <v>05</v>
      </c>
      <c r="C169" s="5" t="str">
        <f>Лист2!D310</f>
        <v>03</v>
      </c>
      <c r="D169" s="5" t="str">
        <f>Лист2!E310</f>
        <v>98 5 00 00000</v>
      </c>
      <c r="E169" s="5"/>
      <c r="F169" s="24">
        <f>F170+F172</f>
        <v>3164.1610000000001</v>
      </c>
      <c r="G169" s="24">
        <f>Лист2!H310</f>
        <v>530</v>
      </c>
      <c r="H169" s="24">
        <f>Лист2!I310</f>
        <v>530</v>
      </c>
    </row>
    <row r="170" spans="1:8" ht="78.75">
      <c r="A170" s="41" t="str">
        <f>Лист2!A307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70" s="5" t="str">
        <f>Лист2!C307</f>
        <v>05</v>
      </c>
      <c r="C170" s="5" t="str">
        <f>Лист2!D307</f>
        <v>03</v>
      </c>
      <c r="D170" s="5" t="str">
        <f>Лист2!E307</f>
        <v>98 5 00 S0263</v>
      </c>
      <c r="E170" s="5"/>
      <c r="F170" s="24">
        <f>Лист2!G307</f>
        <v>1734.1610000000001</v>
      </c>
      <c r="G170" s="24">
        <f>Лист2!H307</f>
        <v>0</v>
      </c>
      <c r="H170" s="24">
        <f>Лист2!I307</f>
        <v>0</v>
      </c>
    </row>
    <row r="171" spans="1:8" ht="31.5" customHeight="1">
      <c r="A171" s="41" t="str">
        <f>Лист2!A308</f>
        <v>Иные межбюджетные трансферты</v>
      </c>
      <c r="B171" s="5" t="str">
        <f>Лист2!C308</f>
        <v>05</v>
      </c>
      <c r="C171" s="5" t="str">
        <f>Лист2!D308</f>
        <v>03</v>
      </c>
      <c r="D171" s="5" t="str">
        <f>Лист2!E308</f>
        <v>98 5 00 S0263</v>
      </c>
      <c r="E171" s="5">
        <f>Лист2!F308</f>
        <v>540</v>
      </c>
      <c r="F171" s="24">
        <f>Лист2!G308</f>
        <v>1734.1610000000001</v>
      </c>
      <c r="G171" s="24">
        <f>Лист2!H308</f>
        <v>0</v>
      </c>
      <c r="H171" s="24">
        <f>Лист2!I308</f>
        <v>0</v>
      </c>
    </row>
    <row r="172" spans="1:8" ht="111" customHeight="1">
      <c r="A172" s="41" t="str">
        <f>Лист2!A311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2" s="5" t="str">
        <f>Лист2!C311</f>
        <v>05</v>
      </c>
      <c r="C172" s="5" t="str">
        <f>Лист2!D311</f>
        <v>03</v>
      </c>
      <c r="D172" s="5" t="str">
        <f>Лист2!E311</f>
        <v>98 5 00 60510</v>
      </c>
      <c r="E172" s="5"/>
      <c r="F172" s="24">
        <f>Лист2!G311</f>
        <v>1430</v>
      </c>
      <c r="G172" s="24">
        <f>Лист2!H311</f>
        <v>530</v>
      </c>
      <c r="H172" s="24">
        <f>Лист2!I311</f>
        <v>530</v>
      </c>
    </row>
    <row r="173" spans="1:8" ht="21.75" customHeight="1">
      <c r="A173" s="41" t="str">
        <f>Лист2!A312</f>
        <v>Иные межбюджетные трансферты</v>
      </c>
      <c r="B173" s="5" t="str">
        <f>Лист2!C312</f>
        <v>05</v>
      </c>
      <c r="C173" s="5" t="str">
        <f>Лист2!D312</f>
        <v>03</v>
      </c>
      <c r="D173" s="5" t="str">
        <f>Лист2!E312</f>
        <v>98 5 00 60510</v>
      </c>
      <c r="E173" s="5">
        <f>Лист2!F312</f>
        <v>540</v>
      </c>
      <c r="F173" s="24">
        <f>Лист2!G312</f>
        <v>1430</v>
      </c>
      <c r="G173" s="24">
        <f>Лист2!H312</f>
        <v>530</v>
      </c>
      <c r="H173" s="24">
        <f>Лист2!I312</f>
        <v>530</v>
      </c>
    </row>
    <row r="174" spans="1:8" ht="18.75" customHeight="1">
      <c r="A174" s="41" t="s">
        <v>34</v>
      </c>
      <c r="B174" s="5" t="s">
        <v>21</v>
      </c>
      <c r="C174" s="5"/>
      <c r="D174" s="3"/>
      <c r="E174" s="5"/>
      <c r="F174" s="8">
        <f>F175+F204+F247+F274+F256</f>
        <v>578857.45299999998</v>
      </c>
      <c r="G174" s="8">
        <f>G175+G204+G247+G274</f>
        <v>419301.8</v>
      </c>
      <c r="H174" s="8">
        <f>H175+H204+H247+H274</f>
        <v>422976.3</v>
      </c>
    </row>
    <row r="175" spans="1:8" ht="17.25" customHeight="1">
      <c r="A175" s="41" t="s">
        <v>5</v>
      </c>
      <c r="B175" s="5" t="s">
        <v>21</v>
      </c>
      <c r="C175" s="5" t="s">
        <v>13</v>
      </c>
      <c r="D175" s="3"/>
      <c r="E175" s="5"/>
      <c r="F175" s="8">
        <f>F177+F186</f>
        <v>183985.565</v>
      </c>
      <c r="G175" s="8">
        <f t="shared" ref="G175:H175" si="24">G177+G186</f>
        <v>65812.800000000003</v>
      </c>
      <c r="H175" s="8">
        <f t="shared" si="24"/>
        <v>68054.7</v>
      </c>
    </row>
    <row r="176" spans="1:8" ht="36.75" customHeight="1">
      <c r="A176" s="41" t="str">
        <f>Лист2!A112</f>
        <v>Расходы на обеспечение деятельности (оказание услуг) подведомственных учреждений</v>
      </c>
      <c r="B176" s="5" t="str">
        <f>Лист2!C112</f>
        <v>07</v>
      </c>
      <c r="C176" s="5" t="str">
        <f>Лист2!D112</f>
        <v>01</v>
      </c>
      <c r="D176" s="5" t="str">
        <f>Лист2!E112</f>
        <v>02 0 00 00000</v>
      </c>
      <c r="E176" s="5"/>
      <c r="F176" s="24">
        <f>F177</f>
        <v>28505.008999999998</v>
      </c>
      <c r="G176" s="24">
        <f t="shared" ref="G176:H177" si="25">G177</f>
        <v>19354.8</v>
      </c>
      <c r="H176" s="24">
        <f t="shared" si="25"/>
        <v>21596.7</v>
      </c>
    </row>
    <row r="177" spans="1:8" ht="47.25">
      <c r="A177" s="43" t="s">
        <v>75</v>
      </c>
      <c r="B177" s="5" t="str">
        <f>Лист2!C113</f>
        <v>07</v>
      </c>
      <c r="C177" s="5" t="str">
        <f>Лист2!D113</f>
        <v>01</v>
      </c>
      <c r="D177" s="6" t="s">
        <v>99</v>
      </c>
      <c r="E177" s="5"/>
      <c r="F177" s="8">
        <f>F178+F182+F184</f>
        <v>28505.008999999998</v>
      </c>
      <c r="G177" s="8">
        <f t="shared" si="25"/>
        <v>19354.8</v>
      </c>
      <c r="H177" s="8">
        <f t="shared" si="25"/>
        <v>21596.7</v>
      </c>
    </row>
    <row r="178" spans="1:8" ht="33.75" customHeight="1">
      <c r="A178" s="43" t="s">
        <v>89</v>
      </c>
      <c r="B178" s="5" t="str">
        <f>Лист2!C114</f>
        <v>07</v>
      </c>
      <c r="C178" s="5" t="str">
        <f>Лист2!D114</f>
        <v>01</v>
      </c>
      <c r="D178" s="6" t="s">
        <v>107</v>
      </c>
      <c r="E178" s="5"/>
      <c r="F178" s="8">
        <f>F179+F180+F181</f>
        <v>20705.008999999998</v>
      </c>
      <c r="G178" s="8">
        <f t="shared" ref="G178:H178" si="26">G179+G180+G181</f>
        <v>19354.8</v>
      </c>
      <c r="H178" s="8">
        <f t="shared" si="26"/>
        <v>21596.7</v>
      </c>
    </row>
    <row r="179" spans="1:8" ht="81.75" customHeight="1">
      <c r="A179" s="44" t="s">
        <v>68</v>
      </c>
      <c r="B179" s="5" t="str">
        <f>Лист2!C115</f>
        <v>07</v>
      </c>
      <c r="C179" s="5" t="str">
        <f>Лист2!D115</f>
        <v>01</v>
      </c>
      <c r="D179" s="6" t="s">
        <v>107</v>
      </c>
      <c r="E179" s="5">
        <v>100</v>
      </c>
      <c r="F179" s="8">
        <f>Лист2!G115</f>
        <v>5050</v>
      </c>
      <c r="G179" s="8">
        <f>Лист2!H115</f>
        <v>7720</v>
      </c>
      <c r="H179" s="8">
        <f>Лист2!I115</f>
        <v>9000</v>
      </c>
    </row>
    <row r="180" spans="1:8" ht="34.5" customHeight="1">
      <c r="A180" s="44" t="s">
        <v>100</v>
      </c>
      <c r="B180" s="5" t="str">
        <f>Лист2!C116</f>
        <v>07</v>
      </c>
      <c r="C180" s="5" t="str">
        <f>Лист2!D116</f>
        <v>01</v>
      </c>
      <c r="D180" s="6" t="s">
        <v>107</v>
      </c>
      <c r="E180" s="5">
        <v>200</v>
      </c>
      <c r="F180" s="8">
        <f>Лист2!G116</f>
        <v>14731.843999999999</v>
      </c>
      <c r="G180" s="8">
        <f>Лист2!H116</f>
        <v>10934.8</v>
      </c>
      <c r="H180" s="8">
        <f>Лист2!I116</f>
        <v>11896.7</v>
      </c>
    </row>
    <row r="181" spans="1:8" ht="21.75" customHeight="1">
      <c r="A181" s="45" t="s">
        <v>60</v>
      </c>
      <c r="B181" s="5" t="str">
        <f>Лист2!C117</f>
        <v>07</v>
      </c>
      <c r="C181" s="5" t="str">
        <f>Лист2!D117</f>
        <v>01</v>
      </c>
      <c r="D181" s="6" t="s">
        <v>107</v>
      </c>
      <c r="E181" s="5">
        <v>850</v>
      </c>
      <c r="F181" s="8">
        <f>Лист2!G117</f>
        <v>923.16499999999996</v>
      </c>
      <c r="G181" s="8">
        <f>Лист2!H117</f>
        <v>700</v>
      </c>
      <c r="H181" s="8">
        <f>Лист2!I117</f>
        <v>700</v>
      </c>
    </row>
    <row r="182" spans="1:8" ht="51" customHeight="1">
      <c r="A182" s="45" t="str">
        <f>Лист2!A118</f>
        <v>Субсидия на софинансирование части расходов местных бюджетов по оплате труда работников муниципальных учреждений</v>
      </c>
      <c r="B182" s="5" t="str">
        <f>Лист2!C118</f>
        <v>07</v>
      </c>
      <c r="C182" s="5" t="str">
        <f>Лист2!D118</f>
        <v>01</v>
      </c>
      <c r="D182" s="5" t="str">
        <f>Лист2!E118</f>
        <v>02 1 00 S0430</v>
      </c>
      <c r="E182" s="5"/>
      <c r="F182" s="24">
        <f>Лист2!G118</f>
        <v>6500</v>
      </c>
      <c r="G182" s="24">
        <f>Лист2!H118</f>
        <v>0</v>
      </c>
      <c r="H182" s="24">
        <f>Лист2!I118</f>
        <v>0</v>
      </c>
    </row>
    <row r="183" spans="1:8" ht="81.75" customHeight="1">
      <c r="A183" s="45" t="str">
        <f>Лист2!A119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3" s="5" t="str">
        <f>Лист2!C119</f>
        <v>07</v>
      </c>
      <c r="C183" s="5" t="str">
        <f>Лист2!D119</f>
        <v>01</v>
      </c>
      <c r="D183" s="5" t="str">
        <f>Лист2!E119</f>
        <v>02 1 00 S0430</v>
      </c>
      <c r="E183" s="5">
        <f>Лист2!F119</f>
        <v>100</v>
      </c>
      <c r="F183" s="24">
        <f>Лист2!G119</f>
        <v>6500</v>
      </c>
      <c r="G183" s="24">
        <f>Лист2!H119</f>
        <v>0</v>
      </c>
      <c r="H183" s="24">
        <f>Лист2!I119</f>
        <v>0</v>
      </c>
    </row>
    <row r="184" spans="1:8" ht="47.25">
      <c r="A184" s="45" t="str">
        <f>Лист2!A120</f>
        <v>Обеспечение расчетов за топливно-энергетические ресурсы, потребляемые муниципальными учреждениями</v>
      </c>
      <c r="B184" s="5" t="str">
        <f>Лист2!C120</f>
        <v>07</v>
      </c>
      <c r="C184" s="5" t="str">
        <f>Лист2!D120</f>
        <v>01</v>
      </c>
      <c r="D184" s="5" t="str">
        <f>Лист2!E120</f>
        <v>02 1 00 SТ190</v>
      </c>
      <c r="E184" s="5"/>
      <c r="F184" s="24">
        <f>Лист2!G120</f>
        <v>1300</v>
      </c>
      <c r="G184" s="24">
        <f>Лист2!H120</f>
        <v>0</v>
      </c>
      <c r="H184" s="24">
        <f>Лист2!I120</f>
        <v>0</v>
      </c>
    </row>
    <row r="185" spans="1:8" ht="31.5">
      <c r="A185" s="45" t="str">
        <f>Лист2!A121</f>
        <v>Закупка товаров, работ и услуг для обеспечения государственных (муниципальных) нужд</v>
      </c>
      <c r="B185" s="5" t="str">
        <f>Лист2!C121</f>
        <v>07</v>
      </c>
      <c r="C185" s="5" t="str">
        <f>Лист2!D121</f>
        <v>01</v>
      </c>
      <c r="D185" s="5" t="str">
        <f>Лист2!E121</f>
        <v>02 1 00 SТ190</v>
      </c>
      <c r="E185" s="5">
        <f>Лист2!F121</f>
        <v>200</v>
      </c>
      <c r="F185" s="24">
        <f>Лист2!G121</f>
        <v>1300</v>
      </c>
      <c r="G185" s="24">
        <f>Лист2!H121</f>
        <v>0</v>
      </c>
      <c r="H185" s="24">
        <f>Лист2!I121</f>
        <v>0</v>
      </c>
    </row>
    <row r="186" spans="1:8" ht="21.75" customHeight="1">
      <c r="A186" s="45" t="str">
        <f>Лист2!A122</f>
        <v>Иные вопросы в отраслях социальной сферы</v>
      </c>
      <c r="B186" s="5" t="str">
        <f>Лист2!C122</f>
        <v>07</v>
      </c>
      <c r="C186" s="5" t="str">
        <f>Лист2!D122</f>
        <v>01</v>
      </c>
      <c r="D186" s="8" t="str">
        <f>Лист2!E122</f>
        <v>90 0 00 00000</v>
      </c>
      <c r="E186" s="8"/>
      <c r="F186" s="8">
        <f>F187</f>
        <v>155480.55600000001</v>
      </c>
      <c r="G186" s="8">
        <f t="shared" ref="G186:H186" si="27">G187</f>
        <v>46458</v>
      </c>
      <c r="H186" s="8">
        <f t="shared" si="27"/>
        <v>46458</v>
      </c>
    </row>
    <row r="187" spans="1:8" ht="21.75" customHeight="1">
      <c r="A187" s="45" t="str">
        <f>Лист2!A123</f>
        <v>Иные вопросы в сфере образования</v>
      </c>
      <c r="B187" s="5" t="str">
        <f>Лист2!C123</f>
        <v>07</v>
      </c>
      <c r="C187" s="5" t="str">
        <f>Лист2!D123</f>
        <v>01</v>
      </c>
      <c r="D187" s="8" t="str">
        <f>Лист2!E123</f>
        <v>90 1 00 00000</v>
      </c>
      <c r="E187" s="8"/>
      <c r="F187" s="8">
        <f>F188+F194+F196+F198+F200+F202+F192</f>
        <v>155480.55600000001</v>
      </c>
      <c r="G187" s="8">
        <f>Лист2!H123+G198+G202</f>
        <v>46458</v>
      </c>
      <c r="H187" s="8">
        <f>Лист2!I123+H198+H202</f>
        <v>46458</v>
      </c>
    </row>
    <row r="188" spans="1:8" ht="67.5" customHeight="1">
      <c r="A188" s="43" t="s">
        <v>69</v>
      </c>
      <c r="B188" s="5" t="str">
        <f>Лист2!C124</f>
        <v>07</v>
      </c>
      <c r="C188" s="5" t="str">
        <f>Лист2!D124</f>
        <v>01</v>
      </c>
      <c r="D188" s="8" t="str">
        <f>Лист2!E124</f>
        <v>90 1 00 70900</v>
      </c>
      <c r="E188" s="8"/>
      <c r="F188" s="8">
        <f>Лист2!G124</f>
        <v>53964.998999999996</v>
      </c>
      <c r="G188" s="8">
        <f>Лист2!H124</f>
        <v>46458</v>
      </c>
      <c r="H188" s="8">
        <f>Лист2!I124</f>
        <v>46458</v>
      </c>
    </row>
    <row r="189" spans="1:8" ht="84.75" customHeight="1">
      <c r="A189" s="44" t="s">
        <v>68</v>
      </c>
      <c r="B189" s="5" t="str">
        <f>Лист2!C125</f>
        <v>07</v>
      </c>
      <c r="C189" s="5" t="str">
        <f>Лист2!D125</f>
        <v>01</v>
      </c>
      <c r="D189" s="8" t="str">
        <f>Лист2!E125</f>
        <v>90 1 00 70900</v>
      </c>
      <c r="E189" s="35">
        <f>Лист2!F125</f>
        <v>100</v>
      </c>
      <c r="F189" s="8">
        <f>Лист2!G125</f>
        <v>53408.964999999997</v>
      </c>
      <c r="G189" s="8">
        <f>Лист2!H125</f>
        <v>45960</v>
      </c>
      <c r="H189" s="8">
        <f>Лист2!I125</f>
        <v>45960</v>
      </c>
    </row>
    <row r="190" spans="1:8" ht="31.5" customHeight="1">
      <c r="A190" s="44" t="s">
        <v>100</v>
      </c>
      <c r="B190" s="5" t="str">
        <f>Лист2!C126</f>
        <v>07</v>
      </c>
      <c r="C190" s="5" t="str">
        <f>Лист2!D126</f>
        <v>01</v>
      </c>
      <c r="D190" s="8" t="str">
        <f>Лист2!E126</f>
        <v>90 1 00 70900</v>
      </c>
      <c r="E190" s="35">
        <f>Лист2!F126</f>
        <v>200</v>
      </c>
      <c r="F190" s="8">
        <f>Лист2!G126</f>
        <v>498</v>
      </c>
      <c r="G190" s="8">
        <f>Лист2!H126</f>
        <v>498</v>
      </c>
      <c r="H190" s="8">
        <f>Лист2!I126</f>
        <v>498</v>
      </c>
    </row>
    <row r="191" spans="1:8" ht="31.5" customHeight="1">
      <c r="A191" s="43" t="s">
        <v>54</v>
      </c>
      <c r="B191" s="5" t="str">
        <f>Лист2!C127</f>
        <v>07</v>
      </c>
      <c r="C191" s="5" t="str">
        <f>Лист2!D127</f>
        <v>01</v>
      </c>
      <c r="D191" s="8" t="str">
        <f>Лист2!E127</f>
        <v>90 1 00 70900</v>
      </c>
      <c r="E191" s="35">
        <f>Лист2!F127</f>
        <v>300</v>
      </c>
      <c r="F191" s="8">
        <f>Лист2!G127</f>
        <v>58.033999999999999</v>
      </c>
      <c r="G191" s="8">
        <f>Лист2!H127</f>
        <v>0</v>
      </c>
      <c r="H191" s="8">
        <f>Лист2!I127</f>
        <v>0</v>
      </c>
    </row>
    <row r="192" spans="1:8" ht="47.25">
      <c r="A192" s="43" t="str">
        <f>Лист2!A128</f>
        <v>Повышение уровня антитеррористической защищенности муниципальных дошкольных образовательных организаций</v>
      </c>
      <c r="B192" s="5" t="str">
        <f>Лист2!C128</f>
        <v>07</v>
      </c>
      <c r="C192" s="5" t="str">
        <f>Лист2!D128</f>
        <v>01</v>
      </c>
      <c r="D192" s="8" t="str">
        <f>Лист2!E128</f>
        <v>90 1 00 70900</v>
      </c>
      <c r="E192" s="35"/>
      <c r="F192" s="8">
        <f>Лист2!G128</f>
        <v>682.1</v>
      </c>
      <c r="G192" s="8">
        <f>Лист2!H128</f>
        <v>0</v>
      </c>
      <c r="H192" s="8">
        <f>Лист2!I128</f>
        <v>0</v>
      </c>
    </row>
    <row r="193" spans="1:8" ht="31.5" customHeight="1">
      <c r="A193" s="43" t="str">
        <f>Лист2!A129</f>
        <v>Закупка товаров, работ и услуг для обеспечения государственных (муниципальных) нужд</v>
      </c>
      <c r="B193" s="5" t="str">
        <f>Лист2!C129</f>
        <v>07</v>
      </c>
      <c r="C193" s="5" t="str">
        <f>Лист2!D129</f>
        <v>01</v>
      </c>
      <c r="D193" s="8" t="str">
        <f>Лист2!E129</f>
        <v>90 1 00 70900</v>
      </c>
      <c r="E193" s="35">
        <v>200</v>
      </c>
      <c r="F193" s="8">
        <f>Лист2!G129</f>
        <v>682.1</v>
      </c>
      <c r="G193" s="8">
        <f>Лист2!H129</f>
        <v>0</v>
      </c>
      <c r="H193" s="8">
        <f>Лист2!I129</f>
        <v>0</v>
      </c>
    </row>
    <row r="194" spans="1:8" ht="94.5">
      <c r="A194" s="43" t="str">
        <f>Лист2!A130</f>
        <v>Субсидии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</c>
      <c r="B194" s="5" t="str">
        <f>Лист2!C130</f>
        <v>07</v>
      </c>
      <c r="C194" s="5" t="str">
        <f>Лист2!D130</f>
        <v>01</v>
      </c>
      <c r="D194" s="8" t="str">
        <f>Лист2!E130</f>
        <v>90 1 00 S2132</v>
      </c>
      <c r="E194" s="35"/>
      <c r="F194" s="8">
        <f>Лист2!G130</f>
        <v>15463.5</v>
      </c>
      <c r="G194" s="8">
        <f>Лист2!H130</f>
        <v>0</v>
      </c>
      <c r="H194" s="8">
        <f>Лист2!I130</f>
        <v>0</v>
      </c>
    </row>
    <row r="195" spans="1:8" ht="31.5" customHeight="1">
      <c r="A195" s="43" t="str">
        <f>Лист2!A131</f>
        <v>Капитальные вложения в объекты государственной (муниципальной) собственности</v>
      </c>
      <c r="B195" s="5" t="str">
        <f>Лист2!C131</f>
        <v>07</v>
      </c>
      <c r="C195" s="5" t="str">
        <f>Лист2!D131</f>
        <v>01</v>
      </c>
      <c r="D195" s="8" t="str">
        <f>Лист2!E131</f>
        <v>90 1 00 S2132</v>
      </c>
      <c r="E195" s="35">
        <f>Лист2!F131</f>
        <v>400</v>
      </c>
      <c r="F195" s="8">
        <f>Лист2!G131</f>
        <v>15463.5</v>
      </c>
      <c r="G195" s="8">
        <f>Лист2!H131</f>
        <v>0</v>
      </c>
      <c r="H195" s="8">
        <f>Лист2!I131</f>
        <v>0</v>
      </c>
    </row>
    <row r="196" spans="1:8" ht="110.25">
      <c r="A196" s="43" t="str">
        <f>Лист2!A132</f>
        <v>Софинансирование из местного бюджета мероприятий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</c>
      <c r="B196" s="5" t="str">
        <f>Лист2!C132</f>
        <v>07</v>
      </c>
      <c r="C196" s="5" t="str">
        <f>Лист2!D132</f>
        <v>01</v>
      </c>
      <c r="D196" s="8" t="str">
        <f>Лист2!E132</f>
        <v>90 1 00 S2132</v>
      </c>
      <c r="E196" s="35"/>
      <c r="F196" s="8">
        <f>Лист2!G132</f>
        <v>813.9</v>
      </c>
      <c r="G196" s="8">
        <f>Лист2!H132</f>
        <v>0</v>
      </c>
      <c r="H196" s="8">
        <f>Лист2!I132</f>
        <v>0</v>
      </c>
    </row>
    <row r="197" spans="1:8" ht="31.5" customHeight="1">
      <c r="A197" s="43" t="str">
        <f>Лист2!A133</f>
        <v>Капитальные вложения в объекты государственной (муниципальной) собственности</v>
      </c>
      <c r="B197" s="5" t="str">
        <f>Лист2!C133</f>
        <v>07</v>
      </c>
      <c r="C197" s="5" t="str">
        <f>Лист2!D133</f>
        <v>01</v>
      </c>
      <c r="D197" s="8" t="str">
        <f>Лист2!E133</f>
        <v>90 1 00 S2132</v>
      </c>
      <c r="E197" s="35">
        <f>Лист2!F133</f>
        <v>400</v>
      </c>
      <c r="F197" s="8">
        <f>Лист2!G133</f>
        <v>813.9</v>
      </c>
      <c r="G197" s="8">
        <f>Лист2!H133</f>
        <v>0</v>
      </c>
      <c r="H197" s="8">
        <f>Лист2!I133</f>
        <v>0</v>
      </c>
    </row>
    <row r="198" spans="1:8" ht="31.5">
      <c r="A198" s="43" t="str">
        <f>Лист2!A134</f>
        <v>Субсидии на ремонт объектов дошкольных общеобразовательных организаций</v>
      </c>
      <c r="B198" s="5" t="str">
        <f>Лист2!C134</f>
        <v>07</v>
      </c>
      <c r="C198" s="5" t="str">
        <f>Лист2!D134</f>
        <v>01</v>
      </c>
      <c r="D198" s="5" t="str">
        <f>Лист2!E134</f>
        <v>90 1 00 S4160</v>
      </c>
      <c r="E198" s="5"/>
      <c r="F198" s="24">
        <f>Лист2!G134</f>
        <v>36093.599999999999</v>
      </c>
      <c r="G198" s="24">
        <f>Лист2!H134</f>
        <v>0</v>
      </c>
      <c r="H198" s="24">
        <f>Лист2!I134</f>
        <v>0</v>
      </c>
    </row>
    <row r="199" spans="1:8" ht="31.5" customHeight="1">
      <c r="A199" s="43" t="str">
        <f>Лист2!A135</f>
        <v>Закупка товаров, работ и услуг для обеспечения государственных (муниципальных) нужд</v>
      </c>
      <c r="B199" s="5" t="str">
        <f>Лист2!C135</f>
        <v>07</v>
      </c>
      <c r="C199" s="5" t="str">
        <f>Лист2!D135</f>
        <v>01</v>
      </c>
      <c r="D199" s="5" t="str">
        <f>Лист2!E135</f>
        <v>90 1 00 S4160</v>
      </c>
      <c r="E199" s="5">
        <f>Лист2!F135</f>
        <v>200</v>
      </c>
      <c r="F199" s="24">
        <f>Лист2!G135</f>
        <v>36093.599999999999</v>
      </c>
      <c r="G199" s="24">
        <f>Лист2!H135</f>
        <v>0</v>
      </c>
      <c r="H199" s="24">
        <f>Лист2!I135</f>
        <v>0</v>
      </c>
    </row>
    <row r="200" spans="1:8" ht="31.5">
      <c r="A200" s="43" t="str">
        <f>Лист2!A136</f>
        <v>Софинансирование субсидии на ремонт объектов дошкольных общеобразовательных организаций</v>
      </c>
      <c r="B200" s="5" t="str">
        <f>Лист2!C136</f>
        <v>07</v>
      </c>
      <c r="C200" s="5" t="str">
        <f>Лист2!D136</f>
        <v>01</v>
      </c>
      <c r="D200" s="5" t="str">
        <f>Лист2!E136</f>
        <v>90 1 00 S4160</v>
      </c>
      <c r="E200" s="5"/>
      <c r="F200" s="24">
        <f>Лист2!G136</f>
        <v>1924.1569999999999</v>
      </c>
      <c r="G200" s="24">
        <f>Лист2!H136</f>
        <v>0</v>
      </c>
      <c r="H200" s="24">
        <f>Лист2!I136</f>
        <v>0</v>
      </c>
    </row>
    <row r="201" spans="1:8" ht="31.5" customHeight="1">
      <c r="A201" s="43" t="str">
        <f>Лист2!A137</f>
        <v>Закупка товаров, работ и услуг для обеспечения государственных (муниципальных) нужд</v>
      </c>
      <c r="B201" s="5" t="str">
        <f>Лист2!C137</f>
        <v>07</v>
      </c>
      <c r="C201" s="5" t="str">
        <f>Лист2!D137</f>
        <v>01</v>
      </c>
      <c r="D201" s="5" t="str">
        <f>Лист2!E137</f>
        <v>90 1 00 S4160</v>
      </c>
      <c r="E201" s="5">
        <f>Лист2!F137</f>
        <v>200</v>
      </c>
      <c r="F201" s="24">
        <f>Лист2!G137</f>
        <v>1924.1569999999999</v>
      </c>
      <c r="G201" s="24">
        <f>Лист2!H137</f>
        <v>0</v>
      </c>
      <c r="H201" s="24">
        <f>Лист2!I137</f>
        <v>0</v>
      </c>
    </row>
    <row r="202" spans="1:8" ht="94.5">
      <c r="A202" s="43" t="str">
        <f>Лист2!A138</f>
        <v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v>
      </c>
      <c r="B202" s="5" t="str">
        <f>Лист2!C138</f>
        <v>07</v>
      </c>
      <c r="C202" s="5" t="str">
        <f>Лист2!D138</f>
        <v>01</v>
      </c>
      <c r="D202" s="5" t="str">
        <f>Лист2!E138</f>
        <v>90 1 Я1 53150</v>
      </c>
      <c r="E202" s="5"/>
      <c r="F202" s="24">
        <f>Лист2!G138</f>
        <v>46538.3</v>
      </c>
      <c r="G202" s="24">
        <f>Лист2!H138</f>
        <v>0</v>
      </c>
      <c r="H202" s="24">
        <f>Лист2!I138</f>
        <v>0</v>
      </c>
    </row>
    <row r="203" spans="1:8" ht="31.5" customHeight="1">
      <c r="A203" s="43" t="str">
        <f>Лист2!A139</f>
        <v>Закупка товаров, работ и услуг для обеспечения государственных (муниципальных) нужд</v>
      </c>
      <c r="B203" s="5" t="str">
        <f>Лист2!C139</f>
        <v>07</v>
      </c>
      <c r="C203" s="5" t="str">
        <f>Лист2!D139</f>
        <v>01</v>
      </c>
      <c r="D203" s="5" t="str">
        <f>Лист2!E139</f>
        <v>90 1 Я1 53150</v>
      </c>
      <c r="E203" s="5">
        <f>Лист2!F139</f>
        <v>200</v>
      </c>
      <c r="F203" s="24">
        <f>Лист2!G139</f>
        <v>46538.3</v>
      </c>
      <c r="G203" s="24">
        <f>Лист2!H139</f>
        <v>0</v>
      </c>
      <c r="H203" s="24">
        <f>Лист2!I139</f>
        <v>0</v>
      </c>
    </row>
    <row r="204" spans="1:8" ht="27.75" customHeight="1">
      <c r="A204" s="41" t="str">
        <f>Лист2!A140</f>
        <v>Общее образование</v>
      </c>
      <c r="B204" s="8" t="str">
        <f>Лист2!C140</f>
        <v>07</v>
      </c>
      <c r="C204" s="8" t="str">
        <f>Лист2!D140</f>
        <v>02</v>
      </c>
      <c r="D204" s="8"/>
      <c r="E204" s="8"/>
      <c r="F204" s="8">
        <f>F205+F217</f>
        <v>360768.28700000001</v>
      </c>
      <c r="G204" s="8">
        <f t="shared" ref="G204:H204" si="28">G205+G217</f>
        <v>325629.59999999998</v>
      </c>
      <c r="H204" s="8">
        <f t="shared" si="28"/>
        <v>326662.19999999995</v>
      </c>
    </row>
    <row r="205" spans="1:8" ht="36.75" customHeight="1">
      <c r="A205" s="41" t="str">
        <f>Лист2!A141</f>
        <v>Расходы на обеспечение деятельности (оказание услуг) подведомственных учреждений</v>
      </c>
      <c r="B205" s="8" t="str">
        <f>Лист2!C141</f>
        <v>07</v>
      </c>
      <c r="C205" s="8" t="str">
        <f>Лист2!D141</f>
        <v>02</v>
      </c>
      <c r="D205" s="8" t="str">
        <f>Лист2!E141</f>
        <v>02 0 00 00000</v>
      </c>
      <c r="E205" s="8"/>
      <c r="F205" s="8">
        <f>F206</f>
        <v>56309.850000000006</v>
      </c>
      <c r="G205" s="8">
        <f t="shared" ref="G205:H205" si="29">G206</f>
        <v>28092</v>
      </c>
      <c r="H205" s="8">
        <f t="shared" si="29"/>
        <v>29533</v>
      </c>
    </row>
    <row r="206" spans="1:8" ht="48" customHeight="1">
      <c r="A206" s="43" t="s">
        <v>75</v>
      </c>
      <c r="B206" s="5" t="s">
        <v>21</v>
      </c>
      <c r="C206" s="5" t="s">
        <v>14</v>
      </c>
      <c r="D206" s="6" t="s">
        <v>99</v>
      </c>
      <c r="E206" s="5"/>
      <c r="F206" s="8">
        <f>F207+F212+F215</f>
        <v>56309.850000000006</v>
      </c>
      <c r="G206" s="8">
        <f t="shared" ref="G206:H206" si="30">G207+G212</f>
        <v>28092</v>
      </c>
      <c r="H206" s="8">
        <f t="shared" si="30"/>
        <v>29533</v>
      </c>
    </row>
    <row r="207" spans="1:8" ht="34.5" customHeight="1">
      <c r="A207" s="43" t="s">
        <v>90</v>
      </c>
      <c r="B207" s="5" t="s">
        <v>21</v>
      </c>
      <c r="C207" s="5" t="s">
        <v>14</v>
      </c>
      <c r="D207" s="6" t="s">
        <v>109</v>
      </c>
      <c r="E207" s="5"/>
      <c r="F207" s="8">
        <f>F208+F209+F211+F210</f>
        <v>44395.411000000007</v>
      </c>
      <c r="G207" s="8">
        <f t="shared" ref="G207:H207" si="31">G208+G209+G211+G210</f>
        <v>28092</v>
      </c>
      <c r="H207" s="8">
        <f t="shared" si="31"/>
        <v>29533</v>
      </c>
    </row>
    <row r="208" spans="1:8" ht="78" customHeight="1">
      <c r="A208" s="44" t="s">
        <v>68</v>
      </c>
      <c r="B208" s="5" t="s">
        <v>21</v>
      </c>
      <c r="C208" s="5" t="s">
        <v>14</v>
      </c>
      <c r="D208" s="6" t="s">
        <v>109</v>
      </c>
      <c r="E208" s="5">
        <v>100</v>
      </c>
      <c r="F208" s="8">
        <f>Лист2!G144</f>
        <v>3991.16</v>
      </c>
      <c r="G208" s="8">
        <f>Лист2!H144</f>
        <v>4450</v>
      </c>
      <c r="H208" s="8">
        <f>Лист2!I144</f>
        <v>4450</v>
      </c>
    </row>
    <row r="209" spans="1:8" ht="33.75" customHeight="1">
      <c r="A209" s="44" t="s">
        <v>100</v>
      </c>
      <c r="B209" s="5" t="s">
        <v>21</v>
      </c>
      <c r="C209" s="5" t="s">
        <v>14</v>
      </c>
      <c r="D209" s="6" t="s">
        <v>109</v>
      </c>
      <c r="E209" s="5">
        <v>200</v>
      </c>
      <c r="F209" s="8">
        <f>Лист2!G145</f>
        <v>34685.614000000001</v>
      </c>
      <c r="G209" s="8">
        <f>Лист2!H145</f>
        <v>20542</v>
      </c>
      <c r="H209" s="8">
        <f>Лист2!I145</f>
        <v>21983</v>
      </c>
    </row>
    <row r="210" spans="1:8" ht="81.75" customHeight="1">
      <c r="A210" s="44" t="str">
        <f>Лист2!A146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0" s="5" t="str">
        <f>Лист2!C146</f>
        <v>07</v>
      </c>
      <c r="C210" s="5" t="str">
        <f>Лист2!D146</f>
        <v>02</v>
      </c>
      <c r="D210" s="5" t="str">
        <f>Лист2!E146</f>
        <v>02 1 00 10400</v>
      </c>
      <c r="E210" s="5">
        <f>Лист2!F146</f>
        <v>611</v>
      </c>
      <c r="F210" s="24">
        <f>Лист2!G146</f>
        <v>3858</v>
      </c>
      <c r="G210" s="24">
        <f>Лист2!H146</f>
        <v>2000</v>
      </c>
      <c r="H210" s="24">
        <f>Лист2!I146</f>
        <v>2000</v>
      </c>
    </row>
    <row r="211" spans="1:8" ht="20.25" customHeight="1">
      <c r="A211" s="45" t="s">
        <v>60</v>
      </c>
      <c r="B211" s="5" t="s">
        <v>21</v>
      </c>
      <c r="C211" s="5" t="s">
        <v>14</v>
      </c>
      <c r="D211" s="6" t="s">
        <v>109</v>
      </c>
      <c r="E211" s="5">
        <v>850</v>
      </c>
      <c r="F211" s="8">
        <f>Лист2!G147</f>
        <v>1860.6369999999999</v>
      </c>
      <c r="G211" s="8">
        <f>Лист2!H147</f>
        <v>1100</v>
      </c>
      <c r="H211" s="8">
        <f>Лист2!I147</f>
        <v>1100</v>
      </c>
    </row>
    <row r="212" spans="1:8" ht="51.75" customHeight="1">
      <c r="A212" s="45" t="str">
        <f>Лист2!A148</f>
        <v>Обеспечение расчетов за топливно-энергетические ресурсы, потребляемые муниципальными учреждениями</v>
      </c>
      <c r="B212" s="5" t="str">
        <f>Лист2!C148</f>
        <v>07</v>
      </c>
      <c r="C212" s="5" t="str">
        <f>Лист2!D148</f>
        <v>02</v>
      </c>
      <c r="D212" s="5" t="str">
        <f>Лист2!E148</f>
        <v>02 1 00 SТ190</v>
      </c>
      <c r="E212" s="5"/>
      <c r="F212" s="24">
        <f>Лист2!G148+F214</f>
        <v>11750.6</v>
      </c>
      <c r="G212" s="24">
        <f>Лист2!H148</f>
        <v>0</v>
      </c>
      <c r="H212" s="24">
        <f>Лист2!I148</f>
        <v>0</v>
      </c>
    </row>
    <row r="213" spans="1:8" ht="33" customHeight="1">
      <c r="A213" s="45" t="str">
        <f>Лист2!A149</f>
        <v>Закупка товаров, работ и услуг для обеспечения государственных (муниципальных) нужд</v>
      </c>
      <c r="B213" s="5" t="str">
        <f>Лист2!C149</f>
        <v>07</v>
      </c>
      <c r="C213" s="5" t="str">
        <f>Лист2!D149</f>
        <v>02</v>
      </c>
      <c r="D213" s="5" t="str">
        <f>Лист2!E149</f>
        <v>02 1 00 SТ190</v>
      </c>
      <c r="E213" s="5">
        <f>Лист2!F149</f>
        <v>200</v>
      </c>
      <c r="F213" s="24">
        <f>Лист2!G149</f>
        <v>10109.1</v>
      </c>
      <c r="G213" s="24">
        <f>Лист2!H149</f>
        <v>0</v>
      </c>
      <c r="H213" s="24">
        <f>Лист2!I149</f>
        <v>0</v>
      </c>
    </row>
    <row r="214" spans="1:8" ht="78.75">
      <c r="A214" s="45" t="str">
        <f>Лист2!A150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4" s="5" t="str">
        <f>Лист2!C150</f>
        <v>07</v>
      </c>
      <c r="C214" s="5" t="str">
        <f>Лист2!D150</f>
        <v>02</v>
      </c>
      <c r="D214" s="5" t="str">
        <f>Лист2!E150</f>
        <v>02 1 00 SТ190</v>
      </c>
      <c r="E214" s="5">
        <f>Лист2!F150</f>
        <v>611</v>
      </c>
      <c r="F214" s="24">
        <f>Лист2!G150</f>
        <v>1641.5</v>
      </c>
      <c r="G214" s="24">
        <f>Лист2!H150</f>
        <v>0</v>
      </c>
      <c r="H214" s="24">
        <f>Лист2!I150</f>
        <v>0</v>
      </c>
    </row>
    <row r="215" spans="1:8" ht="63">
      <c r="A215" s="45" t="str">
        <f>Лист2!A151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15" s="5" t="str">
        <f>Лист2!C151</f>
        <v>07</v>
      </c>
      <c r="C215" s="5" t="str">
        <f>Лист2!D151</f>
        <v>02</v>
      </c>
      <c r="D215" s="5" t="str">
        <f>Лист2!E151</f>
        <v>02 1 00 SТ190</v>
      </c>
      <c r="E215" s="5"/>
      <c r="F215" s="24">
        <f>Лист2!G151</f>
        <v>163.839</v>
      </c>
      <c r="G215" s="24">
        <f>Лист2!H151</f>
        <v>0</v>
      </c>
      <c r="H215" s="24">
        <f>Лист2!I151</f>
        <v>0</v>
      </c>
    </row>
    <row r="216" spans="1:8" ht="33" customHeight="1">
      <c r="A216" s="45" t="str">
        <f>Лист2!A152</f>
        <v>Закупка товаров, работ и услуг для обеспечения государственных (муниципальных) нужд</v>
      </c>
      <c r="B216" s="5" t="str">
        <f>Лист2!C152</f>
        <v>07</v>
      </c>
      <c r="C216" s="5" t="str">
        <f>Лист2!D152</f>
        <v>02</v>
      </c>
      <c r="D216" s="5" t="str">
        <f>Лист2!E152</f>
        <v>02 1 00 SТ190</v>
      </c>
      <c r="E216" s="5">
        <f>Лист2!F152</f>
        <v>200</v>
      </c>
      <c r="F216" s="24">
        <f>Лист2!G152</f>
        <v>163.839</v>
      </c>
      <c r="G216" s="24">
        <f>Лист2!H152</f>
        <v>0</v>
      </c>
      <c r="H216" s="24">
        <f>Лист2!I152</f>
        <v>0</v>
      </c>
    </row>
    <row r="217" spans="1:8" ht="20.25" customHeight="1">
      <c r="A217" s="45" t="str">
        <f>Лист2!A153</f>
        <v>Иные вопросы в отраслях социальной сферы</v>
      </c>
      <c r="B217" s="5" t="str">
        <f>Лист2!C153</f>
        <v>07</v>
      </c>
      <c r="C217" s="5" t="str">
        <f>Лист2!D153</f>
        <v>02</v>
      </c>
      <c r="D217" s="5" t="str">
        <f>Лист2!E153</f>
        <v>90 0 00 00000</v>
      </c>
      <c r="E217" s="5"/>
      <c r="F217" s="8">
        <f>F218+F244</f>
        <v>304458.43700000003</v>
      </c>
      <c r="G217" s="8">
        <f t="shared" ref="G217:H217" si="32">G218+G244</f>
        <v>297537.59999999998</v>
      </c>
      <c r="H217" s="8">
        <f t="shared" si="32"/>
        <v>297129.19999999995</v>
      </c>
    </row>
    <row r="218" spans="1:8" ht="20.25" customHeight="1">
      <c r="A218" s="45" t="str">
        <f>Лист2!A154</f>
        <v>Иные вопросы в сфере образования</v>
      </c>
      <c r="B218" s="5" t="str">
        <f>Лист2!C154</f>
        <v>07</v>
      </c>
      <c r="C218" s="5" t="str">
        <f>Лист2!D154</f>
        <v>02</v>
      </c>
      <c r="D218" s="5" t="str">
        <f>Лист2!E154</f>
        <v>90 1 00 00000</v>
      </c>
      <c r="E218" s="5"/>
      <c r="F218" s="8">
        <f>F221+F224+F239+F229+F242+F234+F219+F237+F232</f>
        <v>303786.10700000002</v>
      </c>
      <c r="G218" s="8">
        <f>G221+G224+G239+G229+G242+G234+G219</f>
        <v>297537.59999999998</v>
      </c>
      <c r="H218" s="8">
        <f t="shared" ref="H218" si="33">H221+H224+H239+H229+H242+H234+H219</f>
        <v>297129.19999999995</v>
      </c>
    </row>
    <row r="219" spans="1:8" ht="141.75">
      <c r="A219" s="45" t="str">
        <f>Лист2!A155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19" s="5" t="str">
        <f>Лист2!C155</f>
        <v>07</v>
      </c>
      <c r="C219" s="5" t="str">
        <f>Лист2!D155</f>
        <v>02</v>
      </c>
      <c r="D219" s="5" t="str">
        <f>Лист2!E155</f>
        <v>90 1 00 50502</v>
      </c>
      <c r="E219" s="5"/>
      <c r="F219" s="5">
        <f>Лист2!G155</f>
        <v>195.3</v>
      </c>
      <c r="G219" s="5">
        <f>Лист2!H155</f>
        <v>195.3</v>
      </c>
      <c r="H219" s="5">
        <f>Лист2!I155</f>
        <v>195.3</v>
      </c>
    </row>
    <row r="220" spans="1:8" ht="78.75">
      <c r="A220" s="45" t="str">
        <f>Лист2!A156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0" s="5" t="str">
        <f>Лист2!C156</f>
        <v>07</v>
      </c>
      <c r="C220" s="5" t="str">
        <f>Лист2!D156</f>
        <v>02</v>
      </c>
      <c r="D220" s="5" t="str">
        <f>Лист2!E156</f>
        <v>90 1 00 50502</v>
      </c>
      <c r="E220" s="5">
        <f>Лист2!F156</f>
        <v>100</v>
      </c>
      <c r="F220" s="5">
        <f>Лист2!G156</f>
        <v>195.3</v>
      </c>
      <c r="G220" s="5">
        <f>Лист2!H156</f>
        <v>195.3</v>
      </c>
      <c r="H220" s="5">
        <f>Лист2!I156</f>
        <v>195.3</v>
      </c>
    </row>
    <row r="221" spans="1:8" ht="109.5" customHeight="1">
      <c r="A221" s="45" t="str">
        <f>Лист2!A157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21" s="5" t="str">
        <f>Лист2!C157</f>
        <v>07</v>
      </c>
      <c r="C221" s="5" t="str">
        <f>Лист2!D157</f>
        <v>02</v>
      </c>
      <c r="D221" s="5" t="str">
        <f>Лист2!E157</f>
        <v>90 1 00 53032</v>
      </c>
      <c r="E221" s="5"/>
      <c r="F221" s="8">
        <f>Лист2!G157</f>
        <v>30700</v>
      </c>
      <c r="G221" s="8">
        <f>Лист2!H157</f>
        <v>30700</v>
      </c>
      <c r="H221" s="8">
        <f>Лист2!I157</f>
        <v>30700</v>
      </c>
    </row>
    <row r="222" spans="1:8" ht="83.25" customHeight="1">
      <c r="A222" s="45" t="str">
        <f>Лист2!A158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2" s="5" t="str">
        <f>Лист2!C158</f>
        <v>07</v>
      </c>
      <c r="C222" s="5" t="str">
        <f>Лист2!D158</f>
        <v>02</v>
      </c>
      <c r="D222" s="5" t="str">
        <f>Лист2!E158</f>
        <v>90 1 00 53032</v>
      </c>
      <c r="E222" s="5">
        <f>Лист2!F158</f>
        <v>100</v>
      </c>
      <c r="F222" s="8">
        <f>Лист2!G158</f>
        <v>28551.7</v>
      </c>
      <c r="G222" s="8">
        <f>Лист2!H158</f>
        <v>28551.7</v>
      </c>
      <c r="H222" s="8">
        <f>Лист2!I158</f>
        <v>28551.7</v>
      </c>
    </row>
    <row r="223" spans="1:8" ht="28.5" customHeight="1">
      <c r="A223" s="45" t="str">
        <f>Лист2!A159</f>
        <v>Субсидии бюджетным учреждениям на иные цели</v>
      </c>
      <c r="B223" s="5" t="str">
        <f>Лист2!C159</f>
        <v>07</v>
      </c>
      <c r="C223" s="5" t="str">
        <f>Лист2!D159</f>
        <v>02</v>
      </c>
      <c r="D223" s="5" t="str">
        <f>Лист2!E159</f>
        <v>90 1 00 53032</v>
      </c>
      <c r="E223" s="5">
        <f>Лист2!F159</f>
        <v>612</v>
      </c>
      <c r="F223" s="8">
        <f>Лист2!G159</f>
        <v>2148.3000000000002</v>
      </c>
      <c r="G223" s="8">
        <f>Лист2!H159</f>
        <v>2148.3000000000002</v>
      </c>
      <c r="H223" s="8">
        <f>Лист2!I159</f>
        <v>2148.3000000000002</v>
      </c>
    </row>
    <row r="224" spans="1:8" ht="113.25" customHeight="1">
      <c r="A224" s="43" t="s">
        <v>70</v>
      </c>
      <c r="B224" s="5" t="s">
        <v>21</v>
      </c>
      <c r="C224" s="5" t="s">
        <v>14</v>
      </c>
      <c r="D224" s="6" t="s">
        <v>110</v>
      </c>
      <c r="E224" s="3"/>
      <c r="F224" s="8">
        <f>Лист2!G160</f>
        <v>257955</v>
      </c>
      <c r="G224" s="8">
        <f>Лист2!H160</f>
        <v>253070</v>
      </c>
      <c r="H224" s="8">
        <f>Лист2!I160</f>
        <v>253070</v>
      </c>
    </row>
    <row r="225" spans="1:8" ht="80.25" customHeight="1">
      <c r="A225" s="44" t="s">
        <v>68</v>
      </c>
      <c r="B225" s="5" t="s">
        <v>21</v>
      </c>
      <c r="C225" s="5" t="s">
        <v>14</v>
      </c>
      <c r="D225" s="6" t="s">
        <v>110</v>
      </c>
      <c r="E225" s="3">
        <v>100</v>
      </c>
      <c r="F225" s="8">
        <f>Лист2!G161</f>
        <v>251885</v>
      </c>
      <c r="G225" s="8">
        <f>Лист2!H161</f>
        <v>227614.5</v>
      </c>
      <c r="H225" s="8">
        <f>Лист2!I161</f>
        <v>227614.5</v>
      </c>
    </row>
    <row r="226" spans="1:8" ht="33" customHeight="1">
      <c r="A226" s="44" t="s">
        <v>100</v>
      </c>
      <c r="B226" s="5" t="s">
        <v>21</v>
      </c>
      <c r="C226" s="5" t="s">
        <v>14</v>
      </c>
      <c r="D226" s="6" t="s">
        <v>110</v>
      </c>
      <c r="E226" s="5">
        <v>200</v>
      </c>
      <c r="F226" s="8">
        <f>Лист2!G162</f>
        <v>5620.5</v>
      </c>
      <c r="G226" s="8">
        <f>Лист2!H162</f>
        <v>5620.5</v>
      </c>
      <c r="H226" s="8">
        <f>Лист2!I162</f>
        <v>5620.5</v>
      </c>
    </row>
    <row r="227" spans="1:8" ht="33" customHeight="1">
      <c r="A227" s="44" t="str">
        <f>Лист2!A163</f>
        <v>Социальное обеспечение и иные выплаты населению</v>
      </c>
      <c r="B227" s="5" t="str">
        <f>Лист2!C163</f>
        <v>07</v>
      </c>
      <c r="C227" s="5" t="str">
        <f>Лист2!D163</f>
        <v>02</v>
      </c>
      <c r="D227" s="5" t="str">
        <f>Лист2!E163</f>
        <v>90 1 00 70910</v>
      </c>
      <c r="E227" s="5">
        <f>Лист2!F163</f>
        <v>300</v>
      </c>
      <c r="F227" s="8">
        <f>Лист2!G163</f>
        <v>140</v>
      </c>
      <c r="G227" s="8">
        <f>Лист2!H163</f>
        <v>140</v>
      </c>
      <c r="H227" s="8">
        <f>Лист2!I163</f>
        <v>140</v>
      </c>
    </row>
    <row r="228" spans="1:8" ht="90" customHeight="1">
      <c r="A228" s="44" t="str">
        <f>Лист2!A164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28" s="5" t="str">
        <f>Лист2!C164</f>
        <v>07</v>
      </c>
      <c r="C228" s="5" t="str">
        <f>Лист2!D164</f>
        <v>02</v>
      </c>
      <c r="D228" s="5" t="str">
        <f>Лист2!E164</f>
        <v>90 1 00 70910</v>
      </c>
      <c r="E228" s="5">
        <f>Лист2!F164</f>
        <v>611</v>
      </c>
      <c r="F228" s="8">
        <f>Лист2!G164</f>
        <v>309.5</v>
      </c>
      <c r="G228" s="8">
        <f>Лист2!H164</f>
        <v>19695</v>
      </c>
      <c r="H228" s="8">
        <f>Лист2!I164</f>
        <v>19695</v>
      </c>
    </row>
    <row r="229" spans="1:8" ht="75.75" customHeight="1">
      <c r="A229" s="44" t="str">
        <f>Лист2!A165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9" s="5" t="s">
        <v>21</v>
      </c>
      <c r="C229" s="5" t="s">
        <v>14</v>
      </c>
      <c r="D229" s="5" t="str">
        <f>Лист2!E165</f>
        <v>90 1 00 S0940</v>
      </c>
      <c r="E229" s="5"/>
      <c r="F229" s="8">
        <f>Лист2!G165</f>
        <v>1311</v>
      </c>
      <c r="G229" s="8">
        <f>Лист2!H165</f>
        <v>1311</v>
      </c>
      <c r="H229" s="8">
        <f>Лист2!I165</f>
        <v>1311</v>
      </c>
    </row>
    <row r="230" spans="1:8" ht="31.5" customHeight="1">
      <c r="A230" s="44" t="s">
        <v>100</v>
      </c>
      <c r="B230" s="5" t="s">
        <v>21</v>
      </c>
      <c r="C230" s="5" t="s">
        <v>14</v>
      </c>
      <c r="D230" s="5" t="str">
        <f>Лист2!E166</f>
        <v>90 1 00 S0940</v>
      </c>
      <c r="E230" s="5">
        <v>200</v>
      </c>
      <c r="F230" s="8">
        <f>Лист2!G166</f>
        <v>1299</v>
      </c>
      <c r="G230" s="8">
        <f>Лист2!H166</f>
        <v>1299</v>
      </c>
      <c r="H230" s="8">
        <f>Лист2!I166</f>
        <v>1299</v>
      </c>
    </row>
    <row r="231" spans="1:8" ht="31.5" customHeight="1">
      <c r="A231" s="44" t="str">
        <f>Лист2!A167</f>
        <v>Субсидии бюджетным учреждениям на иные цели</v>
      </c>
      <c r="B231" s="5" t="str">
        <f>Лист2!C167</f>
        <v>07</v>
      </c>
      <c r="C231" s="5" t="str">
        <f>Лист2!D167</f>
        <v>02</v>
      </c>
      <c r="D231" s="5" t="str">
        <f>Лист2!E167</f>
        <v>90 1 00 S0940</v>
      </c>
      <c r="E231" s="5">
        <f>Лист2!F167</f>
        <v>612</v>
      </c>
      <c r="F231" s="24">
        <f>Лист2!G167</f>
        <v>12</v>
      </c>
      <c r="G231" s="24">
        <f>Лист2!H167</f>
        <v>12</v>
      </c>
      <c r="H231" s="24">
        <f>Лист2!I167</f>
        <v>12</v>
      </c>
    </row>
    <row r="232" spans="1:8" ht="94.5">
      <c r="A232" s="44" t="str">
        <f>Лист2!A168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32" s="5" t="str">
        <f>Лист2!C168</f>
        <v>07</v>
      </c>
      <c r="C232" s="5" t="str">
        <f>Лист2!D168</f>
        <v>02</v>
      </c>
      <c r="D232" s="5" t="str">
        <f>Лист2!E168</f>
        <v>90 1 00 S0940</v>
      </c>
      <c r="E232" s="5"/>
      <c r="F232" s="24">
        <f>Лист2!G168</f>
        <v>13.242000000000001</v>
      </c>
      <c r="G232" s="24">
        <f>Лист2!H168</f>
        <v>0</v>
      </c>
      <c r="H232" s="24">
        <f>Лист2!I168</f>
        <v>0</v>
      </c>
    </row>
    <row r="233" spans="1:8" ht="31.5" customHeight="1">
      <c r="A233" s="44" t="str">
        <f>Лист2!A169</f>
        <v>Закупка товаров, работ и услуг для обеспечения государственных (муниципальных) нужд</v>
      </c>
      <c r="B233" s="5" t="str">
        <f>Лист2!C169</f>
        <v>07</v>
      </c>
      <c r="C233" s="5" t="str">
        <f>Лист2!D169</f>
        <v>02</v>
      </c>
      <c r="D233" s="5" t="str">
        <f>Лист2!E169</f>
        <v>90 1 00 S0940</v>
      </c>
      <c r="E233" s="5">
        <f>Лист2!F169</f>
        <v>200</v>
      </c>
      <c r="F233" s="24">
        <f>Лист2!G169</f>
        <v>13.242000000000001</v>
      </c>
      <c r="G233" s="24">
        <f>Лист2!H169</f>
        <v>0</v>
      </c>
      <c r="H233" s="24">
        <f>Лист2!I169</f>
        <v>0</v>
      </c>
    </row>
    <row r="234" spans="1:8" ht="47.25">
      <c r="A234" s="44" t="str">
        <f>Лист2!A170</f>
        <v>Субсидии на обеспечение бесплатным одноразовым горячим питанием детей из многодетных семей</v>
      </c>
      <c r="B234" s="5" t="str">
        <f>Лист2!C170</f>
        <v>07</v>
      </c>
      <c r="C234" s="5" t="str">
        <f>Лист2!D170</f>
        <v>02</v>
      </c>
      <c r="D234" s="5" t="str">
        <f>Лист2!E170</f>
        <v>90 1 00 S6890</v>
      </c>
      <c r="E234" s="5"/>
      <c r="F234" s="24">
        <f>Лист2!G170</f>
        <v>3224</v>
      </c>
      <c r="G234" s="24">
        <f>Лист2!H170</f>
        <v>3224</v>
      </c>
      <c r="H234" s="24">
        <f>Лист2!I170</f>
        <v>3224</v>
      </c>
    </row>
    <row r="235" spans="1:8" ht="31.5">
      <c r="A235" s="44" t="str">
        <f>Лист2!A171</f>
        <v>Закупка товаров, работ и услуг для обеспечения государственных (муниципальных) нужд</v>
      </c>
      <c r="B235" s="5" t="str">
        <f>Лист2!C171</f>
        <v>07</v>
      </c>
      <c r="C235" s="5" t="str">
        <f>Лист2!D171</f>
        <v>02</v>
      </c>
      <c r="D235" s="5" t="str">
        <f>Лист2!E171</f>
        <v>90 1 00 S6890</v>
      </c>
      <c r="E235" s="5">
        <f>Лист2!F171</f>
        <v>200</v>
      </c>
      <c r="F235" s="24">
        <f>Лист2!G171</f>
        <v>2964</v>
      </c>
      <c r="G235" s="24">
        <f>Лист2!H171</f>
        <v>2964</v>
      </c>
      <c r="H235" s="24">
        <f>Лист2!I171</f>
        <v>2964</v>
      </c>
    </row>
    <row r="236" spans="1:8" ht="31.5">
      <c r="A236" s="44" t="str">
        <f>Лист2!A172</f>
        <v>Субсидии бюджетным учреждениям на иные цели</v>
      </c>
      <c r="B236" s="5" t="str">
        <f>Лист2!C172</f>
        <v>07</v>
      </c>
      <c r="C236" s="5" t="str">
        <f>Лист2!D172</f>
        <v>02</v>
      </c>
      <c r="D236" s="5" t="str">
        <f>Лист2!E172</f>
        <v>90 1 00 S6890</v>
      </c>
      <c r="E236" s="5">
        <f>Лист2!F172</f>
        <v>612</v>
      </c>
      <c r="F236" s="24">
        <f>Лист2!G172</f>
        <v>260</v>
      </c>
      <c r="G236" s="24">
        <f>Лист2!H172</f>
        <v>260</v>
      </c>
      <c r="H236" s="24">
        <f>Лист2!I172</f>
        <v>260</v>
      </c>
    </row>
    <row r="237" spans="1:8" ht="94.5">
      <c r="A237" s="44" t="str">
        <f>Лист2!A173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37" s="5" t="str">
        <f>Лист2!C173</f>
        <v>07</v>
      </c>
      <c r="C237" s="5" t="str">
        <f>Лист2!D173</f>
        <v>02</v>
      </c>
      <c r="D237" s="5" t="str">
        <f>Лист2!E173</f>
        <v>90 1 00 S6890</v>
      </c>
      <c r="E237" s="5"/>
      <c r="F237" s="24">
        <f>Лист2!G173</f>
        <v>32.564999999999998</v>
      </c>
      <c r="G237" s="24">
        <f>Лист2!H173</f>
        <v>0</v>
      </c>
      <c r="H237" s="24">
        <f>Лист2!I173</f>
        <v>0</v>
      </c>
    </row>
    <row r="238" spans="1:8" ht="31.5">
      <c r="A238" s="44" t="str">
        <f>Лист2!A174</f>
        <v>Закупка товаров, работ и услуг для обеспечения государственных (муниципальных) нужд</v>
      </c>
      <c r="B238" s="5" t="str">
        <f>Лист2!C174</f>
        <v>07</v>
      </c>
      <c r="C238" s="5" t="str">
        <f>Лист2!D174</f>
        <v>02</v>
      </c>
      <c r="D238" s="5" t="str">
        <f>Лист2!E174</f>
        <v>90 1 00 S6890</v>
      </c>
      <c r="E238" s="5">
        <f>Лист2!F174</f>
        <v>200</v>
      </c>
      <c r="F238" s="24">
        <f>Лист2!G174</f>
        <v>32.564999999999998</v>
      </c>
      <c r="G238" s="24">
        <f>Лист2!H174</f>
        <v>0</v>
      </c>
      <c r="H238" s="24">
        <f>Лист2!I174</f>
        <v>0</v>
      </c>
    </row>
    <row r="239" spans="1:8" ht="66.75" customHeight="1">
      <c r="A239" s="44" t="str">
        <f>Лист2!A175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39" s="5" t="str">
        <f>Лист2!C175</f>
        <v>07</v>
      </c>
      <c r="C239" s="5" t="str">
        <f>Лист2!D175</f>
        <v>02</v>
      </c>
      <c r="D239" s="5" t="str">
        <f>Лист2!E175</f>
        <v>90 1 00 L3042</v>
      </c>
      <c r="E239" s="5"/>
      <c r="F239" s="24">
        <f>Лист2!G175</f>
        <v>9906.2999999999993</v>
      </c>
      <c r="G239" s="24">
        <f>Лист2!H175</f>
        <v>8581.7999999999993</v>
      </c>
      <c r="H239" s="24">
        <f>Лист2!I175</f>
        <v>8165.1</v>
      </c>
    </row>
    <row r="240" spans="1:8" ht="33.75" customHeight="1">
      <c r="A240" s="44" t="str">
        <f>Лист2!A176</f>
        <v>Закупка товаров, работ и услуг для обеспечения государственных (муниципальных) нужд</v>
      </c>
      <c r="B240" s="5" t="str">
        <f>Лист2!C176</f>
        <v>07</v>
      </c>
      <c r="C240" s="5" t="str">
        <f>Лист2!D176</f>
        <v>02</v>
      </c>
      <c r="D240" s="5" t="str">
        <f>Лист2!E176</f>
        <v>90 1 00 L3042</v>
      </c>
      <c r="E240" s="5">
        <f>Лист2!F176</f>
        <v>200</v>
      </c>
      <c r="F240" s="24">
        <f>Лист2!G176</f>
        <v>9306.2999999999993</v>
      </c>
      <c r="G240" s="24">
        <f>Лист2!H176</f>
        <v>7981.8</v>
      </c>
      <c r="H240" s="24">
        <f>Лист2!I176</f>
        <v>7565.1</v>
      </c>
    </row>
    <row r="241" spans="1:8" ht="33.75" customHeight="1">
      <c r="A241" s="44" t="str">
        <f>Лист2!A177</f>
        <v>Субсидии бюджетным учреждениям на иные цели</v>
      </c>
      <c r="B241" s="5" t="str">
        <f>Лист2!C177</f>
        <v>07</v>
      </c>
      <c r="C241" s="5" t="str">
        <f>Лист2!D177</f>
        <v>02</v>
      </c>
      <c r="D241" s="5" t="str">
        <f>Лист2!E177</f>
        <v>90 1 00 L3042</v>
      </c>
      <c r="E241" s="5">
        <f>Лист2!F177</f>
        <v>612</v>
      </c>
      <c r="F241" s="24">
        <f>Лист2!G177</f>
        <v>600</v>
      </c>
      <c r="G241" s="24">
        <f>Лист2!H177</f>
        <v>600</v>
      </c>
      <c r="H241" s="24">
        <f>Лист2!I177</f>
        <v>600</v>
      </c>
    </row>
    <row r="242" spans="1:8" ht="111" customHeight="1">
      <c r="A242" s="44" t="str">
        <f>Лист2!A178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42" s="5" t="str">
        <f>Лист2!C178</f>
        <v>07</v>
      </c>
      <c r="C242" s="5" t="str">
        <f>Лист2!D178</f>
        <v>02</v>
      </c>
      <c r="D242" s="5" t="str">
        <f>Лист2!E178</f>
        <v>90 1 Ю6 51790</v>
      </c>
      <c r="E242" s="5"/>
      <c r="F242" s="24">
        <f>Лист2!G178</f>
        <v>448.7</v>
      </c>
      <c r="G242" s="24">
        <f>Лист2!H178</f>
        <v>455.5</v>
      </c>
      <c r="H242" s="24">
        <f>Лист2!I178</f>
        <v>463.8</v>
      </c>
    </row>
    <row r="243" spans="1:8" ht="87" customHeight="1">
      <c r="A243" s="44" t="str">
        <f>Лист2!A179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3" s="5" t="str">
        <f>Лист2!C179</f>
        <v>07</v>
      </c>
      <c r="C243" s="5" t="str">
        <f>Лист2!D179</f>
        <v>02</v>
      </c>
      <c r="D243" s="5" t="str">
        <f>Лист2!E179</f>
        <v>90 1 Ю6 51790</v>
      </c>
      <c r="E243" s="5">
        <f>Лист2!F179</f>
        <v>100</v>
      </c>
      <c r="F243" s="24">
        <f>Лист2!G179</f>
        <v>448.7</v>
      </c>
      <c r="G243" s="24">
        <f>Лист2!H179</f>
        <v>455.5</v>
      </c>
      <c r="H243" s="24">
        <f>Лист2!I179</f>
        <v>463.8</v>
      </c>
    </row>
    <row r="244" spans="1:8" ht="32.25" customHeight="1">
      <c r="A244" s="44" t="str">
        <f>Лист2!A180</f>
        <v>Иные вопросы в сфере социальной политики</v>
      </c>
      <c r="B244" s="5" t="str">
        <f>Лист2!C180</f>
        <v>07</v>
      </c>
      <c r="C244" s="5" t="str">
        <f>Лист2!D180</f>
        <v>02</v>
      </c>
      <c r="D244" s="5" t="str">
        <f>Лист2!E180</f>
        <v>90 4 00 00000</v>
      </c>
      <c r="E244" s="5"/>
      <c r="F244" s="24">
        <f>Лист2!G180</f>
        <v>672.33</v>
      </c>
      <c r="G244" s="24">
        <f>Лист2!H180</f>
        <v>0</v>
      </c>
      <c r="H244" s="24">
        <f>Лист2!I180</f>
        <v>0</v>
      </c>
    </row>
    <row r="245" spans="1:8" ht="27" customHeight="1">
      <c r="A245" s="44" t="str">
        <f>Лист2!A181</f>
        <v>Содействие занятости населения</v>
      </c>
      <c r="B245" s="5" t="str">
        <f>Лист2!C181</f>
        <v>07</v>
      </c>
      <c r="C245" s="5" t="str">
        <f>Лист2!D181</f>
        <v>02</v>
      </c>
      <c r="D245" s="5" t="str">
        <f>Лист2!E181</f>
        <v>90 4 00 16820</v>
      </c>
      <c r="E245" s="5"/>
      <c r="F245" s="24">
        <f>Лист2!G181</f>
        <v>672.33</v>
      </c>
      <c r="G245" s="24">
        <f>Лист2!H181</f>
        <v>0</v>
      </c>
      <c r="H245" s="24">
        <f>Лист2!I181</f>
        <v>0</v>
      </c>
    </row>
    <row r="246" spans="1:8" ht="87" customHeight="1">
      <c r="A246" s="44" t="str">
        <f>Лист2!A182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 t="str">
        <f>Лист2!C182</f>
        <v>07</v>
      </c>
      <c r="C246" s="5" t="str">
        <f>Лист2!D182</f>
        <v>02</v>
      </c>
      <c r="D246" s="5" t="str">
        <f>Лист2!E182</f>
        <v>90 4 00 16820</v>
      </c>
      <c r="E246" s="5">
        <f>Лист2!F182</f>
        <v>100</v>
      </c>
      <c r="F246" s="24">
        <f>Лист2!G182</f>
        <v>629.29300000000001</v>
      </c>
      <c r="G246" s="24">
        <f>Лист2!H182</f>
        <v>0</v>
      </c>
      <c r="H246" s="24">
        <f>Лист2!I182</f>
        <v>0</v>
      </c>
    </row>
    <row r="247" spans="1:8" ht="27.75" customHeight="1">
      <c r="A247" s="44" t="str">
        <f>Лист2!A56</f>
        <v>Дополнительное образование детей</v>
      </c>
      <c r="B247" s="5" t="str">
        <f>Лист2!C56</f>
        <v>07</v>
      </c>
      <c r="C247" s="5" t="str">
        <f>Лист2!D56</f>
        <v>03</v>
      </c>
      <c r="D247" s="5"/>
      <c r="E247" s="5"/>
      <c r="F247" s="24">
        <f>Лист2!G56</f>
        <v>14413.289999999999</v>
      </c>
      <c r="G247" s="24">
        <f>Лист2!H56</f>
        <v>14403.7</v>
      </c>
      <c r="H247" s="24">
        <f>Лист2!I56</f>
        <v>14803.7</v>
      </c>
    </row>
    <row r="248" spans="1:8" ht="40.5" customHeight="1">
      <c r="A248" s="44" t="str">
        <f>Лист2!A57</f>
        <v>Расходы на обеспечение деятельности (оказание услуг) подведомственных учреждений</v>
      </c>
      <c r="B248" s="5" t="str">
        <f>Лист2!C57</f>
        <v>07</v>
      </c>
      <c r="C248" s="5" t="str">
        <f>Лист2!D57</f>
        <v>03</v>
      </c>
      <c r="D248" s="5" t="str">
        <f>Лист2!E57</f>
        <v>02 0 00 00000</v>
      </c>
      <c r="E248" s="5"/>
      <c r="F248" s="24">
        <f>Лист2!G57</f>
        <v>14413.289999999999</v>
      </c>
      <c r="G248" s="24">
        <f>Лист2!H57</f>
        <v>14403.7</v>
      </c>
      <c r="H248" s="24">
        <f>Лист2!I57</f>
        <v>14803.7</v>
      </c>
    </row>
    <row r="249" spans="1:8" ht="60.75" customHeight="1">
      <c r="A249" s="44" t="str">
        <f>Лист2!A58</f>
        <v>Расходы на обеспечение деятельности (оказание услуг) подведомственных учреждений в сфере образования</v>
      </c>
      <c r="B249" s="5" t="str">
        <f>Лист2!C58</f>
        <v>07</v>
      </c>
      <c r="C249" s="5" t="str">
        <f>Лист2!D58</f>
        <v>03</v>
      </c>
      <c r="D249" s="5" t="str">
        <f>Лист2!E58</f>
        <v>02 1 00 00000</v>
      </c>
      <c r="E249" s="5"/>
      <c r="F249" s="24">
        <f>Лист2!G58</f>
        <v>14413.289999999999</v>
      </c>
      <c r="G249" s="24">
        <f>Лист2!H58</f>
        <v>14403.7</v>
      </c>
      <c r="H249" s="24">
        <f>Лист2!I58</f>
        <v>14803.7</v>
      </c>
    </row>
    <row r="250" spans="1:8" ht="44.25" customHeight="1">
      <c r="A250" s="44" t="str">
        <f>Лист2!A59</f>
        <v>Обеспечение деятельности организаций (учреждений) дополнительного образования детей</v>
      </c>
      <c r="B250" s="5" t="str">
        <f>Лист2!C59</f>
        <v>07</v>
      </c>
      <c r="C250" s="5" t="str">
        <f>Лист2!D59</f>
        <v>03</v>
      </c>
      <c r="D250" s="5" t="str">
        <f>Лист2!E59</f>
        <v>02 1 00 10420</v>
      </c>
      <c r="E250" s="5"/>
      <c r="F250" s="24">
        <f>Лист2!G59</f>
        <v>4477.3899999999994</v>
      </c>
      <c r="G250" s="24">
        <f>Лист2!H59</f>
        <v>14403.7</v>
      </c>
      <c r="H250" s="24">
        <f>Лист2!I59</f>
        <v>14803.7</v>
      </c>
    </row>
    <row r="251" spans="1:8" ht="85.5" customHeight="1">
      <c r="A251" s="44" t="str">
        <f>Лист2!A60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1" s="5" t="str">
        <f>Лист2!C60</f>
        <v>07</v>
      </c>
      <c r="C251" s="5" t="str">
        <f>Лист2!D60</f>
        <v>03</v>
      </c>
      <c r="D251" s="5" t="str">
        <f>Лист2!E60</f>
        <v>02 1 00 10420</v>
      </c>
      <c r="E251" s="5">
        <f>Лист2!F60</f>
        <v>100</v>
      </c>
      <c r="F251" s="24">
        <f>Лист2!G60</f>
        <v>2986.99</v>
      </c>
      <c r="G251" s="24">
        <f>Лист2!H60</f>
        <v>12370</v>
      </c>
      <c r="H251" s="24">
        <f>Лист2!I60</f>
        <v>12770</v>
      </c>
    </row>
    <row r="252" spans="1:8" ht="38.25" customHeight="1">
      <c r="A252" s="44" t="str">
        <f>Лист2!A61</f>
        <v>Закупка товаров, работ и услуг для обеспечения государственных (муниципальных) нужд</v>
      </c>
      <c r="B252" s="5" t="str">
        <f>Лист2!C61</f>
        <v>07</v>
      </c>
      <c r="C252" s="5" t="str">
        <f>Лист2!D61</f>
        <v>03</v>
      </c>
      <c r="D252" s="5" t="str">
        <f>Лист2!E61</f>
        <v>02 1 00 10420</v>
      </c>
      <c r="E252" s="5">
        <f>Лист2!F61</f>
        <v>200</v>
      </c>
      <c r="F252" s="24">
        <f>Лист2!G61</f>
        <v>1445.4</v>
      </c>
      <c r="G252" s="24">
        <f>Лист2!H61</f>
        <v>1988.7</v>
      </c>
      <c r="H252" s="24">
        <f>Лист2!I61</f>
        <v>1988.7</v>
      </c>
    </row>
    <row r="253" spans="1:8" ht="21" customHeight="1">
      <c r="A253" s="44" t="str">
        <f>Лист2!A62</f>
        <v>Уплата налогов, сборов и иных платежей</v>
      </c>
      <c r="B253" s="5" t="str">
        <f>Лист2!C62</f>
        <v>07</v>
      </c>
      <c r="C253" s="5" t="str">
        <f>Лист2!D62</f>
        <v>03</v>
      </c>
      <c r="D253" s="5" t="str">
        <f>Лист2!E62</f>
        <v>02 1 00 10420</v>
      </c>
      <c r="E253" s="5">
        <f>Лист2!F62</f>
        <v>850</v>
      </c>
      <c r="F253" s="24">
        <f>Лист2!G62</f>
        <v>45</v>
      </c>
      <c r="G253" s="24">
        <f>Лист2!H62</f>
        <v>45</v>
      </c>
      <c r="H253" s="24">
        <f>Лист2!I62</f>
        <v>45</v>
      </c>
    </row>
    <row r="254" spans="1:8" ht="49.5" customHeight="1">
      <c r="A254" s="44" t="str">
        <f>Лист2!A63</f>
        <v>Субсидия на софинансирование части расходов местных бюджетов по оплате труда работников муниципальных учреждений</v>
      </c>
      <c r="B254" s="5" t="str">
        <f>Лист2!C63</f>
        <v>07</v>
      </c>
      <c r="C254" s="5" t="str">
        <f>Лист2!D63</f>
        <v>03</v>
      </c>
      <c r="D254" s="5" t="str">
        <f>Лист2!E63</f>
        <v>02 1 00 S0430</v>
      </c>
      <c r="E254" s="5"/>
      <c r="F254" s="24">
        <f>F255</f>
        <v>9935.9</v>
      </c>
      <c r="G254" s="24">
        <f>Лист2!H63</f>
        <v>0</v>
      </c>
      <c r="H254" s="24">
        <f>Лист2!I63</f>
        <v>0</v>
      </c>
    </row>
    <row r="255" spans="1:8" ht="81" customHeight="1">
      <c r="A255" s="44" t="str">
        <f>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5" s="5" t="str">
        <f>Лист2!C64</f>
        <v>07</v>
      </c>
      <c r="C255" s="5" t="str">
        <f>Лист2!D64</f>
        <v>03</v>
      </c>
      <c r="D255" s="5" t="str">
        <f>Лист2!E64</f>
        <v>02 1 00 S0430</v>
      </c>
      <c r="E255" s="5">
        <f>Лист2!F64</f>
        <v>100</v>
      </c>
      <c r="F255" s="24">
        <f>Лист2!G64</f>
        <v>9935.9</v>
      </c>
      <c r="G255" s="24">
        <f>Лист2!H64</f>
        <v>0</v>
      </c>
      <c r="H255" s="24">
        <f>Лист2!I64</f>
        <v>0</v>
      </c>
    </row>
    <row r="256" spans="1:8" ht="31.5">
      <c r="A256" s="44" t="str">
        <f>Лист2!A313</f>
        <v>Профессиональная подготовка, переподготовка и повышение квалификации</v>
      </c>
      <c r="B256" s="5" t="str">
        <f>Лист2!C313</f>
        <v>07</v>
      </c>
      <c r="C256" s="5" t="str">
        <f>Лист2!D313</f>
        <v>05</v>
      </c>
      <c r="D256" s="5"/>
      <c r="E256" s="5"/>
      <c r="F256" s="24">
        <f>F257+F260+F262+F269+F264+F266</f>
        <v>359.90000000000003</v>
      </c>
      <c r="G256" s="24">
        <f>Лист2!H313</f>
        <v>0</v>
      </c>
      <c r="H256" s="24">
        <f>Лист2!I313</f>
        <v>0</v>
      </c>
    </row>
    <row r="257" spans="1:8" ht="31.5">
      <c r="A257" s="44" t="str">
        <f>Лист2!A314</f>
        <v>Расходы на обеспечение деятельности органов местного самоуправления</v>
      </c>
      <c r="B257" s="5" t="str">
        <f>Лист2!C314</f>
        <v>07</v>
      </c>
      <c r="C257" s="5" t="str">
        <f>Лист2!D314</f>
        <v>05</v>
      </c>
      <c r="D257" s="5" t="str">
        <f>Лист2!E314</f>
        <v>01 2 00 00000</v>
      </c>
      <c r="E257" s="5"/>
      <c r="F257" s="24">
        <f>F258</f>
        <v>34</v>
      </c>
      <c r="G257" s="24">
        <f>Лист2!H314</f>
        <v>0</v>
      </c>
      <c r="H257" s="24">
        <f>Лист2!I314</f>
        <v>0</v>
      </c>
    </row>
    <row r="258" spans="1:8" ht="31.5">
      <c r="A258" s="44" t="str">
        <f>Лист2!A315</f>
        <v>Центральный аппарат органов местного самоуправления</v>
      </c>
      <c r="B258" s="5" t="str">
        <f>Лист2!C315</f>
        <v>07</v>
      </c>
      <c r="C258" s="5" t="str">
        <f>Лист2!D315</f>
        <v>05</v>
      </c>
      <c r="D258" s="5" t="str">
        <f>Лист2!E315</f>
        <v>01 2 00 10110</v>
      </c>
      <c r="E258" s="5"/>
      <c r="F258" s="24">
        <f>F259</f>
        <v>34</v>
      </c>
      <c r="G258" s="24">
        <f>Лист2!H315</f>
        <v>0</v>
      </c>
      <c r="H258" s="24">
        <f>Лист2!I315</f>
        <v>0</v>
      </c>
    </row>
    <row r="259" spans="1:8" ht="31.5">
      <c r="A259" s="44" t="str">
        <f>Лист2!A316</f>
        <v>Закупка товаров, работ и услуг для обеспечения государственных (муниципальных) нужд</v>
      </c>
      <c r="B259" s="5" t="str">
        <f>Лист2!C316</f>
        <v>07</v>
      </c>
      <c r="C259" s="5" t="str">
        <f>Лист2!D316</f>
        <v>05</v>
      </c>
      <c r="D259" s="5" t="str">
        <f>Лист2!E316</f>
        <v>01 2 00 10110</v>
      </c>
      <c r="E259" s="5">
        <f>Лист2!F316</f>
        <v>200</v>
      </c>
      <c r="F259" s="24">
        <f>Лист2!G316+Лист2!G186</f>
        <v>34</v>
      </c>
      <c r="G259" s="24">
        <f>Лист2!H316</f>
        <v>0</v>
      </c>
      <c r="H259" s="24">
        <f>Лист2!I316</f>
        <v>0</v>
      </c>
    </row>
    <row r="260" spans="1:8" ht="31.5">
      <c r="A260" s="44" t="str">
        <f>Лист2!A187</f>
        <v>Обеспечение деятельности дошкольных образовательных организаций (учреждений)</v>
      </c>
      <c r="B260" s="5" t="str">
        <f>Лист2!C187</f>
        <v>07</v>
      </c>
      <c r="C260" s="5" t="str">
        <f>Лист2!D187</f>
        <v>05</v>
      </c>
      <c r="D260" s="5" t="str">
        <f>Лист2!E187</f>
        <v>02 1 00 10390</v>
      </c>
      <c r="E260" s="5"/>
      <c r="F260" s="24">
        <f>Лист2!G187</f>
        <v>13.5</v>
      </c>
      <c r="G260" s="24">
        <f>Лист2!H187</f>
        <v>0</v>
      </c>
      <c r="H260" s="24">
        <f>Лист2!I187</f>
        <v>0</v>
      </c>
    </row>
    <row r="261" spans="1:8" ht="31.5">
      <c r="A261" s="44" t="str">
        <f>Лист2!A188</f>
        <v>Закупка товаров, работ и услуг для обеспечения государственных (муниципальных) нужд</v>
      </c>
      <c r="B261" s="5" t="str">
        <f>Лист2!C188</f>
        <v>07</v>
      </c>
      <c r="C261" s="5" t="str">
        <f>Лист2!D188</f>
        <v>05</v>
      </c>
      <c r="D261" s="5" t="str">
        <f>Лист2!E188</f>
        <v>02 1 00 10390</v>
      </c>
      <c r="E261" s="5">
        <f>Лист2!F188</f>
        <v>200</v>
      </c>
      <c r="F261" s="24">
        <f>Лист2!G188</f>
        <v>13.5</v>
      </c>
      <c r="G261" s="24">
        <f>Лист2!H188</f>
        <v>0</v>
      </c>
      <c r="H261" s="24">
        <f>Лист2!I188</f>
        <v>0</v>
      </c>
    </row>
    <row r="262" spans="1:8" ht="31.5">
      <c r="A262" s="44" t="str">
        <f>Лист2!A189</f>
        <v>Обеспечение деятельности школ - детских садов, школ начальных, основных и средних</v>
      </c>
      <c r="B262" s="5" t="str">
        <f>Лист2!C189</f>
        <v>07</v>
      </c>
      <c r="C262" s="5" t="str">
        <f>Лист2!D189</f>
        <v>05</v>
      </c>
      <c r="D262" s="5" t="str">
        <f>Лист2!E189</f>
        <v>02 1 00 10400</v>
      </c>
      <c r="E262" s="5"/>
      <c r="F262" s="24">
        <f>Лист2!G189</f>
        <v>197.5</v>
      </c>
      <c r="G262" s="24">
        <f>Лист2!H189</f>
        <v>0</v>
      </c>
      <c r="H262" s="24">
        <f>Лист2!I189</f>
        <v>0</v>
      </c>
    </row>
    <row r="263" spans="1:8" ht="31.5">
      <c r="A263" s="44" t="str">
        <f>Лист2!A190</f>
        <v>Закупка товаров, работ и услуг для обеспечения государственных (муниципальных) нужд</v>
      </c>
      <c r="B263" s="5" t="str">
        <f>Лист2!C190</f>
        <v>07</v>
      </c>
      <c r="C263" s="5" t="str">
        <f>Лист2!D190</f>
        <v>05</v>
      </c>
      <c r="D263" s="5" t="str">
        <f>Лист2!E190</f>
        <v>02 1 00 10400</v>
      </c>
      <c r="E263" s="5">
        <f>Лист2!F190</f>
        <v>200</v>
      </c>
      <c r="F263" s="24">
        <f>Лист2!G190</f>
        <v>197.5</v>
      </c>
      <c r="G263" s="24">
        <f>Лист2!H190</f>
        <v>0</v>
      </c>
      <c r="H263" s="24">
        <f>Лист2!I190</f>
        <v>0</v>
      </c>
    </row>
    <row r="264" spans="1:8" ht="47.25">
      <c r="A264" s="44" t="str">
        <f>Лист2!A16</f>
        <v>Обеспечение деятельности организаций (учреждений) дополнительного образования детей</v>
      </c>
      <c r="B264" s="5" t="str">
        <f>Лист2!C16</f>
        <v>07</v>
      </c>
      <c r="C264" s="5" t="str">
        <f>Лист2!D16</f>
        <v>05</v>
      </c>
      <c r="D264" s="5" t="str">
        <f>Лист2!E16</f>
        <v>02 1 00 10420</v>
      </c>
      <c r="E264" s="5"/>
      <c r="F264" s="5">
        <f>F265</f>
        <v>11.8</v>
      </c>
      <c r="G264" s="60">
        <f>Лист2!H16</f>
        <v>0</v>
      </c>
      <c r="H264" s="60">
        <f>Лист2!I16</f>
        <v>0</v>
      </c>
    </row>
    <row r="265" spans="1:8" ht="31.5">
      <c r="A265" s="44" t="str">
        <f>Лист2!A17</f>
        <v>Закупка товаров, работ и услуг для обеспечения государственных (муниципальных) нужд</v>
      </c>
      <c r="B265" s="5" t="str">
        <f>Лист2!C17</f>
        <v>07</v>
      </c>
      <c r="C265" s="5" t="str">
        <f>Лист2!D17</f>
        <v>05</v>
      </c>
      <c r="D265" s="5" t="str">
        <f>Лист2!E17</f>
        <v>02 1 00 10420</v>
      </c>
      <c r="E265" s="5">
        <f>Лист2!F17</f>
        <v>200</v>
      </c>
      <c r="F265" s="5">
        <f>Лист2!G17+Лист2!G69</f>
        <v>11.8</v>
      </c>
      <c r="G265" s="60">
        <f>Лист2!H17</f>
        <v>0</v>
      </c>
      <c r="H265" s="60">
        <f>Лист2!I17</f>
        <v>0</v>
      </c>
    </row>
    <row r="266" spans="1:8" ht="47.25">
      <c r="A266" s="44" t="str">
        <f>Лист2!A70</f>
        <v>Расходы на обеспечение деятельности (оказание услуг) подведомственных учреждений в сфере культуры</v>
      </c>
      <c r="B266" s="5" t="str">
        <f>Лист2!C70</f>
        <v>07</v>
      </c>
      <c r="C266" s="5" t="str">
        <f>Лист2!D70</f>
        <v>05</v>
      </c>
      <c r="D266" s="5" t="str">
        <f>Лист2!E70</f>
        <v>02 2 00 00000</v>
      </c>
      <c r="E266" s="5"/>
      <c r="F266" s="60">
        <f>Лист2!G70</f>
        <v>7</v>
      </c>
      <c r="G266" s="60">
        <f>Лист2!H70</f>
        <v>0</v>
      </c>
      <c r="H266" s="60">
        <f>Лист2!I70</f>
        <v>0</v>
      </c>
    </row>
    <row r="267" spans="1:8">
      <c r="A267" s="44" t="str">
        <f>Лист2!A71</f>
        <v>Учреждения культуры</v>
      </c>
      <c r="B267" s="5" t="str">
        <f>Лист2!C71</f>
        <v>07</v>
      </c>
      <c r="C267" s="5" t="str">
        <f>Лист2!D71</f>
        <v>05</v>
      </c>
      <c r="D267" s="5" t="str">
        <f>Лист2!E71</f>
        <v>02 2 00 10530</v>
      </c>
      <c r="E267" s="5"/>
      <c r="F267" s="60">
        <f>Лист2!G71</f>
        <v>7</v>
      </c>
      <c r="G267" s="60">
        <f>Лист2!H71</f>
        <v>0</v>
      </c>
      <c r="H267" s="60">
        <f>Лист2!I71</f>
        <v>0</v>
      </c>
    </row>
    <row r="268" spans="1:8" ht="31.5">
      <c r="A268" s="44" t="str">
        <f>Лист2!A72</f>
        <v>Закупка товаров, работ и услуг для обеспечения государственных (муниципальных) нужд</v>
      </c>
      <c r="B268" s="5" t="str">
        <f>Лист2!C72</f>
        <v>07</v>
      </c>
      <c r="C268" s="5" t="str">
        <f>Лист2!D72</f>
        <v>05</v>
      </c>
      <c r="D268" s="5" t="str">
        <f>Лист2!E72</f>
        <v>02 2 00 10530</v>
      </c>
      <c r="E268" s="5">
        <f>Лист2!F72</f>
        <v>200</v>
      </c>
      <c r="F268" s="60">
        <f>Лист2!G72</f>
        <v>7</v>
      </c>
      <c r="G268" s="60">
        <f>Лист2!H72</f>
        <v>0</v>
      </c>
      <c r="H268" s="60">
        <f>Лист2!I72</f>
        <v>0</v>
      </c>
    </row>
    <row r="269" spans="1:8" ht="31.5">
      <c r="A269" s="44" t="str">
        <f>Лист2!A491</f>
        <v>Расходы на обеспечение деятельности (оказание услуг) иных подведомственных учреждений</v>
      </c>
      <c r="B269" s="5" t="str">
        <f>Лист2!C491</f>
        <v>07</v>
      </c>
      <c r="C269" s="5" t="str">
        <f>Лист2!D491</f>
        <v>05</v>
      </c>
      <c r="D269" s="5" t="str">
        <f>Лист2!E491</f>
        <v>02 5 00 00000</v>
      </c>
      <c r="E269" s="5"/>
      <c r="F269" s="24">
        <f>F270+F272</f>
        <v>96.1</v>
      </c>
      <c r="G269" s="24">
        <f>Лист2!H491</f>
        <v>0</v>
      </c>
      <c r="H269" s="24">
        <f>Лист2!I491</f>
        <v>0</v>
      </c>
    </row>
    <row r="270" spans="1:8" ht="31.5">
      <c r="A270" s="44" t="str">
        <f>Лист2!A492</f>
        <v>Учреждения по обеспечению хозяйственного обслуживания</v>
      </c>
      <c r="B270" s="5" t="str">
        <f>Лист2!C492</f>
        <v>07</v>
      </c>
      <c r="C270" s="5" t="str">
        <f>Лист2!D492</f>
        <v>05</v>
      </c>
      <c r="D270" s="5" t="str">
        <f>Лист2!E492</f>
        <v>02 5 00 10810</v>
      </c>
      <c r="E270" s="5"/>
      <c r="F270" s="24">
        <f>F271</f>
        <v>46.5</v>
      </c>
      <c r="G270" s="24">
        <f>Лист2!H492</f>
        <v>0</v>
      </c>
      <c r="H270" s="24">
        <f>Лист2!I492</f>
        <v>0</v>
      </c>
    </row>
    <row r="271" spans="1:8" ht="31.5">
      <c r="A271" s="44" t="str">
        <f>Лист2!A493</f>
        <v>Закупка товаров, работ и услуг для обеспечения государственных (муниципальных) нужд</v>
      </c>
      <c r="B271" s="5" t="str">
        <f>Лист2!C493</f>
        <v>07</v>
      </c>
      <c r="C271" s="5" t="str">
        <f>Лист2!D493</f>
        <v>05</v>
      </c>
      <c r="D271" s="5" t="str">
        <f>Лист2!E493</f>
        <v>02 5 00 10810</v>
      </c>
      <c r="E271" s="5">
        <f>Лист2!F493</f>
        <v>200</v>
      </c>
      <c r="F271" s="24">
        <f>Лист2!G493+Лист2!G20</f>
        <v>46.5</v>
      </c>
      <c r="G271" s="24">
        <f>Лист2!H493</f>
        <v>0</v>
      </c>
      <c r="H271" s="24">
        <f>Лист2!I493</f>
        <v>0</v>
      </c>
    </row>
    <row r="272" spans="1:8" ht="94.5">
      <c r="A272" s="44" t="str">
        <f>Лист2!A319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72" s="5" t="str">
        <f>Лист2!C319</f>
        <v>07</v>
      </c>
      <c r="C272" s="5" t="str">
        <f>Лист2!D319</f>
        <v>05</v>
      </c>
      <c r="D272" s="5" t="str">
        <f>Лист2!E319</f>
        <v>02 5 00 10820</v>
      </c>
      <c r="E272" s="5"/>
      <c r="F272" s="24">
        <f>F273</f>
        <v>49.6</v>
      </c>
      <c r="G272" s="24">
        <f>Лист2!H319</f>
        <v>0</v>
      </c>
      <c r="H272" s="24">
        <f>Лист2!I319</f>
        <v>0</v>
      </c>
    </row>
    <row r="273" spans="1:8" ht="31.5">
      <c r="A273" s="44" t="str">
        <f>Лист2!A320</f>
        <v>Закупка товаров, работ и услуг для обеспечения государственных (муниципальных) нужд</v>
      </c>
      <c r="B273" s="5" t="str">
        <f>Лист2!C320</f>
        <v>07</v>
      </c>
      <c r="C273" s="5" t="str">
        <f>Лист2!D320</f>
        <v>05</v>
      </c>
      <c r="D273" s="5" t="str">
        <f>Лист2!E320</f>
        <v>02 5 00 10820</v>
      </c>
      <c r="E273" s="5">
        <f>Лист2!F320</f>
        <v>200</v>
      </c>
      <c r="F273" s="24">
        <f>Лист2!G320+Лист2!G75</f>
        <v>49.6</v>
      </c>
      <c r="G273" s="24">
        <f>Лист2!H320</f>
        <v>0</v>
      </c>
      <c r="H273" s="24">
        <f>Лист2!I320</f>
        <v>0</v>
      </c>
    </row>
    <row r="274" spans="1:8" ht="26.25" customHeight="1">
      <c r="A274" s="47" t="s">
        <v>7</v>
      </c>
      <c r="B274" s="5" t="s">
        <v>21</v>
      </c>
      <c r="C274" s="5" t="s">
        <v>18</v>
      </c>
      <c r="D274" s="5"/>
      <c r="E274" s="3"/>
      <c r="F274" s="8">
        <f>F275+F285+F299+F311+F295+F297</f>
        <v>19330.411</v>
      </c>
      <c r="G274" s="8">
        <f>G275+G285+G299+G311</f>
        <v>13455.7</v>
      </c>
      <c r="H274" s="8">
        <f>H275+H285+H299+H311</f>
        <v>13455.7</v>
      </c>
    </row>
    <row r="275" spans="1:8" ht="49.5" customHeight="1">
      <c r="A275" s="47" t="str">
        <f>Лист2!A192</f>
        <v>Руководство и управление в сфере установленных функций органов государственной власти субъектов Российской Федерации</v>
      </c>
      <c r="B275" s="5" t="str">
        <f>Лист2!C192</f>
        <v>07</v>
      </c>
      <c r="C275" s="5" t="str">
        <f>Лист2!D192</f>
        <v>09</v>
      </c>
      <c r="D275" s="5" t="str">
        <f>Лист2!E192</f>
        <v>01 0 00 00000</v>
      </c>
      <c r="E275" s="5"/>
      <c r="F275" s="24">
        <f>F276+F281</f>
        <v>5432.7530000000006</v>
      </c>
      <c r="G275" s="24">
        <f t="shared" ref="G275:H275" si="34">G276+G281</f>
        <v>4516</v>
      </c>
      <c r="H275" s="24">
        <f t="shared" si="34"/>
        <v>4516</v>
      </c>
    </row>
    <row r="276" spans="1:8" ht="38.25" customHeight="1">
      <c r="A276" s="47" t="str">
        <f>Лист2!A193</f>
        <v>Расходы на обеспечение деятельности органов местного самоуправления</v>
      </c>
      <c r="B276" s="5" t="str">
        <f>Лист2!C193</f>
        <v>07</v>
      </c>
      <c r="C276" s="5" t="str">
        <f>Лист2!D193</f>
        <v>09</v>
      </c>
      <c r="D276" s="5" t="str">
        <f>Лист2!E193</f>
        <v>01 2 00 00000</v>
      </c>
      <c r="E276" s="5"/>
      <c r="F276" s="24">
        <f>Лист2!G193</f>
        <v>3705.7530000000002</v>
      </c>
      <c r="G276" s="24">
        <f>Лист2!H193</f>
        <v>2789</v>
      </c>
      <c r="H276" s="24">
        <f>Лист2!I193</f>
        <v>2789</v>
      </c>
    </row>
    <row r="277" spans="1:8" ht="35.25" customHeight="1">
      <c r="A277" s="47" t="str">
        <f>Лист2!A194</f>
        <v>Центральный аппарат органов местного самоуправления</v>
      </c>
      <c r="B277" s="5" t="str">
        <f>Лист2!C194</f>
        <v>07</v>
      </c>
      <c r="C277" s="5" t="str">
        <f>Лист2!D194</f>
        <v>09</v>
      </c>
      <c r="D277" s="5" t="str">
        <f>Лист2!E194</f>
        <v>01 2 00 10110</v>
      </c>
      <c r="E277" s="5"/>
      <c r="F277" s="24">
        <f>Лист2!G194</f>
        <v>3705.7530000000002</v>
      </c>
      <c r="G277" s="24">
        <f>Лист2!H194</f>
        <v>2789</v>
      </c>
      <c r="H277" s="24">
        <f>Лист2!I194</f>
        <v>2789</v>
      </c>
    </row>
    <row r="278" spans="1:8" ht="77.25" customHeight="1">
      <c r="A278" s="47" t="str">
        <f>Лист2!A195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8" s="5" t="str">
        <f>Лист2!C195</f>
        <v>07</v>
      </c>
      <c r="C278" s="5" t="str">
        <f>Лист2!D195</f>
        <v>09</v>
      </c>
      <c r="D278" s="5" t="str">
        <f>Лист2!E195</f>
        <v>01 2 00 10110</v>
      </c>
      <c r="E278" s="5">
        <f>Лист2!F195</f>
        <v>100</v>
      </c>
      <c r="F278" s="24">
        <f>Лист2!G195</f>
        <v>3475.8</v>
      </c>
      <c r="G278" s="24">
        <f>Лист2!H195</f>
        <v>2444</v>
      </c>
      <c r="H278" s="24">
        <f>Лист2!I195</f>
        <v>2444</v>
      </c>
    </row>
    <row r="279" spans="1:8" ht="36" customHeight="1">
      <c r="A279" s="47" t="str">
        <f>Лист2!A196</f>
        <v>Закупка товаров, работ и услуг для обеспечения государственных (муниципальных) нужд</v>
      </c>
      <c r="B279" s="5" t="str">
        <f>Лист2!C196</f>
        <v>07</v>
      </c>
      <c r="C279" s="5" t="str">
        <f>Лист2!D196</f>
        <v>09</v>
      </c>
      <c r="D279" s="5" t="str">
        <f>Лист2!E196</f>
        <v>01 2 00 10110</v>
      </c>
      <c r="E279" s="5">
        <f>Лист2!F196</f>
        <v>200</v>
      </c>
      <c r="F279" s="24">
        <f>Лист2!G196</f>
        <v>194.953</v>
      </c>
      <c r="G279" s="24">
        <f>Лист2!H196</f>
        <v>310</v>
      </c>
      <c r="H279" s="24">
        <f>Лист2!I196</f>
        <v>310</v>
      </c>
    </row>
    <row r="280" spans="1:8" ht="20.25" customHeight="1">
      <c r="A280" s="47" t="str">
        <f>Лист2!A197</f>
        <v>Уплата налогов, сборов и иных платежей</v>
      </c>
      <c r="B280" s="5" t="str">
        <f>Лист2!C197</f>
        <v>07</v>
      </c>
      <c r="C280" s="5" t="str">
        <f>Лист2!D197</f>
        <v>09</v>
      </c>
      <c r="D280" s="5" t="str">
        <f>Лист2!E197</f>
        <v>01 2 00 10110</v>
      </c>
      <c r="E280" s="5">
        <f>Лист2!F197</f>
        <v>850</v>
      </c>
      <c r="F280" s="24">
        <f>Лист2!G197</f>
        <v>35</v>
      </c>
      <c r="G280" s="24">
        <f>Лист2!H197</f>
        <v>35</v>
      </c>
      <c r="H280" s="24">
        <f>Лист2!I197</f>
        <v>35</v>
      </c>
    </row>
    <row r="281" spans="1:8" ht="31.5" customHeight="1">
      <c r="A281" s="47" t="str">
        <f>Лист2!A198</f>
        <v>Руководство и управление в сфере установленных функций</v>
      </c>
      <c r="B281" s="5" t="str">
        <f>Лист2!C198</f>
        <v>07</v>
      </c>
      <c r="C281" s="5" t="str">
        <f>Лист2!D198</f>
        <v>09</v>
      </c>
      <c r="D281" s="5" t="str">
        <f>Лист2!E198</f>
        <v>01 4 00 00000</v>
      </c>
      <c r="E281" s="5"/>
      <c r="F281" s="24">
        <f>F282</f>
        <v>1727</v>
      </c>
      <c r="G281" s="24">
        <f t="shared" ref="G281:H281" si="35">G282</f>
        <v>1727</v>
      </c>
      <c r="H281" s="24">
        <f t="shared" si="35"/>
        <v>1727</v>
      </c>
    </row>
    <row r="282" spans="1:8" ht="51" customHeight="1">
      <c r="A282" s="47" t="str">
        <f>Лист2!A199</f>
        <v>Функционирование комиссий по делам несовершеннолетних и защите их прав и органов опеки и попечительства</v>
      </c>
      <c r="B282" s="5" t="str">
        <f>Лист2!C199</f>
        <v>07</v>
      </c>
      <c r="C282" s="5" t="str">
        <f>Лист2!D199</f>
        <v>09</v>
      </c>
      <c r="D282" s="5" t="str">
        <f>Лист2!E199</f>
        <v>01 4 00 70090</v>
      </c>
      <c r="E282" s="5"/>
      <c r="F282" s="24">
        <f>F283+F284</f>
        <v>1727</v>
      </c>
      <c r="G282" s="24">
        <f t="shared" ref="G282:H282" si="36">G283+G284</f>
        <v>1727</v>
      </c>
      <c r="H282" s="24">
        <f t="shared" si="36"/>
        <v>1727</v>
      </c>
    </row>
    <row r="283" spans="1:8" ht="85.5" customHeight="1">
      <c r="A283" s="47" t="str">
        <f>Лист2!A200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3" s="5" t="str">
        <f>Лист2!C200</f>
        <v>07</v>
      </c>
      <c r="C283" s="5" t="str">
        <f>Лист2!D200</f>
        <v>09</v>
      </c>
      <c r="D283" s="5" t="str">
        <f>Лист2!E200</f>
        <v>01 4 00 70090</v>
      </c>
      <c r="E283" s="5">
        <f>Лист2!F200</f>
        <v>100</v>
      </c>
      <c r="F283" s="24">
        <f>Лист2!G200+Лист2!G498</f>
        <v>1664</v>
      </c>
      <c r="G283" s="24">
        <f>Лист2!H200+Лист2!H498</f>
        <v>1664</v>
      </c>
      <c r="H283" s="24">
        <f>Лист2!I200+Лист2!I498</f>
        <v>1664</v>
      </c>
    </row>
    <row r="284" spans="1:8" ht="31.5" customHeight="1">
      <c r="A284" s="47" t="str">
        <f>Лист2!A201</f>
        <v>Закупка товаров, работ и услуг для обеспечения государственных (муниципальных) нужд</v>
      </c>
      <c r="B284" s="5" t="str">
        <f>Лист2!C201</f>
        <v>07</v>
      </c>
      <c r="C284" s="5" t="str">
        <f>Лист2!D201</f>
        <v>09</v>
      </c>
      <c r="D284" s="5" t="str">
        <f>Лист2!E201</f>
        <v>01 4 00 70090</v>
      </c>
      <c r="E284" s="5">
        <f>Лист2!F201</f>
        <v>200</v>
      </c>
      <c r="F284" s="24">
        <f>Лист2!G201+Лист2!G499</f>
        <v>63</v>
      </c>
      <c r="G284" s="24">
        <f>Лист2!H201+Лист2!H499</f>
        <v>63</v>
      </c>
      <c r="H284" s="24">
        <f>Лист2!I201+Лист2!I499</f>
        <v>63</v>
      </c>
    </row>
    <row r="285" spans="1:8" ht="36" customHeight="1">
      <c r="A285" s="47" t="str">
        <f>Лист2!A202</f>
        <v>Расходы на обеспечение деятельности (оказание услуг) подведомственных учреждений</v>
      </c>
      <c r="B285" s="5" t="str">
        <f>Лист2!C202</f>
        <v>07</v>
      </c>
      <c r="C285" s="5" t="str">
        <f>Лист2!D202</f>
        <v>09</v>
      </c>
      <c r="D285" s="5" t="str">
        <f>Лист2!E202</f>
        <v>02 0 00 00000</v>
      </c>
      <c r="E285" s="5"/>
      <c r="F285" s="24">
        <f>F286+F290</f>
        <v>9208.0460000000003</v>
      </c>
      <c r="G285" s="24">
        <f t="shared" ref="G285:H285" si="37">G286+G290</f>
        <v>6814</v>
      </c>
      <c r="H285" s="24">
        <f t="shared" si="37"/>
        <v>6814</v>
      </c>
    </row>
    <row r="286" spans="1:8" ht="54.75" customHeight="1">
      <c r="A286" s="47" t="str">
        <f>Лист2!A203</f>
        <v>Расходы на обеспечение деятельности (оказание услуг) подведомственных учреждений в сфере образования</v>
      </c>
      <c r="B286" s="5" t="str">
        <f>Лист2!C203</f>
        <v>07</v>
      </c>
      <c r="C286" s="5" t="str">
        <f>Лист2!D203</f>
        <v>09</v>
      </c>
      <c r="D286" s="5" t="str">
        <f>Лист2!E203</f>
        <v>02 1 00 00000</v>
      </c>
      <c r="E286" s="5"/>
      <c r="F286" s="24">
        <f>F287</f>
        <v>3732</v>
      </c>
      <c r="G286" s="24">
        <f t="shared" ref="G286:H286" si="38">G287</f>
        <v>2111</v>
      </c>
      <c r="H286" s="24">
        <f t="shared" si="38"/>
        <v>2111</v>
      </c>
    </row>
    <row r="287" spans="1:8" ht="27.75" customHeight="1">
      <c r="A287" s="47" t="str">
        <f>Лист2!A204</f>
        <v>Детские оздоровительные учреждения</v>
      </c>
      <c r="B287" s="5" t="str">
        <f>Лист2!C204</f>
        <v>07</v>
      </c>
      <c r="C287" s="5" t="str">
        <f>Лист2!D204</f>
        <v>09</v>
      </c>
      <c r="D287" s="5" t="str">
        <f>Лист2!E204</f>
        <v>02 1 00 10490</v>
      </c>
      <c r="E287" s="5"/>
      <c r="F287" s="24">
        <f>F288+F289</f>
        <v>3732</v>
      </c>
      <c r="G287" s="24">
        <f t="shared" ref="G287:H287" si="39">G288+G289</f>
        <v>2111</v>
      </c>
      <c r="H287" s="24">
        <f t="shared" si="39"/>
        <v>2111</v>
      </c>
    </row>
    <row r="288" spans="1:8" ht="86.25" customHeight="1">
      <c r="A288" s="47" t="str">
        <f>Лист2!A205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8" s="5" t="str">
        <f>Лист2!C205</f>
        <v>07</v>
      </c>
      <c r="C288" s="5" t="str">
        <f>Лист2!D205</f>
        <v>09</v>
      </c>
      <c r="D288" s="5" t="str">
        <f>Лист2!E205</f>
        <v>02 1 00 10490</v>
      </c>
      <c r="E288" s="5">
        <f>Лист2!F205</f>
        <v>100</v>
      </c>
      <c r="F288" s="24">
        <f>Лист2!G205</f>
        <v>2588</v>
      </c>
      <c r="G288" s="24">
        <f>Лист2!H205</f>
        <v>950</v>
      </c>
      <c r="H288" s="24">
        <f>Лист2!I205</f>
        <v>950</v>
      </c>
    </row>
    <row r="289" spans="1:8" ht="42" customHeight="1">
      <c r="A289" s="47" t="str">
        <f>Лист2!A206</f>
        <v>Закупка товаров, работ и услуг для обеспечения государственных (муниципальных) нужд</v>
      </c>
      <c r="B289" s="5" t="str">
        <f>Лист2!C206</f>
        <v>07</v>
      </c>
      <c r="C289" s="5" t="str">
        <f>Лист2!D206</f>
        <v>09</v>
      </c>
      <c r="D289" s="5" t="str">
        <f>Лист2!E206</f>
        <v>02 1 00 10490</v>
      </c>
      <c r="E289" s="5">
        <f>Лист2!F206</f>
        <v>200</v>
      </c>
      <c r="F289" s="24">
        <f>Лист2!G206</f>
        <v>1144</v>
      </c>
      <c r="G289" s="24">
        <f>Лист2!H206</f>
        <v>1161</v>
      </c>
      <c r="H289" s="24">
        <f>Лист2!I206</f>
        <v>1161</v>
      </c>
    </row>
    <row r="290" spans="1:8" ht="34.5" customHeight="1">
      <c r="A290" s="45" t="s">
        <v>79</v>
      </c>
      <c r="B290" s="5" t="str">
        <f>Лист2!C207</f>
        <v>07</v>
      </c>
      <c r="C290" s="5" t="str">
        <f>Лист2!D207</f>
        <v>09</v>
      </c>
      <c r="D290" s="5" t="str">
        <f>Лист2!E207</f>
        <v>02 5 00 00000</v>
      </c>
      <c r="E290" s="5"/>
      <c r="F290" s="24">
        <f>F291</f>
        <v>5476.0460000000003</v>
      </c>
      <c r="G290" s="24">
        <f>G291</f>
        <v>4703</v>
      </c>
      <c r="H290" s="24">
        <f>H291</f>
        <v>4703</v>
      </c>
    </row>
    <row r="291" spans="1:8" ht="93" customHeight="1">
      <c r="A291" s="48" t="s">
        <v>57</v>
      </c>
      <c r="B291" s="5" t="str">
        <f>Лист2!C208</f>
        <v>07</v>
      </c>
      <c r="C291" s="5" t="str">
        <f>Лист2!D208</f>
        <v>09</v>
      </c>
      <c r="D291" s="5" t="str">
        <f>Лист2!E208</f>
        <v>02 5 00 10820</v>
      </c>
      <c r="E291" s="5"/>
      <c r="F291" s="24">
        <f>F292+F293</f>
        <v>5476.0460000000003</v>
      </c>
      <c r="G291" s="24">
        <f t="shared" ref="G291:H291" si="40">G292+G293</f>
        <v>4703</v>
      </c>
      <c r="H291" s="24">
        <f t="shared" si="40"/>
        <v>4703</v>
      </c>
    </row>
    <row r="292" spans="1:8" ht="77.25" customHeight="1">
      <c r="A292" s="44" t="s">
        <v>68</v>
      </c>
      <c r="B292" s="5" t="str">
        <f>Лист2!C209</f>
        <v>07</v>
      </c>
      <c r="C292" s="5" t="str">
        <f>Лист2!D209</f>
        <v>09</v>
      </c>
      <c r="D292" s="5" t="str">
        <f>Лист2!E209</f>
        <v>02 5 00 10820</v>
      </c>
      <c r="E292" s="5">
        <f>Лист2!F209</f>
        <v>100</v>
      </c>
      <c r="F292" s="24">
        <f>Лист2!G209</f>
        <v>4773.5420000000004</v>
      </c>
      <c r="G292" s="24">
        <f>Лист2!H209</f>
        <v>4193</v>
      </c>
      <c r="H292" s="24">
        <f>Лист2!I209</f>
        <v>4193</v>
      </c>
    </row>
    <row r="293" spans="1:8" ht="32.25" customHeight="1">
      <c r="A293" s="44" t="s">
        <v>100</v>
      </c>
      <c r="B293" s="5" t="str">
        <f>Лист2!C210</f>
        <v>07</v>
      </c>
      <c r="C293" s="5" t="str">
        <f>Лист2!D210</f>
        <v>09</v>
      </c>
      <c r="D293" s="5" t="str">
        <f>Лист2!E210</f>
        <v>02 5 00 10820</v>
      </c>
      <c r="E293" s="5">
        <f>Лист2!F210</f>
        <v>200</v>
      </c>
      <c r="F293" s="24">
        <f>Лист2!G210</f>
        <v>702.50400000000002</v>
      </c>
      <c r="G293" s="24">
        <f>Лист2!H210</f>
        <v>510</v>
      </c>
      <c r="H293" s="24">
        <f>Лист2!I210</f>
        <v>510</v>
      </c>
    </row>
    <row r="294" spans="1:8" ht="19.5" customHeight="1">
      <c r="A294" s="45" t="s">
        <v>60</v>
      </c>
      <c r="B294" s="5" t="str">
        <f>Лист2!C211</f>
        <v>07</v>
      </c>
      <c r="C294" s="5" t="str">
        <f>Лист2!D211</f>
        <v>09</v>
      </c>
      <c r="D294" s="5" t="str">
        <f>Лист2!E211</f>
        <v>02 5 00 10820</v>
      </c>
      <c r="E294" s="5">
        <f>Лист2!F211</f>
        <v>850</v>
      </c>
      <c r="F294" s="24">
        <f>Лист2!G211</f>
        <v>0</v>
      </c>
      <c r="G294" s="24">
        <f>Лист2!H211</f>
        <v>0</v>
      </c>
      <c r="H294" s="24">
        <f>Лист2!I211</f>
        <v>0</v>
      </c>
    </row>
    <row r="295" spans="1:8" ht="31.5">
      <c r="A295" s="45" t="str">
        <f>Лист2!A212</f>
        <v>Муниципальная программа
«Развитие образования в Волчихинском районе»</v>
      </c>
      <c r="B295" s="5" t="str">
        <f>Лист2!C212</f>
        <v>07</v>
      </c>
      <c r="C295" s="5" t="str">
        <f>Лист2!D212</f>
        <v>09</v>
      </c>
      <c r="D295" s="5" t="str">
        <f>Лист2!E212</f>
        <v>58 0 00 60990</v>
      </c>
      <c r="E295" s="5"/>
      <c r="F295" s="60">
        <f>Лист2!G212</f>
        <v>30.88</v>
      </c>
      <c r="G295" s="60">
        <f>Лист2!H212</f>
        <v>0</v>
      </c>
      <c r="H295" s="60">
        <f>Лист2!I212</f>
        <v>0</v>
      </c>
    </row>
    <row r="296" spans="1:8" ht="31.5">
      <c r="A296" s="45" t="str">
        <f>Лист2!A213</f>
        <v>Социальное обеспечение и иные выплаты населению</v>
      </c>
      <c r="B296" s="5" t="str">
        <f>Лист2!C213</f>
        <v>07</v>
      </c>
      <c r="C296" s="5" t="str">
        <f>Лист2!D213</f>
        <v>09</v>
      </c>
      <c r="D296" s="5" t="str">
        <f>Лист2!E213</f>
        <v>58 0 00 60990</v>
      </c>
      <c r="E296" s="5">
        <f>Лист2!F213</f>
        <v>300</v>
      </c>
      <c r="F296" s="60">
        <f>Лист2!G213</f>
        <v>30.88</v>
      </c>
      <c r="G296" s="60">
        <f>Лист2!H213</f>
        <v>0</v>
      </c>
      <c r="H296" s="60">
        <f>Лист2!I213</f>
        <v>0</v>
      </c>
    </row>
    <row r="297" spans="1:8" ht="31.5">
      <c r="A297" s="45" t="str">
        <f>Лист2!A214</f>
        <v>МП "Развитие молодежной политике в Волчихинском районе" на 2025-2030 годы</v>
      </c>
      <c r="B297" s="5" t="str">
        <f>Лист2!C214</f>
        <v>07</v>
      </c>
      <c r="C297" s="5" t="str">
        <f>Лист2!D214</f>
        <v>09</v>
      </c>
      <c r="D297" s="5" t="str">
        <f>Лист2!E214</f>
        <v>58 1 00 60990</v>
      </c>
      <c r="E297" s="5"/>
      <c r="F297" s="60">
        <f>Лист2!G214</f>
        <v>24.72</v>
      </c>
      <c r="G297" s="60">
        <f>Лист2!H214</f>
        <v>0</v>
      </c>
      <c r="H297" s="60">
        <f>Лист2!I214</f>
        <v>0</v>
      </c>
    </row>
    <row r="298" spans="1:8" ht="31.5">
      <c r="A298" s="45" t="str">
        <f>Лист2!A215</f>
        <v>Закупка товаров, работ и услуг для обеспечения государственных (муниципальных) нужд</v>
      </c>
      <c r="B298" s="5" t="str">
        <f>Лист2!C215</f>
        <v>07</v>
      </c>
      <c r="C298" s="5" t="str">
        <f>Лист2!D215</f>
        <v>09</v>
      </c>
      <c r="D298" s="5" t="str">
        <f>Лист2!E215</f>
        <v>58 1 00 60990</v>
      </c>
      <c r="E298" s="5">
        <f>Лист2!F215</f>
        <v>200</v>
      </c>
      <c r="F298" s="60">
        <f>Лист2!G215</f>
        <v>24.72</v>
      </c>
      <c r="G298" s="60">
        <f>Лист2!H215</f>
        <v>0</v>
      </c>
      <c r="H298" s="60">
        <f>Лист2!I215</f>
        <v>0</v>
      </c>
    </row>
    <row r="299" spans="1:8" ht="19.5" customHeight="1">
      <c r="A299" s="45" t="str">
        <f>Лист2!A216</f>
        <v>Иные вопросы в отраслях социальной сферы</v>
      </c>
      <c r="B299" s="5" t="str">
        <f>Лист2!C216</f>
        <v>07</v>
      </c>
      <c r="C299" s="5" t="str">
        <f>Лист2!D216</f>
        <v>09</v>
      </c>
      <c r="D299" s="5" t="str">
        <f>Лист2!E216</f>
        <v>90 0 00 00000</v>
      </c>
      <c r="E299" s="5"/>
      <c r="F299" s="24">
        <f>F300</f>
        <v>3369.7339999999999</v>
      </c>
      <c r="G299" s="24">
        <f t="shared" ref="G299:H299" si="41">G300</f>
        <v>1864.7</v>
      </c>
      <c r="H299" s="24">
        <f t="shared" si="41"/>
        <v>1864.7</v>
      </c>
    </row>
    <row r="300" spans="1:8" ht="24" customHeight="1">
      <c r="A300" s="45" t="str">
        <f>Лист2!A217</f>
        <v>Иные вопросы в сфере образования</v>
      </c>
      <c r="B300" s="5" t="str">
        <f>Лист2!C217</f>
        <v>07</v>
      </c>
      <c r="C300" s="5" t="str">
        <f>Лист2!D217</f>
        <v>09</v>
      </c>
      <c r="D300" s="5" t="str">
        <f>Лист2!E217</f>
        <v>90 1 00 00000</v>
      </c>
      <c r="E300" s="5"/>
      <c r="F300" s="24">
        <f>F301+F305+F307+F309+F303</f>
        <v>3369.7339999999999</v>
      </c>
      <c r="G300" s="24">
        <f t="shared" ref="G300:H300" si="42">G301+G305+G307</f>
        <v>1864.7</v>
      </c>
      <c r="H300" s="24">
        <f t="shared" si="42"/>
        <v>1864.7</v>
      </c>
    </row>
    <row r="301" spans="1:8" ht="35.25" customHeight="1">
      <c r="A301" s="45" t="str">
        <f>Лист2!A218</f>
        <v>Субсидии на проведение детской оздоровительной кампании</v>
      </c>
      <c r="B301" s="5" t="str">
        <f>Лист2!C218</f>
        <v>07</v>
      </c>
      <c r="C301" s="5" t="str">
        <f>Лист2!D218</f>
        <v>09</v>
      </c>
      <c r="D301" s="5" t="str">
        <f>Лист2!E218</f>
        <v>90 1 00 S6900</v>
      </c>
      <c r="E301" s="5"/>
      <c r="F301" s="24">
        <f>Лист2!G218</f>
        <v>2014.4</v>
      </c>
      <c r="G301" s="24">
        <f>Лист2!H218</f>
        <v>1841.7</v>
      </c>
      <c r="H301" s="24">
        <f>Лист2!I218</f>
        <v>1841.7</v>
      </c>
    </row>
    <row r="302" spans="1:8" ht="36.75" customHeight="1">
      <c r="A302" s="45" t="str">
        <f>Лист2!A219</f>
        <v>Закупка товаров, работ и услуг для обеспечения государственных (муниципальных) нужд</v>
      </c>
      <c r="B302" s="5" t="str">
        <f>Лист2!C219</f>
        <v>07</v>
      </c>
      <c r="C302" s="5" t="str">
        <f>Лист2!D219</f>
        <v>09</v>
      </c>
      <c r="D302" s="5" t="str">
        <f>Лист2!E219</f>
        <v>90 1 00 S6900</v>
      </c>
      <c r="E302" s="5">
        <f>Лист2!F219</f>
        <v>200</v>
      </c>
      <c r="F302" s="24">
        <f>Лист2!G219</f>
        <v>2014.4</v>
      </c>
      <c r="G302" s="24">
        <f>Лист2!H219</f>
        <v>1841.7</v>
      </c>
      <c r="H302" s="24">
        <f>Лист2!I219</f>
        <v>1841.7</v>
      </c>
    </row>
    <row r="303" spans="1:8" ht="36.75" customHeight="1">
      <c r="A303" s="45" t="str">
        <f>Лист2!A220</f>
        <v>Софинансирование субсидии на проведение детской оздоровительной кампании</v>
      </c>
      <c r="B303" s="5" t="str">
        <f>Лист2!C220</f>
        <v>07</v>
      </c>
      <c r="C303" s="5" t="str">
        <f>Лист2!D220</f>
        <v>09</v>
      </c>
      <c r="D303" s="5" t="str">
        <f>Лист2!E220</f>
        <v>90 1 00 S6900</v>
      </c>
      <c r="E303" s="5"/>
      <c r="F303" s="24">
        <f>Лист2!G220</f>
        <v>18.603000000000002</v>
      </c>
      <c r="G303" s="24">
        <f>Лист2!H220</f>
        <v>0</v>
      </c>
      <c r="H303" s="24">
        <f>Лист2!I220</f>
        <v>0</v>
      </c>
    </row>
    <row r="304" spans="1:8" ht="36.75" customHeight="1">
      <c r="A304" s="45" t="str">
        <f>Лист2!A221</f>
        <v>Закупка товаров, работ и услуг для обеспечения государственных (муниципальных) нужд</v>
      </c>
      <c r="B304" s="5" t="str">
        <f>Лист2!C221</f>
        <v>07</v>
      </c>
      <c r="C304" s="5" t="str">
        <f>Лист2!D221</f>
        <v>09</v>
      </c>
      <c r="D304" s="5" t="str">
        <f>Лист2!E221</f>
        <v>90 1 00 S6900</v>
      </c>
      <c r="E304" s="5">
        <f>Лист2!F221</f>
        <v>200</v>
      </c>
      <c r="F304" s="24">
        <f>Лист2!G221</f>
        <v>18.603000000000002</v>
      </c>
      <c r="G304" s="24">
        <f>Лист2!H221</f>
        <v>0</v>
      </c>
      <c r="H304" s="24">
        <f>Лист2!I221</f>
        <v>0</v>
      </c>
    </row>
    <row r="305" spans="1:8" ht="106.5" customHeight="1">
      <c r="A305" s="45" t="str">
        <f>Лист2!A222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305" s="5" t="str">
        <f>Лист2!C222</f>
        <v>07</v>
      </c>
      <c r="C305" s="5" t="str">
        <f>Лист2!D222</f>
        <v>09</v>
      </c>
      <c r="D305" s="5" t="str">
        <f>Лист2!E222</f>
        <v>90 1 00 S0620</v>
      </c>
      <c r="E305" s="5"/>
      <c r="F305" s="24">
        <f>Лист2!G222</f>
        <v>23.6</v>
      </c>
      <c r="G305" s="24">
        <f>Лист2!H222</f>
        <v>23</v>
      </c>
      <c r="H305" s="24">
        <f>Лист2!I222</f>
        <v>23</v>
      </c>
    </row>
    <row r="306" spans="1:8" ht="36.75" customHeight="1">
      <c r="A306" s="45" t="str">
        <f>Лист2!A223</f>
        <v>Социальное обеспечение и иные выплаты населению</v>
      </c>
      <c r="B306" s="5" t="str">
        <f>Лист2!C223</f>
        <v>07</v>
      </c>
      <c r="C306" s="5" t="str">
        <f>Лист2!D223</f>
        <v>09</v>
      </c>
      <c r="D306" s="5" t="str">
        <f>Лист2!E223</f>
        <v>90 1 00 S0620</v>
      </c>
      <c r="E306" s="5">
        <f>Лист2!F223</f>
        <v>300</v>
      </c>
      <c r="F306" s="24">
        <f>Лист2!G223</f>
        <v>23.6</v>
      </c>
      <c r="G306" s="24">
        <f>Лист2!H223</f>
        <v>23</v>
      </c>
      <c r="H306" s="24">
        <f>Лист2!I223</f>
        <v>23</v>
      </c>
    </row>
    <row r="307" spans="1:8" ht="63">
      <c r="A307" s="45" t="str">
        <f>Лист2!A224</f>
        <v>Мероприятия по укреплению и развитию материально-технической базы краевых и муниципальных загородных лагерей отдыха и оздоровления детей</v>
      </c>
      <c r="B307" s="5" t="str">
        <f>Лист2!C224</f>
        <v>07</v>
      </c>
      <c r="C307" s="5" t="str">
        <f>Лист2!D224</f>
        <v>09</v>
      </c>
      <c r="D307" s="5" t="str">
        <f>Лист2!E224</f>
        <v>90 1 00 S6912</v>
      </c>
      <c r="E307" s="5"/>
      <c r="F307" s="24">
        <f>Лист2!G224</f>
        <v>1300</v>
      </c>
      <c r="G307" s="24">
        <f>Лист2!H224</f>
        <v>0</v>
      </c>
      <c r="H307" s="24">
        <f>Лист2!I224</f>
        <v>0</v>
      </c>
    </row>
    <row r="308" spans="1:8" ht="36.75" customHeight="1">
      <c r="A308" s="45" t="str">
        <f>Лист2!A225</f>
        <v>Закупка товаров, работ и услуг для обеспечения государственных (муниципальных) нужд</v>
      </c>
      <c r="B308" s="5" t="str">
        <f>Лист2!C225</f>
        <v>07</v>
      </c>
      <c r="C308" s="5" t="str">
        <f>Лист2!D225</f>
        <v>09</v>
      </c>
      <c r="D308" s="5" t="str">
        <f>Лист2!E225</f>
        <v>90 1 00 S6912</v>
      </c>
      <c r="E308" s="5">
        <f>Лист2!F225</f>
        <v>200</v>
      </c>
      <c r="F308" s="24">
        <f>Лист2!G225</f>
        <v>1300</v>
      </c>
      <c r="G308" s="24">
        <f>Лист2!H225</f>
        <v>0</v>
      </c>
      <c r="H308" s="24">
        <f>Лист2!I225</f>
        <v>0</v>
      </c>
    </row>
    <row r="309" spans="1:8" ht="63">
      <c r="A309" s="45" t="str">
        <f>Лист2!A226</f>
        <v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v>
      </c>
      <c r="B309" s="5" t="str">
        <f>Лист2!C226</f>
        <v>07</v>
      </c>
      <c r="C309" s="5" t="str">
        <f>Лист2!D226</f>
        <v>09</v>
      </c>
      <c r="D309" s="5" t="str">
        <f>Лист2!E226</f>
        <v>90 1 00 S6912</v>
      </c>
      <c r="E309" s="5"/>
      <c r="F309" s="24">
        <f>Лист2!G226</f>
        <v>13.131</v>
      </c>
      <c r="G309" s="24">
        <f>Лист2!H226</f>
        <v>0</v>
      </c>
      <c r="H309" s="24">
        <f>Лист2!I226</f>
        <v>0</v>
      </c>
    </row>
    <row r="310" spans="1:8" ht="36.75" customHeight="1">
      <c r="A310" s="45" t="str">
        <f>Лист2!A227</f>
        <v>Закупка товаров, работ и услуг для обеспечения государственных (муниципальных) нужд</v>
      </c>
      <c r="B310" s="5" t="str">
        <f>Лист2!C227</f>
        <v>07</v>
      </c>
      <c r="C310" s="5" t="str">
        <f>Лист2!D227</f>
        <v>09</v>
      </c>
      <c r="D310" s="5" t="str">
        <f>Лист2!E227</f>
        <v>90 1 00 S6912</v>
      </c>
      <c r="E310" s="5">
        <f>Лист2!F227</f>
        <v>200</v>
      </c>
      <c r="F310" s="24">
        <f>Лист2!G227</f>
        <v>13.131</v>
      </c>
      <c r="G310" s="24">
        <f>Лист2!H227</f>
        <v>0</v>
      </c>
      <c r="H310" s="24">
        <f>Лист2!I227</f>
        <v>0</v>
      </c>
    </row>
    <row r="311" spans="1:8" ht="36.75" customHeight="1">
      <c r="A311" s="45" t="str">
        <f>Лист2!A228</f>
        <v>Иные расходы органов государственной власти субъектов Российской Федерации</v>
      </c>
      <c r="B311" s="5" t="str">
        <f>Лист2!C228</f>
        <v>07</v>
      </c>
      <c r="C311" s="5" t="str">
        <f>Лист2!D228</f>
        <v>09</v>
      </c>
      <c r="D311" s="5" t="str">
        <f>Лист2!E228</f>
        <v>99 0 00 00000</v>
      </c>
      <c r="E311" s="5"/>
      <c r="F311" s="24">
        <f>Лист2!G228</f>
        <v>1264.278</v>
      </c>
      <c r="G311" s="24">
        <f>Лист2!H228</f>
        <v>261</v>
      </c>
      <c r="H311" s="24">
        <f>Лист2!I228</f>
        <v>261</v>
      </c>
    </row>
    <row r="312" spans="1:8" ht="36.75" customHeight="1">
      <c r="A312" s="45" t="str">
        <f>Лист2!A229</f>
        <v>Расходы на выполнение других обязательств государства</v>
      </c>
      <c r="B312" s="5" t="str">
        <f>Лист2!C229</f>
        <v>07</v>
      </c>
      <c r="C312" s="5" t="str">
        <f>Лист2!D229</f>
        <v>09</v>
      </c>
      <c r="D312" s="5" t="str">
        <f>Лист2!E229</f>
        <v>99 9 00 00000</v>
      </c>
      <c r="E312" s="5"/>
      <c r="F312" s="24">
        <f>Лист2!G229</f>
        <v>1264.278</v>
      </c>
      <c r="G312" s="24">
        <f>Лист2!H229</f>
        <v>261</v>
      </c>
      <c r="H312" s="24">
        <f>Лист2!I229</f>
        <v>261</v>
      </c>
    </row>
    <row r="313" spans="1:8" ht="25.5" customHeight="1">
      <c r="A313" s="45" t="str">
        <f>Лист2!A230</f>
        <v>Прочие выплаты по обязательствам государства</v>
      </c>
      <c r="B313" s="5" t="str">
        <f>Лист2!C230</f>
        <v>07</v>
      </c>
      <c r="C313" s="5" t="str">
        <f>Лист2!D230</f>
        <v>09</v>
      </c>
      <c r="D313" s="5" t="str">
        <f>Лист2!E230</f>
        <v>99 9 00 14710</v>
      </c>
      <c r="E313" s="5"/>
      <c r="F313" s="24">
        <f>Лист2!G230</f>
        <v>1264.278</v>
      </c>
      <c r="G313" s="24">
        <f>Лист2!H230</f>
        <v>261</v>
      </c>
      <c r="H313" s="24">
        <f>Лист2!I230</f>
        <v>261</v>
      </c>
    </row>
    <row r="314" spans="1:8" ht="36.75" customHeight="1">
      <c r="A314" s="45" t="str">
        <f>Лист2!A231</f>
        <v>Закупка товаров, работ и услуг для обеспечения государственных (муниципальных) нужд</v>
      </c>
      <c r="B314" s="5" t="str">
        <f>Лист2!C231</f>
        <v>07</v>
      </c>
      <c r="C314" s="5" t="str">
        <f>Лист2!D231</f>
        <v>09</v>
      </c>
      <c r="D314" s="5" t="str">
        <f>Лист2!E231</f>
        <v>99 9 00 14710</v>
      </c>
      <c r="E314" s="5">
        <f>Лист2!F231</f>
        <v>200</v>
      </c>
      <c r="F314" s="24">
        <f>Лист2!G231</f>
        <v>1264.278</v>
      </c>
      <c r="G314" s="24">
        <f>Лист2!H231</f>
        <v>261</v>
      </c>
      <c r="H314" s="24">
        <f>Лист2!I231</f>
        <v>261</v>
      </c>
    </row>
    <row r="315" spans="1:8" ht="23.25" customHeight="1">
      <c r="A315" s="41" t="s">
        <v>76</v>
      </c>
      <c r="B315" s="5" t="s">
        <v>20</v>
      </c>
      <c r="C315" s="5"/>
      <c r="D315" s="3"/>
      <c r="E315" s="5"/>
      <c r="F315" s="8">
        <f>F316+F336</f>
        <v>64926.758000000002</v>
      </c>
      <c r="G315" s="8">
        <f t="shared" ref="G315:H315" si="43">G316+G336</f>
        <v>43773.1</v>
      </c>
      <c r="H315" s="8">
        <f t="shared" si="43"/>
        <v>44673.1</v>
      </c>
    </row>
    <row r="316" spans="1:8" ht="17.25" customHeight="1">
      <c r="A316" s="41" t="s">
        <v>45</v>
      </c>
      <c r="B316" s="5" t="s">
        <v>20</v>
      </c>
      <c r="C316" s="5" t="s">
        <v>13</v>
      </c>
      <c r="D316" s="3"/>
      <c r="E316" s="5"/>
      <c r="F316" s="8">
        <f>F317+F330+F325+F328</f>
        <v>51194.447999999997</v>
      </c>
      <c r="G316" s="8">
        <f t="shared" ref="G316:H316" si="44">G317+G330+G325</f>
        <v>34449.1</v>
      </c>
      <c r="H316" s="8">
        <f t="shared" si="44"/>
        <v>35349.1</v>
      </c>
    </row>
    <row r="317" spans="1:8" ht="44.25" customHeight="1">
      <c r="A317" s="41" t="str">
        <f>Лист2!A78</f>
        <v>Расходы на обеспечение деятельности (оказание услуг) подведомственных учреждений</v>
      </c>
      <c r="B317" s="5" t="str">
        <f>Лист2!C78</f>
        <v>08</v>
      </c>
      <c r="C317" s="5" t="str">
        <f>Лист2!D78</f>
        <v>01</v>
      </c>
      <c r="D317" s="5" t="str">
        <f>Лист2!E78</f>
        <v>02 0 00 00000</v>
      </c>
      <c r="E317" s="5"/>
      <c r="F317" s="24">
        <f>Лист2!G78</f>
        <v>32028.847999999998</v>
      </c>
      <c r="G317" s="24">
        <f>Лист2!H78</f>
        <v>29639.1</v>
      </c>
      <c r="H317" s="24">
        <f>Лист2!I78</f>
        <v>30539.1</v>
      </c>
    </row>
    <row r="318" spans="1:8" ht="47.25">
      <c r="A318" s="41" t="str">
        <f>Лист2!A79</f>
        <v>Расходы на обеспечение деятельности (оказание услуг) подведомственных учреждений в сфере культуры</v>
      </c>
      <c r="B318" s="5" t="str">
        <f>Лист2!C79</f>
        <v>08</v>
      </c>
      <c r="C318" s="5" t="str">
        <f>Лист2!D79</f>
        <v>01</v>
      </c>
      <c r="D318" s="5" t="str">
        <f>Лист2!E79</f>
        <v>02 2 00 00000</v>
      </c>
      <c r="E318" s="5"/>
      <c r="F318" s="24">
        <f>Лист2!G79+F323</f>
        <v>50371.398000000001</v>
      </c>
      <c r="G318" s="24">
        <f>Лист2!H79</f>
        <v>29639.1</v>
      </c>
      <c r="H318" s="24">
        <f>Лист2!I79</f>
        <v>30539.1</v>
      </c>
    </row>
    <row r="319" spans="1:8" ht="21" customHeight="1">
      <c r="A319" s="41" t="str">
        <f>Лист2!A80</f>
        <v>Учреждения культуры</v>
      </c>
      <c r="B319" s="5" t="str">
        <f>Лист2!C80</f>
        <v>08</v>
      </c>
      <c r="C319" s="5" t="str">
        <f>Лист2!D80</f>
        <v>01</v>
      </c>
      <c r="D319" s="5" t="str">
        <f>Лист2!E80</f>
        <v>02 2 00 10530</v>
      </c>
      <c r="E319" s="5"/>
      <c r="F319" s="24">
        <f>Лист2!G80</f>
        <v>13250.797999999999</v>
      </c>
      <c r="G319" s="24">
        <f>Лист2!H80</f>
        <v>29639.1</v>
      </c>
      <c r="H319" s="24">
        <f>Лист2!I80</f>
        <v>30539.1</v>
      </c>
    </row>
    <row r="320" spans="1:8" ht="87.75" customHeight="1">
      <c r="A320" s="41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0" s="5" t="str">
        <f>Лист2!C81</f>
        <v>08</v>
      </c>
      <c r="C320" s="5" t="str">
        <f>Лист2!D81</f>
        <v>01</v>
      </c>
      <c r="D320" s="5" t="str">
        <f>Лист2!E81</f>
        <v>02 2 00 10530</v>
      </c>
      <c r="E320" s="5">
        <f>Лист2!F81</f>
        <v>100</v>
      </c>
      <c r="F320" s="24">
        <f>Лист2!G81</f>
        <v>11297.1</v>
      </c>
      <c r="G320" s="24">
        <f>Лист2!H81</f>
        <v>26032.6</v>
      </c>
      <c r="H320" s="24">
        <f>Лист2!I81</f>
        <v>26932.6</v>
      </c>
    </row>
    <row r="321" spans="1:8" ht="37.5" customHeight="1">
      <c r="A321" s="41" t="str">
        <f>Лист2!A82</f>
        <v>Закупка товаров, работ и услуг для обеспечения государственных (муниципальных) нужд</v>
      </c>
      <c r="B321" s="5" t="str">
        <f>Лист2!C82</f>
        <v>08</v>
      </c>
      <c r="C321" s="5" t="str">
        <f>Лист2!D82</f>
        <v>01</v>
      </c>
      <c r="D321" s="5" t="str">
        <f>Лист2!E82</f>
        <v>02 2 00 10530</v>
      </c>
      <c r="E321" s="5">
        <f>Лист2!F82</f>
        <v>200</v>
      </c>
      <c r="F321" s="24">
        <f>Лист2!G82</f>
        <v>1870.3979999999999</v>
      </c>
      <c r="G321" s="24">
        <f>Лист2!H82</f>
        <v>3520.2</v>
      </c>
      <c r="H321" s="24">
        <f>Лист2!I82</f>
        <v>3520.2</v>
      </c>
    </row>
    <row r="322" spans="1:8" ht="21" customHeight="1">
      <c r="A322" s="41" t="str">
        <f>Лист2!A83</f>
        <v>Уплата налогов, сборов и иных платежей</v>
      </c>
      <c r="B322" s="5" t="str">
        <f>Лист2!C83</f>
        <v>08</v>
      </c>
      <c r="C322" s="5" t="str">
        <f>Лист2!D83</f>
        <v>01</v>
      </c>
      <c r="D322" s="5" t="str">
        <f>Лист2!E83</f>
        <v>02 2 00 10530</v>
      </c>
      <c r="E322" s="5">
        <f>Лист2!F83</f>
        <v>850</v>
      </c>
      <c r="F322" s="24">
        <f>Лист2!G83</f>
        <v>83.3</v>
      </c>
      <c r="G322" s="24">
        <f>Лист2!H83</f>
        <v>86.3</v>
      </c>
      <c r="H322" s="24">
        <f>Лист2!I83</f>
        <v>86.3</v>
      </c>
    </row>
    <row r="323" spans="1:8" ht="52.5" customHeight="1">
      <c r="A323" s="41" t="str">
        <f>Лист2!A84</f>
        <v>Субсидия на софинансирование части расходов местных бюджетов по оплате труда работников муниципальных учреждений</v>
      </c>
      <c r="B323" s="5" t="str">
        <f>Лист2!C84</f>
        <v>08</v>
      </c>
      <c r="C323" s="5" t="str">
        <f>Лист2!D84</f>
        <v>01</v>
      </c>
      <c r="D323" s="5" t="str">
        <f>Лист2!E84</f>
        <v>02 2 00 S0430</v>
      </c>
      <c r="E323" s="5"/>
      <c r="F323" s="24">
        <f>Лист2!G84</f>
        <v>18342.55</v>
      </c>
      <c r="G323" s="24">
        <f>Лист2!H84</f>
        <v>0</v>
      </c>
      <c r="H323" s="24">
        <f>Лист2!I84</f>
        <v>0</v>
      </c>
    </row>
    <row r="324" spans="1:8" ht="91.5" customHeight="1">
      <c r="A324" s="41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4" s="5" t="str">
        <f>Лист2!C85</f>
        <v>08</v>
      </c>
      <c r="C324" s="5" t="str">
        <f>Лист2!D85</f>
        <v>01</v>
      </c>
      <c r="D324" s="5" t="str">
        <f>Лист2!E85</f>
        <v>02 2 00 S0430</v>
      </c>
      <c r="E324" s="5">
        <f>Лист2!F85</f>
        <v>100</v>
      </c>
      <c r="F324" s="24">
        <f>Лист2!G85</f>
        <v>18342.55</v>
      </c>
      <c r="G324" s="24">
        <f>Лист2!H85</f>
        <v>0</v>
      </c>
      <c r="H324" s="24">
        <f>Лист2!I85</f>
        <v>0</v>
      </c>
    </row>
    <row r="325" spans="1:8" ht="53.25" customHeight="1">
      <c r="A325" s="41" t="str">
        <f>Лист2!A88</f>
        <v>Муниципальная программа "Развитие культуры Волчихинского района Алтайского края " на 2021-2026 годы</v>
      </c>
      <c r="B325" s="5" t="str">
        <f>Лист2!C88</f>
        <v>08</v>
      </c>
      <c r="C325" s="5" t="str">
        <f>Лист2!D88</f>
        <v>01</v>
      </c>
      <c r="D325" s="5" t="str">
        <f>Лист2!E88</f>
        <v>44 0 00 00000</v>
      </c>
      <c r="E325" s="5"/>
      <c r="F325" s="24">
        <f>Лист2!G88</f>
        <v>10039</v>
      </c>
      <c r="G325" s="24">
        <f>Лист2!H88</f>
        <v>10</v>
      </c>
      <c r="H325" s="24">
        <f>Лист2!I88</f>
        <v>10</v>
      </c>
    </row>
    <row r="326" spans="1:8" ht="36.75" customHeight="1">
      <c r="A326" s="41" t="str">
        <f>Лист2!A89</f>
        <v>Расходы на реализацию мероприятий муниципальных программ</v>
      </c>
      <c r="B326" s="5" t="str">
        <f>Лист2!C89</f>
        <v>08</v>
      </c>
      <c r="C326" s="5" t="str">
        <f>Лист2!D89</f>
        <v>01</v>
      </c>
      <c r="D326" s="5" t="str">
        <f>Лист2!E89</f>
        <v>44 0 00 60990</v>
      </c>
      <c r="E326" s="5"/>
      <c r="F326" s="24">
        <f>Лист2!G89</f>
        <v>10039</v>
      </c>
      <c r="G326" s="24">
        <f>Лист2!H89</f>
        <v>10</v>
      </c>
      <c r="H326" s="24">
        <f>Лист2!I89</f>
        <v>10</v>
      </c>
    </row>
    <row r="327" spans="1:8" ht="41.25" customHeight="1">
      <c r="A327" s="41" t="str">
        <f>Лист2!A90</f>
        <v>Закупка товаров, работ и услуг для обеспечения государственных (муниципальных) нужд</v>
      </c>
      <c r="B327" s="5" t="str">
        <f>Лист2!C90</f>
        <v>08</v>
      </c>
      <c r="C327" s="5" t="str">
        <f>Лист2!D90</f>
        <v>01</v>
      </c>
      <c r="D327" s="5" t="str">
        <f>Лист2!E90</f>
        <v>44 0 00 60990</v>
      </c>
      <c r="E327" s="5">
        <f>Лист2!F90</f>
        <v>200</v>
      </c>
      <c r="F327" s="24">
        <f>Лист2!G90</f>
        <v>10039</v>
      </c>
      <c r="G327" s="24">
        <f>Лист2!H90</f>
        <v>10</v>
      </c>
      <c r="H327" s="24">
        <f>Лист2!I90</f>
        <v>10</v>
      </c>
    </row>
    <row r="328" spans="1:8" ht="47.25">
      <c r="A328" s="41" t="str">
        <f>Лист2!A91</f>
        <v>Государственная поддержка отрасли культуры (государственная поддержка лучших сельских учреждений культуры)</v>
      </c>
      <c r="B328" s="5" t="str">
        <f>Лист2!C91</f>
        <v>08</v>
      </c>
      <c r="C328" s="5" t="str">
        <f>Лист2!D91</f>
        <v>01</v>
      </c>
      <c r="D328" s="5" t="str">
        <f>Лист2!E91</f>
        <v>44 2 00 L5191</v>
      </c>
      <c r="E328" s="5"/>
      <c r="F328" s="24">
        <f>Лист2!G91</f>
        <v>101</v>
      </c>
      <c r="G328" s="24">
        <f>Лист2!H91</f>
        <v>0</v>
      </c>
      <c r="H328" s="24">
        <f>Лист2!I91</f>
        <v>0</v>
      </c>
    </row>
    <row r="329" spans="1:8" ht="41.25" customHeight="1">
      <c r="A329" s="41" t="str">
        <f>Лист2!A92</f>
        <v>Закупка товаров, работ и услуг для обеспечения государственных (муниципальных) нужд</v>
      </c>
      <c r="B329" s="5" t="str">
        <f>Лист2!C92</f>
        <v>08</v>
      </c>
      <c r="C329" s="5" t="str">
        <f>Лист2!D92</f>
        <v>01</v>
      </c>
      <c r="D329" s="5" t="str">
        <f>Лист2!E92</f>
        <v>44 2 00 L5191</v>
      </c>
      <c r="E329" s="5">
        <f>Лист2!F92</f>
        <v>200</v>
      </c>
      <c r="F329" s="24">
        <f>Лист2!G92</f>
        <v>101</v>
      </c>
      <c r="G329" s="24">
        <f>Лист2!H92</f>
        <v>0</v>
      </c>
      <c r="H329" s="24">
        <f>Лист2!I92</f>
        <v>0</v>
      </c>
    </row>
    <row r="330" spans="1:8" ht="46.5" customHeight="1">
      <c r="A330" s="41" t="str">
        <f>Лист2!A323</f>
        <v xml:space="preserve">Межбюджетные трансферты общего характера бюджетам субъектов Российской Федерации и муниципальных образований </v>
      </c>
      <c r="B330" s="5" t="str">
        <f>Лист2!C323</f>
        <v>08</v>
      </c>
      <c r="C330" s="5" t="str">
        <f>Лист2!D323</f>
        <v>01</v>
      </c>
      <c r="D330" s="5" t="str">
        <f>Лист2!E323</f>
        <v>98 0 00 00000</v>
      </c>
      <c r="E330" s="5"/>
      <c r="F330" s="24">
        <f>Лист2!G323</f>
        <v>9025.6</v>
      </c>
      <c r="G330" s="24">
        <f>Лист2!H323</f>
        <v>4800</v>
      </c>
      <c r="H330" s="24">
        <f>Лист2!I323</f>
        <v>4800</v>
      </c>
    </row>
    <row r="331" spans="1:8" ht="36.75" customHeight="1">
      <c r="A331" s="41" t="str">
        <f>Лист2!A324</f>
        <v>Прочие межбюджетные трансферты общего характера</v>
      </c>
      <c r="B331" s="5" t="str">
        <f>Лист2!C324</f>
        <v>08</v>
      </c>
      <c r="C331" s="5" t="str">
        <f>Лист2!D324</f>
        <v>01</v>
      </c>
      <c r="D331" s="5" t="str">
        <f>Лист2!E324</f>
        <v>98 5 00 00000</v>
      </c>
      <c r="E331" s="5"/>
      <c r="F331" s="24">
        <f>Лист2!G324</f>
        <v>9025.6</v>
      </c>
      <c r="G331" s="24">
        <f>Лист2!H324</f>
        <v>4800</v>
      </c>
      <c r="H331" s="24">
        <f>Лист2!I324</f>
        <v>4800</v>
      </c>
    </row>
    <row r="332" spans="1:8" ht="111.75" customHeight="1">
      <c r="A332" s="43" t="s">
        <v>87</v>
      </c>
      <c r="B332" s="5" t="str">
        <f>Лист2!C325</f>
        <v>08</v>
      </c>
      <c r="C332" s="5" t="str">
        <f>Лист2!D325</f>
        <v>01</v>
      </c>
      <c r="D332" s="5" t="str">
        <f>Лист2!E325</f>
        <v>98 5 00 60510</v>
      </c>
      <c r="E332" s="5"/>
      <c r="F332" s="24">
        <f>Лист2!G325</f>
        <v>6056.2</v>
      </c>
      <c r="G332" s="24">
        <f>Лист2!H325</f>
        <v>4800</v>
      </c>
      <c r="H332" s="24">
        <f>Лист2!I325</f>
        <v>4800</v>
      </c>
    </row>
    <row r="333" spans="1:8" ht="18.75" customHeight="1">
      <c r="A333" s="43" t="s">
        <v>67</v>
      </c>
      <c r="B333" s="5" t="str">
        <f>Лист2!C326</f>
        <v>08</v>
      </c>
      <c r="C333" s="5" t="str">
        <f>Лист2!D326</f>
        <v>01</v>
      </c>
      <c r="D333" s="5" t="str">
        <f>Лист2!E326</f>
        <v>98 5 00 60510</v>
      </c>
      <c r="E333" s="5">
        <f>Лист2!F326</f>
        <v>540</v>
      </c>
      <c r="F333" s="24">
        <f>Лист2!G326</f>
        <v>6056.2</v>
      </c>
      <c r="G333" s="24">
        <f>Лист2!H326</f>
        <v>4800</v>
      </c>
      <c r="H333" s="24">
        <f>Лист2!I326</f>
        <v>4800</v>
      </c>
    </row>
    <row r="334" spans="1:8" ht="47.25">
      <c r="A334" s="43" t="str">
        <f>Лист2!A327</f>
        <v xml:space="preserve">Обеспечение расчетов за топливно-энергетические ресурсы, потребляемые муниципальными учреждениями </v>
      </c>
      <c r="B334" s="5" t="str">
        <f>Лист2!C327</f>
        <v>08</v>
      </c>
      <c r="C334" s="5" t="str">
        <f>Лист2!D327</f>
        <v>01</v>
      </c>
      <c r="D334" s="5" t="str">
        <f>Лист2!E327</f>
        <v>98 5 00 SТ190</v>
      </c>
      <c r="E334" s="5"/>
      <c r="F334" s="24">
        <f>Лист2!G327</f>
        <v>2969.4</v>
      </c>
      <c r="G334" s="24">
        <f>Лист2!H327</f>
        <v>0</v>
      </c>
      <c r="H334" s="24">
        <f>Лист2!I327</f>
        <v>0</v>
      </c>
    </row>
    <row r="335" spans="1:8" ht="18.75" customHeight="1">
      <c r="A335" s="43" t="str">
        <f>Лист2!A328</f>
        <v>Иные межбюджетные трансферты</v>
      </c>
      <c r="B335" s="5" t="str">
        <f>Лист2!C328</f>
        <v>08</v>
      </c>
      <c r="C335" s="5" t="str">
        <f>Лист2!D328</f>
        <v>01</v>
      </c>
      <c r="D335" s="5" t="str">
        <f>Лист2!E328</f>
        <v>98 5 00 SТ190</v>
      </c>
      <c r="E335" s="5">
        <f>Лист2!F328</f>
        <v>540</v>
      </c>
      <c r="F335" s="24">
        <f>Лист2!G328</f>
        <v>2969.4</v>
      </c>
      <c r="G335" s="24">
        <f>Лист2!H328</f>
        <v>0</v>
      </c>
      <c r="H335" s="24">
        <f>Лист2!I328</f>
        <v>0</v>
      </c>
    </row>
    <row r="336" spans="1:8" ht="31.5">
      <c r="A336" s="41" t="s">
        <v>78</v>
      </c>
      <c r="B336" s="5" t="s">
        <v>20</v>
      </c>
      <c r="C336" s="5" t="s">
        <v>16</v>
      </c>
      <c r="D336" s="5"/>
      <c r="E336" s="5"/>
      <c r="F336" s="8">
        <f>F337+F342+F351</f>
        <v>13732.310000000001</v>
      </c>
      <c r="G336" s="8">
        <f t="shared" ref="G336:H336" si="45">G337+G342+G351</f>
        <v>9324</v>
      </c>
      <c r="H336" s="8">
        <f t="shared" si="45"/>
        <v>9324</v>
      </c>
    </row>
    <row r="337" spans="1:8" ht="49.5" customHeight="1">
      <c r="A337" s="41" t="str">
        <f>Лист2!A94</f>
        <v>Руководство и управление в сфере установленных функций органов государственной власти субъектов Российской Федерации</v>
      </c>
      <c r="B337" s="5" t="str">
        <f>Лист2!C94</f>
        <v>08</v>
      </c>
      <c r="C337" s="5" t="str">
        <f>Лист2!D94</f>
        <v>04</v>
      </c>
      <c r="D337" s="5" t="str">
        <f>Лист2!E94</f>
        <v>01 0 00 00000</v>
      </c>
      <c r="E337" s="5"/>
      <c r="F337" s="24">
        <f>Лист2!G94</f>
        <v>1570</v>
      </c>
      <c r="G337" s="24">
        <f>Лист2!H94</f>
        <v>761</v>
      </c>
      <c r="H337" s="24">
        <f>Лист2!I94</f>
        <v>761</v>
      </c>
    </row>
    <row r="338" spans="1:8" ht="31.5">
      <c r="A338" s="41" t="str">
        <f>Лист2!A95</f>
        <v>Расходы на обеспечение деятельности органов местного самоуправления</v>
      </c>
      <c r="B338" s="5" t="str">
        <f>Лист2!C95</f>
        <v>08</v>
      </c>
      <c r="C338" s="5" t="str">
        <f>Лист2!D95</f>
        <v>04</v>
      </c>
      <c r="D338" s="5" t="str">
        <f>Лист2!E95</f>
        <v>01 2 00 00000</v>
      </c>
      <c r="E338" s="5"/>
      <c r="F338" s="24">
        <f>Лист2!G95</f>
        <v>1570</v>
      </c>
      <c r="G338" s="24">
        <f>Лист2!H95</f>
        <v>761</v>
      </c>
      <c r="H338" s="24">
        <f>Лист2!I95</f>
        <v>761</v>
      </c>
    </row>
    <row r="339" spans="1:8" ht="31.5" customHeight="1">
      <c r="A339" s="41" t="str">
        <f>Лист2!A96</f>
        <v>Центральный аппарат органов местного самоуправления</v>
      </c>
      <c r="B339" s="5" t="str">
        <f>Лист2!C96</f>
        <v>08</v>
      </c>
      <c r="C339" s="5" t="str">
        <f>Лист2!D96</f>
        <v>04</v>
      </c>
      <c r="D339" s="5" t="str">
        <f>Лист2!E96</f>
        <v>01 2 00 10110</v>
      </c>
      <c r="E339" s="5"/>
      <c r="F339" s="24">
        <f>Лист2!G96</f>
        <v>1570</v>
      </c>
      <c r="G339" s="24">
        <f>Лист2!H96</f>
        <v>761</v>
      </c>
      <c r="H339" s="24">
        <f>Лист2!I96</f>
        <v>761</v>
      </c>
    </row>
    <row r="340" spans="1:8" ht="84" customHeight="1">
      <c r="A340" s="41" t="str">
        <f>Лист2!A97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0" s="5" t="str">
        <f>Лист2!C97</f>
        <v>08</v>
      </c>
      <c r="C340" s="5" t="str">
        <f>Лист2!D97</f>
        <v>04</v>
      </c>
      <c r="D340" s="5" t="str">
        <f>Лист2!E97</f>
        <v>01 2 00 10110</v>
      </c>
      <c r="E340" s="5">
        <f>Лист2!F97</f>
        <v>100</v>
      </c>
      <c r="F340" s="24">
        <f>Лист2!G97</f>
        <v>1570</v>
      </c>
      <c r="G340" s="24">
        <f>Лист2!H97</f>
        <v>761</v>
      </c>
      <c r="H340" s="24">
        <f>Лист2!I97</f>
        <v>761</v>
      </c>
    </row>
    <row r="341" spans="1:8" ht="33.75" customHeight="1">
      <c r="A341" s="41" t="str">
        <f>Лист2!A98</f>
        <v>Закупка товаров, работ и услуг для обеспечения государственных (муниципальных) нужд</v>
      </c>
      <c r="B341" s="5" t="str">
        <f>Лист2!C98</f>
        <v>08</v>
      </c>
      <c r="C341" s="5" t="str">
        <f>Лист2!D98</f>
        <v>04</v>
      </c>
      <c r="D341" s="5" t="str">
        <f>Лист2!E98</f>
        <v>01 2 00 10110</v>
      </c>
      <c r="E341" s="5">
        <f>Лист2!F98</f>
        <v>200</v>
      </c>
      <c r="F341" s="24">
        <f>Лист2!G98</f>
        <v>0</v>
      </c>
      <c r="G341" s="24">
        <f>Лист2!H98</f>
        <v>0</v>
      </c>
      <c r="H341" s="24">
        <f>Лист2!I98</f>
        <v>0</v>
      </c>
    </row>
    <row r="342" spans="1:8" ht="33.75" customHeight="1">
      <c r="A342" s="41" t="str">
        <f>Лист2!A99</f>
        <v>Расходы на обеспечение деятельности (оказание услуг) подведомственных учреждений</v>
      </c>
      <c r="B342" s="5" t="str">
        <f>Лист2!C99</f>
        <v>08</v>
      </c>
      <c r="C342" s="5" t="str">
        <f>Лист2!D99</f>
        <v>04</v>
      </c>
      <c r="D342" s="5" t="str">
        <f>Лист2!E99</f>
        <v>02 0 00 00000</v>
      </c>
      <c r="E342" s="5"/>
      <c r="F342" s="24">
        <f>F343</f>
        <v>10885.810000000001</v>
      </c>
      <c r="G342" s="24">
        <f t="shared" ref="G342:H342" si="46">G343</f>
        <v>8533</v>
      </c>
      <c r="H342" s="24">
        <f t="shared" si="46"/>
        <v>8533</v>
      </c>
    </row>
    <row r="343" spans="1:8" ht="45" customHeight="1">
      <c r="A343" s="41" t="str">
        <f>Лист2!A100</f>
        <v>Расходы на обеспечение деятельности (оказание услуг) иных подведомственных учреждений</v>
      </c>
      <c r="B343" s="5" t="str">
        <f>Лист2!C100</f>
        <v>08</v>
      </c>
      <c r="C343" s="5" t="str">
        <f>Лист2!D100</f>
        <v>04</v>
      </c>
      <c r="D343" s="5" t="str">
        <f>Лист2!E100</f>
        <v>02 5 00 00000</v>
      </c>
      <c r="E343" s="5"/>
      <c r="F343" s="24">
        <f>F344+F347</f>
        <v>10885.810000000001</v>
      </c>
      <c r="G343" s="24">
        <f t="shared" ref="G343:H343" si="47">G344+G347</f>
        <v>8533</v>
      </c>
      <c r="H343" s="24">
        <f t="shared" si="47"/>
        <v>8533</v>
      </c>
    </row>
    <row r="344" spans="1:8" ht="36" customHeight="1">
      <c r="A344" s="41" t="str">
        <f>Лист2!A101</f>
        <v>Учреждения по обеспечению хозяйственного обслуживания</v>
      </c>
      <c r="B344" s="5" t="str">
        <f>Лист2!C101</f>
        <v>08</v>
      </c>
      <c r="C344" s="5" t="str">
        <f>Лист2!D101</f>
        <v>04</v>
      </c>
      <c r="D344" s="5" t="str">
        <f>Лист2!E101</f>
        <v>02 5 00 10810</v>
      </c>
      <c r="E344" s="5"/>
      <c r="F344" s="24">
        <f>Лист2!G101</f>
        <v>7665.31</v>
      </c>
      <c r="G344" s="24">
        <f>Лист2!H101</f>
        <v>5873.9</v>
      </c>
      <c r="H344" s="24">
        <f>Лист2!I101</f>
        <v>5873.9</v>
      </c>
    </row>
    <row r="345" spans="1:8" ht="90" customHeight="1">
      <c r="A345" s="41" t="str">
        <f>Лист2!A102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5" s="5" t="str">
        <f>Лист2!C102</f>
        <v>08</v>
      </c>
      <c r="C345" s="5" t="str">
        <f>Лист2!D102</f>
        <v>04</v>
      </c>
      <c r="D345" s="5" t="str">
        <f>Лист2!E102</f>
        <v>02 5 00 10810</v>
      </c>
      <c r="E345" s="5">
        <f>Лист2!F102</f>
        <v>100</v>
      </c>
      <c r="F345" s="24">
        <f>Лист2!G102</f>
        <v>7540.51</v>
      </c>
      <c r="G345" s="24">
        <f>Лист2!H102</f>
        <v>5591.5</v>
      </c>
      <c r="H345" s="24">
        <f>Лист2!I102</f>
        <v>5591.5</v>
      </c>
    </row>
    <row r="346" spans="1:8" ht="36" customHeight="1">
      <c r="A346" s="41" t="str">
        <f>Лист2!A103</f>
        <v>Закупка товаров, работ и услуг для обеспечения государственных (муниципальных) нужд</v>
      </c>
      <c r="B346" s="5" t="str">
        <f>Лист2!C103</f>
        <v>08</v>
      </c>
      <c r="C346" s="5" t="str">
        <f>Лист2!D103</f>
        <v>04</v>
      </c>
      <c r="D346" s="5" t="str">
        <f>Лист2!E103</f>
        <v>02 5 00 10810</v>
      </c>
      <c r="E346" s="5">
        <f>Лист2!F103</f>
        <v>200</v>
      </c>
      <c r="F346" s="24">
        <f>Лист2!G103</f>
        <v>115.8</v>
      </c>
      <c r="G346" s="24">
        <f>Лист2!H103</f>
        <v>273.39999999999998</v>
      </c>
      <c r="H346" s="24">
        <f>Лист2!I103</f>
        <v>273.39999999999998</v>
      </c>
    </row>
    <row r="347" spans="1:8" ht="97.5" customHeight="1">
      <c r="A347" s="41" t="str">
        <f>Лист2!A105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47" s="5" t="str">
        <f>Лист2!C105</f>
        <v>08</v>
      </c>
      <c r="C347" s="5" t="str">
        <f>Лист2!D105</f>
        <v>04</v>
      </c>
      <c r="D347" s="5" t="str">
        <f>Лист2!E105</f>
        <v>02 5 00 10820</v>
      </c>
      <c r="E347" s="5"/>
      <c r="F347" s="24">
        <f>Лист2!G105</f>
        <v>3220.5</v>
      </c>
      <c r="G347" s="24">
        <f>Лист2!H105</f>
        <v>2659.1000000000004</v>
      </c>
      <c r="H347" s="24">
        <f>Лист2!I105</f>
        <v>2659.1000000000004</v>
      </c>
    </row>
    <row r="348" spans="1:8" ht="78.75" customHeight="1">
      <c r="A348" s="41" t="str">
        <f>Лист2!A106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8" s="5" t="str">
        <f>Лист2!C106</f>
        <v>08</v>
      </c>
      <c r="C348" s="5" t="str">
        <f>Лист2!D106</f>
        <v>04</v>
      </c>
      <c r="D348" s="5" t="str">
        <f>Лист2!E106</f>
        <v>02 5 00 10820</v>
      </c>
      <c r="E348" s="5">
        <f>Лист2!F106</f>
        <v>100</v>
      </c>
      <c r="F348" s="24">
        <f>Лист2!G106</f>
        <v>2712</v>
      </c>
      <c r="G348" s="24">
        <f>Лист2!H106</f>
        <v>2125.9</v>
      </c>
      <c r="H348" s="24">
        <f>Лист2!I106</f>
        <v>2125.9</v>
      </c>
    </row>
    <row r="349" spans="1:8" ht="33" customHeight="1">
      <c r="A349" s="41" t="str">
        <f>Лист2!A107</f>
        <v>Закупка товаров, работ и услуг для обеспечения государственных (муниципальных) нужд</v>
      </c>
      <c r="B349" s="5" t="str">
        <f>Лист2!C107</f>
        <v>08</v>
      </c>
      <c r="C349" s="5" t="str">
        <f>Лист2!D107</f>
        <v>04</v>
      </c>
      <c r="D349" s="5" t="str">
        <f>Лист2!E107</f>
        <v>02 5 00 10820</v>
      </c>
      <c r="E349" s="5">
        <f>Лист2!F107</f>
        <v>200</v>
      </c>
      <c r="F349" s="24">
        <f>Лист2!G107</f>
        <v>508.5</v>
      </c>
      <c r="G349" s="24">
        <f>Лист2!H107</f>
        <v>533.20000000000005</v>
      </c>
      <c r="H349" s="24">
        <f>Лист2!I107</f>
        <v>533.20000000000005</v>
      </c>
    </row>
    <row r="350" spans="1:8" ht="20.25" customHeight="1">
      <c r="A350" s="41" t="str">
        <f>Лист2!A108</f>
        <v>Уплата налогов, сборов и иных платежей</v>
      </c>
      <c r="B350" s="5" t="str">
        <f>Лист2!C108</f>
        <v>08</v>
      </c>
      <c r="C350" s="5" t="str">
        <f>Лист2!D108</f>
        <v>04</v>
      </c>
      <c r="D350" s="5" t="str">
        <f>Лист2!E108</f>
        <v>02 5 00 10820</v>
      </c>
      <c r="E350" s="5">
        <f>Лист2!F108</f>
        <v>850</v>
      </c>
      <c r="F350" s="24">
        <f>Лист2!G108</f>
        <v>0</v>
      </c>
      <c r="G350" s="24">
        <f>Лист2!H108</f>
        <v>0</v>
      </c>
      <c r="H350" s="24">
        <f>Лист2!I108</f>
        <v>0</v>
      </c>
    </row>
    <row r="351" spans="1:8" ht="62.25" customHeight="1">
      <c r="A351" s="45" t="str">
        <f>Лист2!A330</f>
        <v xml:space="preserve">Межбюджетные трансферты общего характера бюджетам субъектов Российской Федерации и муниципальных образований </v>
      </c>
      <c r="B351" s="5" t="str">
        <f>Лист2!C330</f>
        <v>08</v>
      </c>
      <c r="C351" s="5" t="str">
        <f>Лист2!D330</f>
        <v>04</v>
      </c>
      <c r="D351" s="5" t="str">
        <f>Лист2!E330</f>
        <v>98 0 00 00000</v>
      </c>
      <c r="E351" s="5"/>
      <c r="F351" s="24">
        <f>Лист2!G330</f>
        <v>1276.5</v>
      </c>
      <c r="G351" s="24">
        <f>Лист2!H330</f>
        <v>30</v>
      </c>
      <c r="H351" s="24">
        <f>Лист2!I330</f>
        <v>30</v>
      </c>
    </row>
    <row r="352" spans="1:8" ht="36.75" customHeight="1">
      <c r="A352" s="45" t="str">
        <f>Лист2!A331</f>
        <v>Прочие межбюджетные трансферты общего характера</v>
      </c>
      <c r="B352" s="5" t="str">
        <f>Лист2!C331</f>
        <v>08</v>
      </c>
      <c r="C352" s="5" t="str">
        <f>Лист2!D331</f>
        <v>04</v>
      </c>
      <c r="D352" s="5" t="str">
        <f>Лист2!E331</f>
        <v>98 5 00 00000</v>
      </c>
      <c r="E352" s="5"/>
      <c r="F352" s="24">
        <f>Лист2!G331</f>
        <v>1276.5</v>
      </c>
      <c r="G352" s="24">
        <f>Лист2!H331</f>
        <v>30</v>
      </c>
      <c r="H352" s="24">
        <f>Лист2!I331</f>
        <v>30</v>
      </c>
    </row>
    <row r="353" spans="1:8" ht="109.5" customHeight="1">
      <c r="A353" s="45" t="str">
        <f>Лист2!A332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53" s="5" t="str">
        <f>Лист2!C332</f>
        <v>08</v>
      </c>
      <c r="C353" s="5" t="str">
        <f>Лист2!D332</f>
        <v>04</v>
      </c>
      <c r="D353" s="5" t="str">
        <f>Лист2!E332</f>
        <v>98 5 00 60510</v>
      </c>
      <c r="E353" s="5"/>
      <c r="F353" s="24">
        <f>Лист2!G332</f>
        <v>1276.5</v>
      </c>
      <c r="G353" s="24">
        <f>Лист2!H332</f>
        <v>30</v>
      </c>
      <c r="H353" s="24">
        <f>Лист2!I332</f>
        <v>30</v>
      </c>
    </row>
    <row r="354" spans="1:8" ht="21" customHeight="1">
      <c r="A354" s="45" t="str">
        <f>Лист2!A333</f>
        <v>Иные межбюджетные трансферты</v>
      </c>
      <c r="B354" s="5" t="str">
        <f>Лист2!C333</f>
        <v>08</v>
      </c>
      <c r="C354" s="5" t="str">
        <f>Лист2!D333</f>
        <v>04</v>
      </c>
      <c r="D354" s="5" t="str">
        <f>Лист2!E333</f>
        <v>98 5 00 60510</v>
      </c>
      <c r="E354" s="5">
        <f>Лист2!F333</f>
        <v>540</v>
      </c>
      <c r="F354" s="24">
        <f>Лист2!G333</f>
        <v>1276.5</v>
      </c>
      <c r="G354" s="24">
        <f>Лист2!H333</f>
        <v>30</v>
      </c>
      <c r="H354" s="24">
        <f>Лист2!I333</f>
        <v>30</v>
      </c>
    </row>
    <row r="355" spans="1:8">
      <c r="A355" s="41" t="s">
        <v>35</v>
      </c>
      <c r="B355" s="5">
        <v>10</v>
      </c>
      <c r="C355" s="5"/>
      <c r="D355" s="3"/>
      <c r="E355" s="5"/>
      <c r="F355" s="8">
        <f>F356+F374+F361</f>
        <v>23844.3</v>
      </c>
      <c r="G355" s="8">
        <f t="shared" ref="G355:H355" si="48">G356+G374+G361</f>
        <v>22335.599999999999</v>
      </c>
      <c r="H355" s="8">
        <f t="shared" si="48"/>
        <v>22335.599999999999</v>
      </c>
    </row>
    <row r="356" spans="1:8">
      <c r="A356" s="41" t="s">
        <v>10</v>
      </c>
      <c r="B356" s="5">
        <v>10</v>
      </c>
      <c r="C356" s="5" t="s">
        <v>13</v>
      </c>
      <c r="D356" s="3"/>
      <c r="E356" s="5"/>
      <c r="F356" s="8">
        <f>F359</f>
        <v>1209</v>
      </c>
      <c r="G356" s="8">
        <f>G359</f>
        <v>1030</v>
      </c>
      <c r="H356" s="8">
        <f>H359</f>
        <v>1030</v>
      </c>
    </row>
    <row r="357" spans="1:8" ht="22.5" customHeight="1">
      <c r="A357" s="41" t="str">
        <f>Лист2!A502</f>
        <v>Иные вопросы в отраслях социальной сферы</v>
      </c>
      <c r="B357" s="5">
        <f>Лист2!C502</f>
        <v>10</v>
      </c>
      <c r="C357" s="5" t="str">
        <f>Лист2!D502</f>
        <v>01</v>
      </c>
      <c r="D357" s="5" t="str">
        <f>Лист2!E502</f>
        <v>90 0 00 00000</v>
      </c>
      <c r="E357" s="5"/>
      <c r="F357" s="24">
        <f>Лист2!G502</f>
        <v>1209</v>
      </c>
      <c r="G357" s="24">
        <f>Лист2!H502</f>
        <v>1030</v>
      </c>
      <c r="H357" s="24">
        <f>Лист2!I502</f>
        <v>1030</v>
      </c>
    </row>
    <row r="358" spans="1:8" ht="22.5" customHeight="1">
      <c r="A358" s="41" t="str">
        <f>Лист2!A503</f>
        <v>Иные вопросы в сфере социальной политики</v>
      </c>
      <c r="B358" s="5">
        <f>Лист2!C503</f>
        <v>10</v>
      </c>
      <c r="C358" s="5" t="str">
        <f>Лист2!D503</f>
        <v>01</v>
      </c>
      <c r="D358" s="5" t="str">
        <f>Лист2!E503</f>
        <v>90 4 00 00000</v>
      </c>
      <c r="E358" s="5"/>
      <c r="F358" s="24">
        <f>Лист2!G503</f>
        <v>1209</v>
      </c>
      <c r="G358" s="24">
        <f>Лист2!H503</f>
        <v>1030</v>
      </c>
      <c r="H358" s="24">
        <f>Лист2!I503</f>
        <v>1030</v>
      </c>
    </row>
    <row r="359" spans="1:8">
      <c r="A359" s="43" t="s">
        <v>73</v>
      </c>
      <c r="B359" s="5">
        <v>10</v>
      </c>
      <c r="C359" s="5" t="s">
        <v>13</v>
      </c>
      <c r="D359" s="6" t="s">
        <v>121</v>
      </c>
      <c r="E359" s="3"/>
      <c r="F359" s="8">
        <f>F360</f>
        <v>1209</v>
      </c>
      <c r="G359" s="8">
        <f t="shared" ref="G359:H359" si="49">G360</f>
        <v>1030</v>
      </c>
      <c r="H359" s="8">
        <f t="shared" si="49"/>
        <v>1030</v>
      </c>
    </row>
    <row r="360" spans="1:8" ht="31.5">
      <c r="A360" s="41" t="s">
        <v>54</v>
      </c>
      <c r="B360" s="5">
        <v>10</v>
      </c>
      <c r="C360" s="5" t="s">
        <v>13</v>
      </c>
      <c r="D360" s="6" t="s">
        <v>121</v>
      </c>
      <c r="E360" s="3">
        <v>300</v>
      </c>
      <c r="F360" s="8">
        <f>Лист2!G505</f>
        <v>1209</v>
      </c>
      <c r="G360" s="8">
        <f>Лист2!H505</f>
        <v>1030</v>
      </c>
      <c r="H360" s="8">
        <f>Лист2!I505</f>
        <v>1030</v>
      </c>
    </row>
    <row r="361" spans="1:8" ht="24.75" customHeight="1">
      <c r="A361" s="41" t="str">
        <f>Лист2!A233</f>
        <v>Социальное обеспечение населения</v>
      </c>
      <c r="B361" s="5">
        <f>Лист2!C233</f>
        <v>10</v>
      </c>
      <c r="C361" s="5" t="str">
        <f>Лист2!D233</f>
        <v>03</v>
      </c>
      <c r="D361" s="5"/>
      <c r="E361" s="5"/>
      <c r="F361" s="24">
        <f>F362+F370+F368</f>
        <v>3245.3</v>
      </c>
      <c r="G361" s="24">
        <f t="shared" ref="G361:H361" si="50">G362+G370</f>
        <v>1915.6</v>
      </c>
      <c r="H361" s="24">
        <f t="shared" si="50"/>
        <v>1915.6</v>
      </c>
    </row>
    <row r="362" spans="1:8" ht="58.5" customHeight="1">
      <c r="A362" s="41" t="str">
        <f>Лист2!A234</f>
        <v>Государственная программа Алтайского края "Обеспечение доступным и комфортным жильем населения Алтайского края"</v>
      </c>
      <c r="B362" s="5">
        <f>Лист2!C234</f>
        <v>10</v>
      </c>
      <c r="C362" s="5" t="str">
        <f>Лист2!D234</f>
        <v>03</v>
      </c>
      <c r="D362" s="5" t="str">
        <f>Лист2!E234</f>
        <v>14 0 00 00000</v>
      </c>
      <c r="E362" s="5"/>
      <c r="F362" s="24">
        <f>Лист2!G234</f>
        <v>914.3</v>
      </c>
      <c r="G362" s="24">
        <f>Лист2!H234</f>
        <v>584.6</v>
      </c>
      <c r="H362" s="24">
        <f>Лист2!I234</f>
        <v>584.6</v>
      </c>
    </row>
    <row r="363" spans="1:8" ht="74.25" customHeight="1">
      <c r="A363" s="41" t="str">
        <f>Лист2!A235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63" s="5">
        <f>Лист2!C235</f>
        <v>10</v>
      </c>
      <c r="C363" s="5" t="str">
        <f>Лист2!D235</f>
        <v>03</v>
      </c>
      <c r="D363" s="5" t="str">
        <f>Лист2!E235</f>
        <v>14 1 00 00000</v>
      </c>
      <c r="E363" s="5"/>
      <c r="F363" s="24">
        <f>Лист2!G235</f>
        <v>914.3</v>
      </c>
      <c r="G363" s="24">
        <f>Лист2!H235</f>
        <v>584.6</v>
      </c>
      <c r="H363" s="24">
        <f>Лист2!I235</f>
        <v>584.6</v>
      </c>
    </row>
    <row r="364" spans="1:8" ht="41.25" customHeight="1">
      <c r="A364" s="41" t="str">
        <f>Лист2!A236</f>
        <v>МП "Обеспечение жильем молодых семей в Волчихинском районе" на 2020-2025 годы</v>
      </c>
      <c r="B364" s="5">
        <f>Лист2!C236</f>
        <v>10</v>
      </c>
      <c r="C364" s="5" t="str">
        <f>Лист2!D236</f>
        <v>03</v>
      </c>
      <c r="D364" s="5" t="str">
        <f>Лист2!E236</f>
        <v>14 2 00 L4970</v>
      </c>
      <c r="E364" s="5"/>
      <c r="F364" s="24">
        <f>Лист2!G236</f>
        <v>328.3</v>
      </c>
      <c r="G364" s="24">
        <f>Лист2!H236</f>
        <v>0</v>
      </c>
      <c r="H364" s="24">
        <f>Лист2!I236</f>
        <v>0</v>
      </c>
    </row>
    <row r="365" spans="1:8" ht="33" customHeight="1">
      <c r="A365" s="41" t="str">
        <f>Лист2!A237</f>
        <v>Социальное обеспечение и иные выплаты населению</v>
      </c>
      <c r="B365" s="5">
        <f>Лист2!C237</f>
        <v>10</v>
      </c>
      <c r="C365" s="5" t="str">
        <f>Лист2!D237</f>
        <v>03</v>
      </c>
      <c r="D365" s="5" t="str">
        <f>Лист2!E237</f>
        <v>14 2 00 L4970</v>
      </c>
      <c r="E365" s="5">
        <f>Лист2!F237</f>
        <v>300</v>
      </c>
      <c r="F365" s="24">
        <f>Лист2!G237</f>
        <v>328.3</v>
      </c>
      <c r="G365" s="24">
        <f>Лист2!H237</f>
        <v>0</v>
      </c>
      <c r="H365" s="24">
        <f>Лист2!I237</f>
        <v>0</v>
      </c>
    </row>
    <row r="366" spans="1:8" ht="33" customHeight="1">
      <c r="A366" s="41" t="str">
        <f>Лист2!A238</f>
        <v>Субсидии на реализацию мероприятий по обеспечению жильем молодых семей</v>
      </c>
      <c r="B366" s="5">
        <f>Лист2!C238</f>
        <v>10</v>
      </c>
      <c r="C366" s="5" t="str">
        <f>Лист2!D238</f>
        <v>03</v>
      </c>
      <c r="D366" s="5" t="str">
        <f>Лист2!E238</f>
        <v>14 2 00 L4970</v>
      </c>
      <c r="E366" s="5"/>
      <c r="F366" s="24">
        <f>Лист2!G238</f>
        <v>586</v>
      </c>
      <c r="G366" s="24">
        <f>Лист2!H238</f>
        <v>584.6</v>
      </c>
      <c r="H366" s="24">
        <f>Лист2!I238</f>
        <v>584.6</v>
      </c>
    </row>
    <row r="367" spans="1:8" ht="33" customHeight="1">
      <c r="A367" s="41" t="str">
        <f>Лист2!A239</f>
        <v>Социальное обеспечение и иные выплаты населению</v>
      </c>
      <c r="B367" s="5">
        <f>Лист2!C239</f>
        <v>10</v>
      </c>
      <c r="C367" s="5" t="str">
        <f>Лист2!D239</f>
        <v>03</v>
      </c>
      <c r="D367" s="5" t="str">
        <f>Лист2!E239</f>
        <v>14 2 00 L4970</v>
      </c>
      <c r="E367" s="5">
        <f>Лист2!F239</f>
        <v>300</v>
      </c>
      <c r="F367" s="24">
        <f>Лист2!G239</f>
        <v>586</v>
      </c>
      <c r="G367" s="24">
        <f>Лист2!H239</f>
        <v>584.6</v>
      </c>
      <c r="H367" s="24">
        <f>Лист2!I239</f>
        <v>584.6</v>
      </c>
    </row>
    <row r="368" spans="1:8" ht="110.25">
      <c r="A368" s="41" t="str">
        <f>Лист2!A508</f>
        <v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v>
      </c>
      <c r="B368" s="5">
        <f>Лист2!C508</f>
        <v>10</v>
      </c>
      <c r="C368" s="5" t="str">
        <f>Лист2!D508</f>
        <v>03</v>
      </c>
      <c r="D368" s="5" t="str">
        <f>Лист2!E508</f>
        <v>71 4 00 70830</v>
      </c>
      <c r="E368" s="5"/>
      <c r="F368" s="24">
        <f>Лист2!G508</f>
        <v>1000</v>
      </c>
      <c r="G368" s="24">
        <f>Лист2!H508</f>
        <v>0</v>
      </c>
      <c r="H368" s="24">
        <f>Лист2!I508</f>
        <v>0</v>
      </c>
    </row>
    <row r="369" spans="1:8" ht="63">
      <c r="A369" s="41" t="str">
        <f>Лист2!A509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369" s="5">
        <f>Лист2!C509</f>
        <v>10</v>
      </c>
      <c r="C369" s="5" t="str">
        <f>Лист2!D509</f>
        <v>03</v>
      </c>
      <c r="D369" s="5" t="str">
        <f>Лист2!E509</f>
        <v>71 4 00 70830</v>
      </c>
      <c r="E369" s="5">
        <v>811</v>
      </c>
      <c r="F369" s="24">
        <f>Лист2!G509</f>
        <v>1000</v>
      </c>
      <c r="G369" s="24">
        <f>Лист2!H509</f>
        <v>0</v>
      </c>
      <c r="H369" s="24">
        <f>Лист2!I509</f>
        <v>0</v>
      </c>
    </row>
    <row r="370" spans="1:8" ht="21" customHeight="1">
      <c r="A370" s="41" t="str">
        <f>Лист2!A510</f>
        <v>Иные вопросы в отраслях социальной сферы</v>
      </c>
      <c r="B370" s="5">
        <f>Лист2!C510</f>
        <v>10</v>
      </c>
      <c r="C370" s="5" t="str">
        <f>Лист2!D510</f>
        <v>03</v>
      </c>
      <c r="D370" s="5" t="str">
        <f>Лист2!E510</f>
        <v>90 0 00 00000</v>
      </c>
      <c r="E370" s="5"/>
      <c r="F370" s="24">
        <f>Лист2!G510</f>
        <v>1331</v>
      </c>
      <c r="G370" s="24">
        <f>Лист2!H510</f>
        <v>1331</v>
      </c>
      <c r="H370" s="24">
        <f>Лист2!I510</f>
        <v>1331</v>
      </c>
    </row>
    <row r="371" spans="1:8" ht="26.25" customHeight="1">
      <c r="A371" s="41" t="str">
        <f>Лист2!A511</f>
        <v>Иные расходы в отраслях социальной сферы</v>
      </c>
      <c r="B371" s="5">
        <f>Лист2!C511</f>
        <v>10</v>
      </c>
      <c r="C371" s="5" t="str">
        <f>Лист2!D511</f>
        <v>03</v>
      </c>
      <c r="D371" s="5" t="str">
        <f>Лист2!E511</f>
        <v>90 9 00 00000</v>
      </c>
      <c r="E371" s="5"/>
      <c r="F371" s="24">
        <f>Лист2!G511</f>
        <v>1331</v>
      </c>
      <c r="G371" s="24">
        <f>Лист2!H511</f>
        <v>1331</v>
      </c>
      <c r="H371" s="24">
        <f>Лист2!I511</f>
        <v>1331</v>
      </c>
    </row>
    <row r="372" spans="1:8" ht="33" customHeight="1">
      <c r="A372" s="41" t="str">
        <f>Лист2!A512</f>
        <v>Компенсационные выплаты гражданам за коммунальные услуги, в том числе твердое топливо</v>
      </c>
      <c r="B372" s="5" t="str">
        <f>Лист2!C512</f>
        <v>10</v>
      </c>
      <c r="C372" s="5" t="str">
        <f>Лист2!D512</f>
        <v>03</v>
      </c>
      <c r="D372" s="5" t="str">
        <f>Лист2!E512</f>
        <v>90 9 00 S1210</v>
      </c>
      <c r="E372" s="5"/>
      <c r="F372" s="24">
        <f>Лист2!G512</f>
        <v>1331</v>
      </c>
      <c r="G372" s="24">
        <f>Лист2!H512</f>
        <v>1331</v>
      </c>
      <c r="H372" s="24">
        <f>Лист2!I512</f>
        <v>1331</v>
      </c>
    </row>
    <row r="373" spans="1:8" ht="33" customHeight="1">
      <c r="A373" s="41" t="str">
        <f>Лист2!A513</f>
        <v>Социальное обеспечение и иные выплаты населению</v>
      </c>
      <c r="B373" s="5" t="str">
        <f>Лист2!C513</f>
        <v>10</v>
      </c>
      <c r="C373" s="5" t="str">
        <f>Лист2!D513</f>
        <v>03</v>
      </c>
      <c r="D373" s="5" t="str">
        <f>Лист2!E513</f>
        <v>90 9 00 S1210</v>
      </c>
      <c r="E373" s="5">
        <f>Лист2!F513</f>
        <v>300</v>
      </c>
      <c r="F373" s="24">
        <f>Лист2!G513</f>
        <v>1331</v>
      </c>
      <c r="G373" s="24">
        <f>Лист2!H513</f>
        <v>1331</v>
      </c>
      <c r="H373" s="24">
        <f>Лист2!I513</f>
        <v>1331</v>
      </c>
    </row>
    <row r="374" spans="1:8">
      <c r="A374" s="41" t="s">
        <v>11</v>
      </c>
      <c r="B374" s="5">
        <v>10</v>
      </c>
      <c r="C374" s="5" t="s">
        <v>16</v>
      </c>
      <c r="D374" s="5"/>
      <c r="E374" s="5"/>
      <c r="F374" s="8">
        <f>F377+F380</f>
        <v>19390</v>
      </c>
      <c r="G374" s="8">
        <f t="shared" ref="G374:H374" si="51">G377+G380</f>
        <v>19390</v>
      </c>
      <c r="H374" s="8">
        <f t="shared" si="51"/>
        <v>19390</v>
      </c>
    </row>
    <row r="375" spans="1:8" ht="25.5" customHeight="1">
      <c r="A375" s="41" t="str">
        <f>Лист2!A241</f>
        <v>Иные вопросы в отраслях социальной сферы</v>
      </c>
      <c r="B375" s="5">
        <f>Лист2!C241</f>
        <v>10</v>
      </c>
      <c r="C375" s="5" t="str">
        <f>Лист2!D241</f>
        <v>04</v>
      </c>
      <c r="D375" s="5" t="str">
        <f>Лист2!E241</f>
        <v>90 0 00 00000</v>
      </c>
      <c r="E375" s="5"/>
      <c r="F375" s="24">
        <f>Лист2!G241</f>
        <v>19390</v>
      </c>
      <c r="G375" s="24">
        <f>Лист2!H241</f>
        <v>19390</v>
      </c>
      <c r="H375" s="24">
        <f>Лист2!I241</f>
        <v>19390</v>
      </c>
    </row>
    <row r="376" spans="1:8" ht="24.75" customHeight="1">
      <c r="A376" s="41" t="str">
        <f>Лист2!A242</f>
        <v>Иные вопросы в сфере социальной политики</v>
      </c>
      <c r="B376" s="5">
        <f>Лист2!C242</f>
        <v>10</v>
      </c>
      <c r="C376" s="5" t="str">
        <f>Лист2!D242</f>
        <v>04</v>
      </c>
      <c r="D376" s="5" t="str">
        <f>Лист2!E242</f>
        <v>90 4 00 00000</v>
      </c>
      <c r="E376" s="5"/>
      <c r="F376" s="24">
        <f>Лист2!G242</f>
        <v>19390</v>
      </c>
      <c r="G376" s="24">
        <f>Лист2!H242</f>
        <v>19390</v>
      </c>
      <c r="H376" s="24">
        <f>Лист2!I242</f>
        <v>19390</v>
      </c>
    </row>
    <row r="377" spans="1:8" ht="78.75" customHeight="1">
      <c r="A377" s="43" t="s">
        <v>71</v>
      </c>
      <c r="B377" s="5">
        <v>10</v>
      </c>
      <c r="C377" s="5" t="s">
        <v>16</v>
      </c>
      <c r="D377" s="6" t="s">
        <v>112</v>
      </c>
      <c r="E377" s="5"/>
      <c r="F377" s="8">
        <f>F379+F378</f>
        <v>1725</v>
      </c>
      <c r="G377" s="8">
        <f t="shared" ref="G377:H377" si="52">G379</f>
        <v>1725</v>
      </c>
      <c r="H377" s="8">
        <f t="shared" si="52"/>
        <v>1725</v>
      </c>
    </row>
    <row r="378" spans="1:8" ht="31.5">
      <c r="A378" s="43" t="str">
        <f>Лист2!A244</f>
        <v>Закупка товаров, работ и услуг для обеспечения государственных (муниципальных) нужд</v>
      </c>
      <c r="B378" s="5">
        <v>10</v>
      </c>
      <c r="C378" s="8" t="str">
        <f>Лист2!D244</f>
        <v>04</v>
      </c>
      <c r="D378" s="8" t="str">
        <f>Лист2!E244</f>
        <v>90 4 00 70700</v>
      </c>
      <c r="E378" s="67">
        <v>200</v>
      </c>
      <c r="F378" s="8">
        <f>Лист2!G244</f>
        <v>8.6</v>
      </c>
      <c r="G378" s="8">
        <f>Лист2!H244</f>
        <v>0</v>
      </c>
      <c r="H378" s="8">
        <f>Лист2!I244</f>
        <v>0</v>
      </c>
    </row>
    <row r="379" spans="1:8" ht="31.5">
      <c r="A379" s="41" t="s">
        <v>54</v>
      </c>
      <c r="B379" s="5">
        <v>10</v>
      </c>
      <c r="C379" s="5" t="s">
        <v>16</v>
      </c>
      <c r="D379" s="6" t="s">
        <v>112</v>
      </c>
      <c r="E379" s="3">
        <v>300</v>
      </c>
      <c r="F379" s="8">
        <f>Лист2!G245</f>
        <v>1716.4</v>
      </c>
      <c r="G379" s="8">
        <f>Лист2!H245</f>
        <v>1725</v>
      </c>
      <c r="H379" s="8">
        <f>Лист2!I245</f>
        <v>1725</v>
      </c>
    </row>
    <row r="380" spans="1:8" ht="48.75" customHeight="1">
      <c r="A380" s="49" t="s">
        <v>74</v>
      </c>
      <c r="B380" s="11" t="s">
        <v>51</v>
      </c>
      <c r="C380" s="11" t="s">
        <v>16</v>
      </c>
      <c r="D380" s="19" t="s">
        <v>122</v>
      </c>
      <c r="E380" s="11"/>
      <c r="F380" s="8">
        <f>F381+F382</f>
        <v>17665</v>
      </c>
      <c r="G380" s="8">
        <f>Лист2!H246</f>
        <v>17665</v>
      </c>
      <c r="H380" s="8">
        <f>Лист2!I246</f>
        <v>17665</v>
      </c>
    </row>
    <row r="381" spans="1:8" ht="48.75" customHeight="1">
      <c r="A381" s="49" t="str">
        <f>Лист2!A247</f>
        <v>Закупка товаров, работ и услуг для обеспечения государственных (муниципальных) нужд</v>
      </c>
      <c r="B381" s="11" t="str">
        <f>Лист2!C247</f>
        <v>10</v>
      </c>
      <c r="C381" s="11" t="str">
        <f>Лист2!D247</f>
        <v>04</v>
      </c>
      <c r="D381" s="11" t="str">
        <f>Лист2!E247</f>
        <v>90 4 00 70800</v>
      </c>
      <c r="E381" s="11">
        <f>Лист2!F247</f>
        <v>200</v>
      </c>
      <c r="F381" s="68">
        <f>Лист2!G247</f>
        <v>62</v>
      </c>
      <c r="G381" s="68">
        <f>Лист2!H247</f>
        <v>0</v>
      </c>
      <c r="H381" s="68">
        <f>Лист2!I247</f>
        <v>0</v>
      </c>
    </row>
    <row r="382" spans="1:8" ht="31.5">
      <c r="A382" s="41" t="s">
        <v>54</v>
      </c>
      <c r="B382" s="11" t="s">
        <v>51</v>
      </c>
      <c r="C382" s="11" t="s">
        <v>16</v>
      </c>
      <c r="D382" s="19" t="s">
        <v>122</v>
      </c>
      <c r="E382" s="11">
        <v>300</v>
      </c>
      <c r="F382" s="8">
        <f>Лист2!G248</f>
        <v>17603</v>
      </c>
      <c r="G382" s="8">
        <f>Лист2!H248</f>
        <v>17665</v>
      </c>
      <c r="H382" s="8">
        <f>Лист2!I248</f>
        <v>17665</v>
      </c>
    </row>
    <row r="383" spans="1:8">
      <c r="A383" s="41" t="s">
        <v>9</v>
      </c>
      <c r="B383" s="5">
        <v>11</v>
      </c>
      <c r="C383" s="5"/>
      <c r="D383" s="5"/>
      <c r="E383" s="5"/>
      <c r="F383" s="8">
        <f>F407+F384+F396</f>
        <v>13544.147000000001</v>
      </c>
      <c r="G383" s="8">
        <f t="shared" ref="G383:H383" si="53">G407+G384+G396</f>
        <v>7201.2000000000007</v>
      </c>
      <c r="H383" s="8">
        <f t="shared" si="53"/>
        <v>7201.2000000000007</v>
      </c>
    </row>
    <row r="384" spans="1:8" ht="18" customHeight="1">
      <c r="A384" s="41" t="str">
        <f>Лист2!A22</f>
        <v>Массовый спорт</v>
      </c>
      <c r="B384" s="5">
        <f>Лист2!C22</f>
        <v>11</v>
      </c>
      <c r="C384" s="5" t="str">
        <f>Лист2!D22</f>
        <v>02</v>
      </c>
      <c r="D384" s="5"/>
      <c r="E384" s="5"/>
      <c r="F384" s="60">
        <f>Лист2!G22+F390+F394</f>
        <v>2251.7799999999997</v>
      </c>
      <c r="G384" s="60">
        <f>Лист2!H22</f>
        <v>10</v>
      </c>
      <c r="H384" s="60">
        <f>Лист2!I22</f>
        <v>10</v>
      </c>
    </row>
    <row r="385" spans="1:8" ht="52.5" customHeight="1">
      <c r="A385" s="41" t="str">
        <f>Лист2!A23</f>
        <v>Муниципальная программа "Развитие физической культуры и спорта в Волчихинском районе" на 2021-2025 годы</v>
      </c>
      <c r="B385" s="5">
        <f>Лист2!C23</f>
        <v>11</v>
      </c>
      <c r="C385" s="5" t="str">
        <f>Лист2!D23</f>
        <v>02</v>
      </c>
      <c r="D385" s="5" t="str">
        <f>Лист2!E23</f>
        <v>70 0 00 00000</v>
      </c>
      <c r="E385" s="5"/>
      <c r="F385" s="60">
        <f>Лист2!G23</f>
        <v>779.98099999999999</v>
      </c>
      <c r="G385" s="60">
        <f>Лист2!H23</f>
        <v>10</v>
      </c>
      <c r="H385" s="60">
        <f>Лист2!I23</f>
        <v>10</v>
      </c>
    </row>
    <row r="386" spans="1:8" ht="36" customHeight="1">
      <c r="A386" s="41" t="str">
        <f>Лист2!A24</f>
        <v>Расходы на реализацию мероприятий муниципальных программ</v>
      </c>
      <c r="B386" s="5">
        <f>Лист2!C24</f>
        <v>11</v>
      </c>
      <c r="C386" s="5" t="str">
        <f>Лист2!D24</f>
        <v>02</v>
      </c>
      <c r="D386" s="5" t="str">
        <f>Лист2!E24</f>
        <v>70 0 00 60990</v>
      </c>
      <c r="E386" s="5"/>
      <c r="F386" s="60">
        <f>Лист2!G24</f>
        <v>779.98099999999999</v>
      </c>
      <c r="G386" s="60">
        <f>Лист2!H24</f>
        <v>10</v>
      </c>
      <c r="H386" s="60">
        <f>Лист2!I24</f>
        <v>10</v>
      </c>
    </row>
    <row r="387" spans="1:8" ht="78.75">
      <c r="A387" s="41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7" s="5">
        <f>Лист2!C25</f>
        <v>11</v>
      </c>
      <c r="C387" s="5" t="str">
        <f>Лист2!D25</f>
        <v>02</v>
      </c>
      <c r="D387" s="5" t="str">
        <f>Лист2!E25</f>
        <v>70 0 00 60990</v>
      </c>
      <c r="E387" s="5">
        <f>Лист2!F25</f>
        <v>100</v>
      </c>
      <c r="F387" s="60">
        <f>Лист2!G25</f>
        <v>67</v>
      </c>
      <c r="G387" s="60">
        <f>Лист2!H25</f>
        <v>0</v>
      </c>
      <c r="H387" s="60">
        <f>Лист2!I25</f>
        <v>0</v>
      </c>
    </row>
    <row r="388" spans="1:8" ht="40.5" customHeight="1">
      <c r="A388" s="41" t="str">
        <f>Лист2!A26</f>
        <v>Закупка товаров, работ и услуг для обеспечения государственных (муниципальных) нужд</v>
      </c>
      <c r="B388" s="5">
        <f>Лист2!C26</f>
        <v>11</v>
      </c>
      <c r="C388" s="5" t="str">
        <f>Лист2!D26</f>
        <v>02</v>
      </c>
      <c r="D388" s="5" t="str">
        <f>Лист2!E26</f>
        <v>70 0 00 60990</v>
      </c>
      <c r="E388" s="5">
        <f>Лист2!F26</f>
        <v>200</v>
      </c>
      <c r="F388" s="60">
        <f>Лист2!G26</f>
        <v>586.98099999999999</v>
      </c>
      <c r="G388" s="60">
        <f>Лист2!H26</f>
        <v>10</v>
      </c>
      <c r="H388" s="60">
        <f>Лист2!I26</f>
        <v>10</v>
      </c>
    </row>
    <row r="389" spans="1:8" ht="40.5" customHeight="1">
      <c r="A389" s="41" t="str">
        <f>Лист2!A27</f>
        <v>Социальное обеспечение и иные выплаты населению</v>
      </c>
      <c r="B389" s="5">
        <f>Лист2!C27</f>
        <v>11</v>
      </c>
      <c r="C389" s="5" t="str">
        <f>Лист2!D27</f>
        <v>02</v>
      </c>
      <c r="D389" s="5" t="str">
        <f>Лист2!E27</f>
        <v>70 0 00 60990</v>
      </c>
      <c r="E389" s="5">
        <f>Лист2!F27</f>
        <v>300</v>
      </c>
      <c r="F389" s="60">
        <f>Лист2!G27</f>
        <v>126</v>
      </c>
      <c r="G389" s="60">
        <f>Лист2!H27</f>
        <v>0</v>
      </c>
      <c r="H389" s="60">
        <f>Лист2!I27</f>
        <v>0</v>
      </c>
    </row>
    <row r="390" spans="1:8" ht="47.25">
      <c r="A390" s="41" t="str">
        <f>Лист2!A336</f>
        <v xml:space="preserve">Межбюджетные трансферты общего характера бюджетам субъектов Российской Федерации и муниципальных образований </v>
      </c>
      <c r="B390" s="5">
        <f>Лист2!C336</f>
        <v>11</v>
      </c>
      <c r="C390" s="5" t="str">
        <f>Лист2!D336</f>
        <v>02</v>
      </c>
      <c r="D390" s="5" t="str">
        <f>Лист2!E336</f>
        <v>98 0 00 00000</v>
      </c>
      <c r="E390" s="5"/>
      <c r="F390" s="24">
        <f>Лист2!G336</f>
        <v>1466.799</v>
      </c>
      <c r="G390" s="24">
        <f>Лист2!H336</f>
        <v>0</v>
      </c>
      <c r="H390" s="24">
        <f>Лист2!I336</f>
        <v>0</v>
      </c>
    </row>
    <row r="391" spans="1:8" ht="31.5">
      <c r="A391" s="41" t="str">
        <f>Лист2!A337</f>
        <v>Прочие межбюджетные трансферты общего характера</v>
      </c>
      <c r="B391" s="5">
        <f>Лист2!C337</f>
        <v>11</v>
      </c>
      <c r="C391" s="5" t="str">
        <f>Лист2!D337</f>
        <v>02</v>
      </c>
      <c r="D391" s="5" t="str">
        <f>Лист2!E337</f>
        <v>98 5 00 00000</v>
      </c>
      <c r="E391" s="5"/>
      <c r="F391" s="24">
        <f>Лист2!G337</f>
        <v>1466.799</v>
      </c>
      <c r="G391" s="24">
        <f>Лист2!H337</f>
        <v>0</v>
      </c>
      <c r="H391" s="24">
        <f>Лист2!I337</f>
        <v>0</v>
      </c>
    </row>
    <row r="392" spans="1:8" ht="78.75">
      <c r="A392" s="41" t="str">
        <f>Лист2!A338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392" s="5">
        <f>Лист2!C338</f>
        <v>11</v>
      </c>
      <c r="C392" s="5" t="str">
        <f>Лист2!D338</f>
        <v>02</v>
      </c>
      <c r="D392" s="5" t="str">
        <f>Лист2!E338</f>
        <v>98 5 00 S0261</v>
      </c>
      <c r="E392" s="5"/>
      <c r="F392" s="24">
        <f>Лист2!G338</f>
        <v>1466.799</v>
      </c>
      <c r="G392" s="24">
        <f>Лист2!H338</f>
        <v>0</v>
      </c>
      <c r="H392" s="24">
        <f>Лист2!I338</f>
        <v>0</v>
      </c>
    </row>
    <row r="393" spans="1:8">
      <c r="A393" s="41" t="str">
        <f>Лист2!A339</f>
        <v>Иные межбюджетные трансферты</v>
      </c>
      <c r="B393" s="5">
        <f>Лист2!C339</f>
        <v>11</v>
      </c>
      <c r="C393" s="5" t="str">
        <f>Лист2!D339</f>
        <v>02</v>
      </c>
      <c r="D393" s="5" t="str">
        <f>Лист2!E339</f>
        <v>98 5 00 S0261</v>
      </c>
      <c r="E393" s="5">
        <f>Лист2!F339</f>
        <v>540</v>
      </c>
      <c r="F393" s="24">
        <f>Лист2!G339</f>
        <v>1466.799</v>
      </c>
      <c r="G393" s="60">
        <f>Лист2!H339</f>
        <v>0</v>
      </c>
      <c r="H393" s="60">
        <f>Лист2!I339</f>
        <v>0</v>
      </c>
    </row>
    <row r="394" spans="1:8" ht="110.25">
      <c r="A394" s="41" t="str">
        <f>Лист2!A340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94" s="5">
        <f>Лист2!C340</f>
        <v>11</v>
      </c>
      <c r="C394" s="5" t="str">
        <f>Лист2!D340</f>
        <v>02</v>
      </c>
      <c r="D394" s="5" t="str">
        <f>Лист2!E340</f>
        <v>98 5 00 60510</v>
      </c>
      <c r="E394" s="5"/>
      <c r="F394" s="24">
        <f>Лист2!G340</f>
        <v>5</v>
      </c>
      <c r="G394" s="60">
        <f>Лист2!H340</f>
        <v>0</v>
      </c>
      <c r="H394" s="60">
        <f>Лист2!I340</f>
        <v>0</v>
      </c>
    </row>
    <row r="395" spans="1:8">
      <c r="A395" s="41" t="str">
        <f>Лист2!A341</f>
        <v>Иные межбюджетные трансферты</v>
      </c>
      <c r="B395" s="5">
        <f>Лист2!C341</f>
        <v>11</v>
      </c>
      <c r="C395" s="5" t="str">
        <f>Лист2!D341</f>
        <v>02</v>
      </c>
      <c r="D395" s="5" t="str">
        <f>Лист2!E341</f>
        <v>98 5 00 60510</v>
      </c>
      <c r="E395" s="5">
        <f>Лист2!F341</f>
        <v>540</v>
      </c>
      <c r="F395" s="24">
        <f>Лист2!G341</f>
        <v>5</v>
      </c>
      <c r="G395" s="60">
        <f>Лист2!H341</f>
        <v>0</v>
      </c>
      <c r="H395" s="60">
        <f>Лист2!I341</f>
        <v>0</v>
      </c>
    </row>
    <row r="396" spans="1:8">
      <c r="A396" s="41" t="str">
        <f>Лист2!A28</f>
        <v>Спорт высших достижений</v>
      </c>
      <c r="B396" s="5">
        <f>Лист2!C28</f>
        <v>11</v>
      </c>
      <c r="C396" s="5" t="str">
        <f>Лист2!D28</f>
        <v>03</v>
      </c>
      <c r="D396" s="5"/>
      <c r="E396" s="5"/>
      <c r="F396" s="24">
        <f>Лист2!G28</f>
        <v>6855</v>
      </c>
      <c r="G396" s="24">
        <f>Лист2!H28</f>
        <v>4073.3</v>
      </c>
      <c r="H396" s="24">
        <f>Лист2!I28</f>
        <v>4073.3</v>
      </c>
    </row>
    <row r="397" spans="1:8" ht="31.5">
      <c r="A397" s="41" t="str">
        <f>Лист2!A29</f>
        <v>Расходы на обеспечение деятельности (оказание услуг) подведомственных учреждений</v>
      </c>
      <c r="B397" s="5">
        <f>Лист2!C29</f>
        <v>11</v>
      </c>
      <c r="C397" s="5" t="str">
        <f>Лист2!D29</f>
        <v>03</v>
      </c>
      <c r="D397" s="5" t="str">
        <f>Лист2!E29</f>
        <v>02 0 00 00000</v>
      </c>
      <c r="E397" s="5"/>
      <c r="F397" s="24">
        <f>Лист2!G29</f>
        <v>6855</v>
      </c>
      <c r="G397" s="24">
        <f>Лист2!H29</f>
        <v>4073.3</v>
      </c>
      <c r="H397" s="24">
        <f>Лист2!I29</f>
        <v>4073.3</v>
      </c>
    </row>
    <row r="398" spans="1:8" ht="47.25">
      <c r="A398" s="41" t="str">
        <f>Лист2!A30</f>
        <v>Расходы на обеспечение деятельности (оказание услуг) подведомственных учреждений в сфере образования</v>
      </c>
      <c r="B398" s="5">
        <f>Лист2!C30</f>
        <v>11</v>
      </c>
      <c r="C398" s="5" t="str">
        <f>Лист2!D30</f>
        <v>03</v>
      </c>
      <c r="D398" s="5" t="str">
        <f>Лист2!E30</f>
        <v>02 1 00 00000</v>
      </c>
      <c r="E398" s="5"/>
      <c r="F398" s="24">
        <f>Лист2!G30</f>
        <v>6855</v>
      </c>
      <c r="G398" s="24">
        <f>Лист2!H30</f>
        <v>4073.3</v>
      </c>
      <c r="H398" s="24">
        <f>Лист2!I30</f>
        <v>4073.3</v>
      </c>
    </row>
    <row r="399" spans="1:8" ht="47.25">
      <c r="A399" s="41" t="str">
        <f>Лист2!A31</f>
        <v>Обеспечение деятельности организаций (учреждений) дополнительного образования детей</v>
      </c>
      <c r="B399" s="5">
        <f>Лист2!C31</f>
        <v>11</v>
      </c>
      <c r="C399" s="5" t="str">
        <f>Лист2!D31</f>
        <v>03</v>
      </c>
      <c r="D399" s="5" t="str">
        <f>Лист2!E31</f>
        <v>02 1 00 10420</v>
      </c>
      <c r="E399" s="5"/>
      <c r="F399" s="24">
        <f>Лист2!G31</f>
        <v>2220.15</v>
      </c>
      <c r="G399" s="24">
        <f>Лист2!H31</f>
        <v>4073.3</v>
      </c>
      <c r="H399" s="24">
        <f>Лист2!I31</f>
        <v>4073.3</v>
      </c>
    </row>
    <row r="400" spans="1:8" ht="78.75">
      <c r="A400" s="41" t="str">
        <f>Лист2!A32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00" s="5">
        <f>Лист2!C32</f>
        <v>11</v>
      </c>
      <c r="C400" s="5" t="str">
        <f>Лист2!D32</f>
        <v>03</v>
      </c>
      <c r="D400" s="5" t="str">
        <f>Лист2!E32</f>
        <v>02 1 00 10420</v>
      </c>
      <c r="E400" s="5">
        <f>Лист2!F32</f>
        <v>100</v>
      </c>
      <c r="F400" s="24">
        <f>Лист2!G32</f>
        <v>1507.28</v>
      </c>
      <c r="G400" s="24">
        <f>Лист2!H32</f>
        <v>3145.9</v>
      </c>
      <c r="H400" s="24">
        <f>Лист2!I32</f>
        <v>3145.9</v>
      </c>
    </row>
    <row r="401" spans="1:8" ht="40.5" customHeight="1">
      <c r="A401" s="41" t="str">
        <f>Лист2!A33</f>
        <v>Закупка товаров, работ и услуг для обеспечения государственных (муниципальных) нужд</v>
      </c>
      <c r="B401" s="5">
        <f>Лист2!C33</f>
        <v>11</v>
      </c>
      <c r="C401" s="5" t="str">
        <f>Лист2!D33</f>
        <v>03</v>
      </c>
      <c r="D401" s="5" t="str">
        <f>Лист2!E33</f>
        <v>02 1 00 10420</v>
      </c>
      <c r="E401" s="5">
        <f>Лист2!F33</f>
        <v>200</v>
      </c>
      <c r="F401" s="24">
        <f>Лист2!G33</f>
        <v>680.87</v>
      </c>
      <c r="G401" s="24">
        <f>Лист2!H33</f>
        <v>895.4</v>
      </c>
      <c r="H401" s="24">
        <f>Лист2!I33</f>
        <v>895.4</v>
      </c>
    </row>
    <row r="402" spans="1:8">
      <c r="A402" s="41" t="str">
        <f>Лист2!A34</f>
        <v>Уплата налогов, сборов и иных платежей</v>
      </c>
      <c r="B402" s="5">
        <f>Лист2!C34</f>
        <v>11</v>
      </c>
      <c r="C402" s="5" t="str">
        <f>Лист2!D34</f>
        <v>03</v>
      </c>
      <c r="D402" s="5" t="str">
        <f>Лист2!E34</f>
        <v>02 1 00 10420</v>
      </c>
      <c r="E402" s="5">
        <f>Лист2!F34</f>
        <v>850</v>
      </c>
      <c r="F402" s="24">
        <f>Лист2!G34</f>
        <v>32</v>
      </c>
      <c r="G402" s="24">
        <f>Лист2!H34</f>
        <v>32</v>
      </c>
      <c r="H402" s="24">
        <f>Лист2!I34</f>
        <v>32</v>
      </c>
    </row>
    <row r="403" spans="1:8" ht="47.25">
      <c r="A403" s="41" t="str">
        <f>Лист2!A35</f>
        <v>Субсидия на софинансирование части расходов местных бюджетов по оплате труда работников муниципальных учреждений</v>
      </c>
      <c r="B403" s="5">
        <f>Лист2!C35</f>
        <v>11</v>
      </c>
      <c r="C403" s="5" t="str">
        <f>Лист2!D35</f>
        <v>03</v>
      </c>
      <c r="D403" s="5" t="str">
        <f>Лист2!E35</f>
        <v>02 1 00 S0430</v>
      </c>
      <c r="E403" s="5"/>
      <c r="F403" s="24">
        <f>Лист2!G35</f>
        <v>4434.8500000000004</v>
      </c>
      <c r="G403" s="24">
        <f>Лист2!H35</f>
        <v>0</v>
      </c>
      <c r="H403" s="24">
        <f>Лист2!I35</f>
        <v>0</v>
      </c>
    </row>
    <row r="404" spans="1:8" ht="78.75">
      <c r="A404" s="41" t="str">
        <f>Лист2!A36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04" s="5">
        <f>Лист2!C36</f>
        <v>11</v>
      </c>
      <c r="C404" s="5" t="str">
        <f>Лист2!D36</f>
        <v>03</v>
      </c>
      <c r="D404" s="5" t="str">
        <f>Лист2!E36</f>
        <v>02 1 00 S0430</v>
      </c>
      <c r="E404" s="5">
        <f>Лист2!F36</f>
        <v>100</v>
      </c>
      <c r="F404" s="24">
        <f>Лист2!G36</f>
        <v>4434.8500000000004</v>
      </c>
      <c r="G404" s="24">
        <f>Лист2!H36</f>
        <v>0</v>
      </c>
      <c r="H404" s="24">
        <f>Лист2!I36</f>
        <v>0</v>
      </c>
    </row>
    <row r="405" spans="1:8" ht="47.25">
      <c r="A405" s="41" t="str">
        <f>Лист2!A37</f>
        <v>Обеспечение расчетов за топливно-энергетические ресурсы, потребляемые муниципальными учреждениями</v>
      </c>
      <c r="B405" s="5">
        <f>Лист2!C37</f>
        <v>11</v>
      </c>
      <c r="C405" s="5" t="str">
        <f>Лист2!D37</f>
        <v>03</v>
      </c>
      <c r="D405" s="5" t="str">
        <f>Лист2!E37</f>
        <v>02 1 00 SТ190</v>
      </c>
      <c r="E405" s="5"/>
      <c r="F405" s="24">
        <f>Лист2!G37</f>
        <v>200</v>
      </c>
      <c r="G405" s="24">
        <f>Лист2!H37</f>
        <v>0</v>
      </c>
      <c r="H405" s="24">
        <f>Лист2!I37</f>
        <v>0</v>
      </c>
    </row>
    <row r="406" spans="1:8" ht="31.5">
      <c r="A406" s="41" t="str">
        <f>Лист2!A38</f>
        <v>Закупка товаров, работ и услуг для обеспечения государственных (муниципальных) нужд</v>
      </c>
      <c r="B406" s="5">
        <f>Лист2!C38</f>
        <v>11</v>
      </c>
      <c r="C406" s="5" t="str">
        <f>Лист2!D38</f>
        <v>03</v>
      </c>
      <c r="D406" s="5" t="str">
        <f>Лист2!E38</f>
        <v>02 1 00 SТ190</v>
      </c>
      <c r="E406" s="5">
        <f>Лист2!F38</f>
        <v>200</v>
      </c>
      <c r="F406" s="24">
        <f>Лист2!G38</f>
        <v>200</v>
      </c>
      <c r="G406" s="24">
        <f>Лист2!H38</f>
        <v>0</v>
      </c>
      <c r="H406" s="24">
        <f>Лист2!I38</f>
        <v>0</v>
      </c>
    </row>
    <row r="407" spans="1:8" ht="33.75" customHeight="1">
      <c r="A407" s="41" t="s">
        <v>26</v>
      </c>
      <c r="B407" s="3">
        <v>11</v>
      </c>
      <c r="C407" s="5" t="s">
        <v>19</v>
      </c>
      <c r="D407" s="6"/>
      <c r="E407" s="5"/>
      <c r="F407" s="8">
        <f>F408+F413+F419</f>
        <v>4437.3670000000002</v>
      </c>
      <c r="G407" s="8">
        <f t="shared" ref="G407:H407" si="54">G408+G413</f>
        <v>3117.9</v>
      </c>
      <c r="H407" s="8">
        <f t="shared" si="54"/>
        <v>3117.9</v>
      </c>
    </row>
    <row r="408" spans="1:8" ht="58.5" customHeight="1">
      <c r="A408" s="41" t="str">
        <f>Лист2!A40</f>
        <v>Руководство и управление в сфере установленных функций органов государственной власти субъектов Российской Федерации</v>
      </c>
      <c r="B408" s="3">
        <f>Лист2!C40</f>
        <v>11</v>
      </c>
      <c r="C408" s="3" t="str">
        <f>Лист2!D40</f>
        <v>05</v>
      </c>
      <c r="D408" s="3" t="str">
        <f>Лист2!E40</f>
        <v>01 0 00 00000</v>
      </c>
      <c r="E408" s="3"/>
      <c r="F408" s="8">
        <f>Лист2!G40</f>
        <v>1276.2</v>
      </c>
      <c r="G408" s="8">
        <f>Лист2!H40</f>
        <v>761</v>
      </c>
      <c r="H408" s="8">
        <f>Лист2!I40</f>
        <v>761</v>
      </c>
    </row>
    <row r="409" spans="1:8" ht="31.5">
      <c r="A409" s="43" t="s">
        <v>58</v>
      </c>
      <c r="B409" s="5">
        <v>11</v>
      </c>
      <c r="C409" s="5" t="s">
        <v>19</v>
      </c>
      <c r="D409" s="6" t="s">
        <v>101</v>
      </c>
      <c r="E409" s="3"/>
      <c r="F409" s="8">
        <f>F410</f>
        <v>1276.2</v>
      </c>
      <c r="G409" s="8">
        <f t="shared" ref="G409:H409" si="55">G410</f>
        <v>761</v>
      </c>
      <c r="H409" s="8">
        <f t="shared" si="55"/>
        <v>761</v>
      </c>
    </row>
    <row r="410" spans="1:8" ht="31.5">
      <c r="A410" s="43" t="s">
        <v>59</v>
      </c>
      <c r="B410" s="5">
        <v>11</v>
      </c>
      <c r="C410" s="5" t="s">
        <v>19</v>
      </c>
      <c r="D410" s="6" t="s">
        <v>102</v>
      </c>
      <c r="E410" s="5"/>
      <c r="F410" s="8">
        <f>F411+F412</f>
        <v>1276.2</v>
      </c>
      <c r="G410" s="8">
        <f t="shared" ref="G410:H410" si="56">G411+G412</f>
        <v>761</v>
      </c>
      <c r="H410" s="8">
        <f t="shared" si="56"/>
        <v>761</v>
      </c>
    </row>
    <row r="411" spans="1:8" ht="81.75" customHeight="1">
      <c r="A411" s="44" t="s">
        <v>68</v>
      </c>
      <c r="B411" s="5">
        <v>11</v>
      </c>
      <c r="C411" s="5" t="s">
        <v>19</v>
      </c>
      <c r="D411" s="6" t="s">
        <v>102</v>
      </c>
      <c r="E411" s="5">
        <v>100</v>
      </c>
      <c r="F411" s="8">
        <f>Лист2!G43</f>
        <v>1276.2</v>
      </c>
      <c r="G411" s="8">
        <f>Лист2!H43</f>
        <v>761</v>
      </c>
      <c r="H411" s="8">
        <f>Лист2!I43</f>
        <v>761</v>
      </c>
    </row>
    <row r="412" spans="1:8" ht="33.75" customHeight="1">
      <c r="A412" s="44" t="s">
        <v>100</v>
      </c>
      <c r="B412" s="5">
        <v>11</v>
      </c>
      <c r="C412" s="5" t="s">
        <v>19</v>
      </c>
      <c r="D412" s="6" t="s">
        <v>102</v>
      </c>
      <c r="E412" s="5">
        <v>200</v>
      </c>
      <c r="F412" s="8">
        <v>0</v>
      </c>
      <c r="G412" s="8">
        <v>0</v>
      </c>
      <c r="H412" s="8">
        <v>0</v>
      </c>
    </row>
    <row r="413" spans="1:8" ht="36.75" customHeight="1">
      <c r="A413" s="44" t="str">
        <f>Лист2!A45</f>
        <v>Расходы на обеспечение деятельности (оказание услуг) подведомственных учреждений</v>
      </c>
      <c r="B413" s="5">
        <f>Лист2!C45</f>
        <v>11</v>
      </c>
      <c r="C413" s="5" t="str">
        <f>Лист2!D45</f>
        <v>05</v>
      </c>
      <c r="D413" s="5" t="str">
        <f>Лист2!E45</f>
        <v>02 0 00 00000</v>
      </c>
      <c r="E413" s="5"/>
      <c r="F413" s="24">
        <f>Лист2!G45</f>
        <v>3091.1670000000004</v>
      </c>
      <c r="G413" s="24">
        <f>Лист2!H45</f>
        <v>2356.9</v>
      </c>
      <c r="H413" s="24">
        <f>Лист2!I45</f>
        <v>2356.9</v>
      </c>
    </row>
    <row r="414" spans="1:8" ht="35.25" customHeight="1">
      <c r="A414" s="44" t="str">
        <f>Лист2!A46</f>
        <v>Расходы на обеспечение деятельности (оказание услуг) иных подведомственных учреждений</v>
      </c>
      <c r="B414" s="5">
        <f>Лист2!C46</f>
        <v>11</v>
      </c>
      <c r="C414" s="5" t="str">
        <f>Лист2!D46</f>
        <v>05</v>
      </c>
      <c r="D414" s="5" t="str">
        <f>Лист2!E46</f>
        <v>02 5 00 00000</v>
      </c>
      <c r="E414" s="5"/>
      <c r="F414" s="24">
        <f>Лист2!G46</f>
        <v>3091.1670000000004</v>
      </c>
      <c r="G414" s="24">
        <f>Лист2!H46</f>
        <v>2356.9</v>
      </c>
      <c r="H414" s="24">
        <f>Лист2!I46</f>
        <v>2356.9</v>
      </c>
    </row>
    <row r="415" spans="1:8" ht="33.75" customHeight="1">
      <c r="A415" s="44" t="str">
        <f>Лист2!A47</f>
        <v>Учреждения по обеспечению хозяйственного обслуживания</v>
      </c>
      <c r="B415" s="5">
        <f>Лист2!C47</f>
        <v>11</v>
      </c>
      <c r="C415" s="5" t="str">
        <f>Лист2!D47</f>
        <v>05</v>
      </c>
      <c r="D415" s="5" t="str">
        <f>Лист2!E47</f>
        <v>02 5 00 10810</v>
      </c>
      <c r="E415" s="5"/>
      <c r="F415" s="24">
        <f>Лист2!G47</f>
        <v>3091.1670000000004</v>
      </c>
      <c r="G415" s="24">
        <f>Лист2!H47</f>
        <v>2356.9</v>
      </c>
      <c r="H415" s="24">
        <f>Лист2!I47</f>
        <v>2356.9</v>
      </c>
    </row>
    <row r="416" spans="1:8" ht="103.5" customHeight="1">
      <c r="A416" s="44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16" s="5">
        <f>Лист2!C48</f>
        <v>11</v>
      </c>
      <c r="C416" s="5" t="str">
        <f>Лист2!D48</f>
        <v>05</v>
      </c>
      <c r="D416" s="5" t="str">
        <f>Лист2!E48</f>
        <v>02 5 00 10810</v>
      </c>
      <c r="E416" s="5">
        <f>Лист2!F48</f>
        <v>100</v>
      </c>
      <c r="F416" s="24">
        <f>Лист2!G48</f>
        <v>1460.6420000000001</v>
      </c>
      <c r="G416" s="24">
        <f>Лист2!H48</f>
        <v>1310</v>
      </c>
      <c r="H416" s="24">
        <f>Лист2!I48</f>
        <v>1310</v>
      </c>
    </row>
    <row r="417" spans="1:8" ht="33.75" customHeight="1">
      <c r="A417" s="44" t="str">
        <f>Лист2!A49</f>
        <v>Закупка товаров, работ и услуг для обеспечения государственных (муниципальных) нужд</v>
      </c>
      <c r="B417" s="5">
        <f>Лист2!C49</f>
        <v>11</v>
      </c>
      <c r="C417" s="5" t="str">
        <f>Лист2!D49</f>
        <v>05</v>
      </c>
      <c r="D417" s="5" t="str">
        <f>Лист2!E49</f>
        <v>02 5 00 10810</v>
      </c>
      <c r="E417" s="5">
        <f>Лист2!F49</f>
        <v>200</v>
      </c>
      <c r="F417" s="24">
        <f>Лист2!G49</f>
        <v>1435.5250000000001</v>
      </c>
      <c r="G417" s="24">
        <f>Лист2!H49</f>
        <v>934.9</v>
      </c>
      <c r="H417" s="24">
        <f>Лист2!I49</f>
        <v>934.9</v>
      </c>
    </row>
    <row r="418" spans="1:8" ht="33.75" customHeight="1">
      <c r="A418" s="44" t="str">
        <f>Лист2!A50</f>
        <v>Уплата налогов, сборов и иных платежей</v>
      </c>
      <c r="B418" s="5">
        <f>Лист2!C50</f>
        <v>11</v>
      </c>
      <c r="C418" s="5" t="str">
        <f>Лист2!D50</f>
        <v>05</v>
      </c>
      <c r="D418" s="5" t="str">
        <f>Лист2!E50</f>
        <v>02 5 00 10810</v>
      </c>
      <c r="E418" s="5">
        <f>Лист2!F50</f>
        <v>850</v>
      </c>
      <c r="F418" s="24">
        <f>Лист2!G50</f>
        <v>195</v>
      </c>
      <c r="G418" s="24">
        <f>Лист2!H50</f>
        <v>112</v>
      </c>
      <c r="H418" s="24">
        <f>Лист2!I50</f>
        <v>112</v>
      </c>
    </row>
    <row r="419" spans="1:8" ht="33.75" customHeight="1">
      <c r="A419" s="44" t="str">
        <f>Лист2!A51</f>
        <v>Резервные фонды</v>
      </c>
      <c r="B419" s="5">
        <f>Лист2!C51</f>
        <v>11</v>
      </c>
      <c r="C419" s="5" t="str">
        <f>Лист2!D51</f>
        <v>05</v>
      </c>
      <c r="D419" s="5" t="str">
        <f>Лист2!E51</f>
        <v>99 1 00 00000</v>
      </c>
      <c r="E419" s="5"/>
      <c r="F419" s="24">
        <f>Лист2!G51</f>
        <v>70</v>
      </c>
      <c r="G419" s="24">
        <f>Лист2!H51</f>
        <v>0</v>
      </c>
      <c r="H419" s="24">
        <f>Лист2!I51</f>
        <v>0</v>
      </c>
    </row>
    <row r="420" spans="1:8" ht="33.75" customHeight="1">
      <c r="A420" s="44" t="str">
        <f>Лист2!A52</f>
        <v>Резервные фонды местных администраций</v>
      </c>
      <c r="B420" s="5">
        <f>Лист2!C52</f>
        <v>11</v>
      </c>
      <c r="C420" s="5" t="str">
        <f>Лист2!D52</f>
        <v>05</v>
      </c>
      <c r="D420" s="5" t="str">
        <f>Лист2!E52</f>
        <v>99 1 00 14100</v>
      </c>
      <c r="E420" s="5"/>
      <c r="F420" s="24">
        <f>Лист2!G52</f>
        <v>70</v>
      </c>
      <c r="G420" s="24">
        <f>Лист2!H52</f>
        <v>0</v>
      </c>
      <c r="H420" s="24">
        <f>Лист2!I52</f>
        <v>0</v>
      </c>
    </row>
    <row r="421" spans="1:8" ht="33.75" customHeight="1">
      <c r="A421" s="44" t="str">
        <f>Лист2!A53</f>
        <v>Закупка товаров, работ и услуг для обеспечения государственных (муниципальных) нужд</v>
      </c>
      <c r="B421" s="5">
        <f>Лист2!C53</f>
        <v>11</v>
      </c>
      <c r="C421" s="5" t="str">
        <f>Лист2!D53</f>
        <v>05</v>
      </c>
      <c r="D421" s="5" t="str">
        <f>Лист2!E53</f>
        <v>99 1 00 14100</v>
      </c>
      <c r="E421" s="5">
        <f>Лист2!F53</f>
        <v>200</v>
      </c>
      <c r="F421" s="24">
        <f>Лист2!G53</f>
        <v>70</v>
      </c>
      <c r="G421" s="24">
        <f>Лист2!H53</f>
        <v>0</v>
      </c>
      <c r="H421" s="24">
        <f>Лист2!I53</f>
        <v>0</v>
      </c>
    </row>
    <row r="422" spans="1:8" ht="31.5">
      <c r="A422" s="41" t="s">
        <v>56</v>
      </c>
      <c r="B422" s="5">
        <v>13</v>
      </c>
      <c r="C422" s="5"/>
      <c r="D422" s="5"/>
      <c r="E422" s="5"/>
      <c r="F422" s="8">
        <f>F423</f>
        <v>3</v>
      </c>
      <c r="G422" s="8">
        <f t="shared" ref="G422:H422" si="57">G423</f>
        <v>3</v>
      </c>
      <c r="H422" s="8">
        <f t="shared" si="57"/>
        <v>3</v>
      </c>
    </row>
    <row r="423" spans="1:8" ht="31.5">
      <c r="A423" s="42" t="s">
        <v>80</v>
      </c>
      <c r="B423" s="5">
        <v>13</v>
      </c>
      <c r="C423" s="5" t="s">
        <v>13</v>
      </c>
      <c r="D423" s="5"/>
      <c r="E423" s="5"/>
      <c r="F423" s="8">
        <f>F427</f>
        <v>3</v>
      </c>
      <c r="G423" s="8">
        <f t="shared" ref="G423:H423" si="58">G427</f>
        <v>3</v>
      </c>
      <c r="H423" s="8">
        <f t="shared" si="58"/>
        <v>3</v>
      </c>
    </row>
    <row r="424" spans="1:8" ht="42" customHeight="1">
      <c r="A424" s="42" t="str">
        <f>Лист2!A344</f>
        <v>Иные расходы органов государственной власти субъектов Российской Федерации</v>
      </c>
      <c r="B424" s="5">
        <f>Лист2!C344</f>
        <v>13</v>
      </c>
      <c r="C424" s="5" t="str">
        <f>Лист2!D344</f>
        <v>01</v>
      </c>
      <c r="D424" s="5" t="str">
        <f>Лист2!E344</f>
        <v>99 0 00 00000</v>
      </c>
      <c r="E424" s="5">
        <f>Лист2!F344</f>
        <v>0</v>
      </c>
      <c r="F424" s="24">
        <f>Лист2!G344</f>
        <v>3</v>
      </c>
      <c r="G424" s="24">
        <f>Лист2!H344</f>
        <v>3</v>
      </c>
      <c r="H424" s="24">
        <f>Лист2!I344</f>
        <v>3</v>
      </c>
    </row>
    <row r="425" spans="1:8" ht="31.5">
      <c r="A425" s="42" t="str">
        <f>Лист2!A345</f>
        <v>Процентные платежи по долговым обязательствам</v>
      </c>
      <c r="B425" s="5">
        <f>Лист2!C345</f>
        <v>13</v>
      </c>
      <c r="C425" s="5" t="str">
        <f>Лист2!D345</f>
        <v>01</v>
      </c>
      <c r="D425" s="5" t="str">
        <f>Лист2!E345</f>
        <v>99 3 00 00000</v>
      </c>
      <c r="E425" s="5">
        <f>Лист2!F345</f>
        <v>0</v>
      </c>
      <c r="F425" s="24">
        <f>Лист2!G345</f>
        <v>3</v>
      </c>
      <c r="G425" s="24">
        <f>Лист2!H345</f>
        <v>3</v>
      </c>
      <c r="H425" s="24">
        <f>Лист2!I345</f>
        <v>3</v>
      </c>
    </row>
    <row r="426" spans="1:8" ht="21" customHeight="1">
      <c r="A426" s="41" t="s">
        <v>64</v>
      </c>
      <c r="B426" s="5">
        <f>Лист2!C346</f>
        <v>13</v>
      </c>
      <c r="C426" s="5" t="str">
        <f>Лист2!D346</f>
        <v>01</v>
      </c>
      <c r="D426" s="5" t="str">
        <f>Лист2!E346</f>
        <v>99 3 00 14070</v>
      </c>
      <c r="E426" s="5">
        <f>Лист2!F346</f>
        <v>0</v>
      </c>
      <c r="F426" s="24">
        <f>Лист2!G346</f>
        <v>3</v>
      </c>
      <c r="G426" s="24">
        <f>Лист2!H346</f>
        <v>3</v>
      </c>
      <c r="H426" s="24">
        <f>Лист2!I346</f>
        <v>3</v>
      </c>
    </row>
    <row r="427" spans="1:8">
      <c r="A427" s="41" t="s">
        <v>72</v>
      </c>
      <c r="B427" s="5">
        <f>Лист2!C347</f>
        <v>13</v>
      </c>
      <c r="C427" s="5" t="str">
        <f>Лист2!D347</f>
        <v>01</v>
      </c>
      <c r="D427" s="5" t="str">
        <f>Лист2!E347</f>
        <v>99 3 00 14070</v>
      </c>
      <c r="E427" s="5">
        <f>Лист2!F347</f>
        <v>730</v>
      </c>
      <c r="F427" s="24">
        <f>Лист2!G347</f>
        <v>3</v>
      </c>
      <c r="G427" s="24">
        <f>Лист2!H347</f>
        <v>3</v>
      </c>
      <c r="H427" s="24">
        <f>Лист2!I347</f>
        <v>3</v>
      </c>
    </row>
    <row r="428" spans="1:8" ht="31.5">
      <c r="A428" s="50" t="s">
        <v>83</v>
      </c>
      <c r="B428" s="5">
        <v>14</v>
      </c>
      <c r="C428" s="5"/>
      <c r="D428" s="5"/>
      <c r="E428" s="5"/>
      <c r="F428" s="8">
        <f>F429+F436</f>
        <v>8084.3</v>
      </c>
      <c r="G428" s="8">
        <f t="shared" ref="G428:H428" si="59">G429+G436</f>
        <v>2814.3</v>
      </c>
      <c r="H428" s="8">
        <f t="shared" si="59"/>
        <v>3061.4</v>
      </c>
    </row>
    <row r="429" spans="1:8" ht="35.25" customHeight="1">
      <c r="A429" s="41" t="s">
        <v>81</v>
      </c>
      <c r="B429" s="5">
        <v>14</v>
      </c>
      <c r="C429" s="5" t="s">
        <v>13</v>
      </c>
      <c r="D429" s="5"/>
      <c r="E429" s="5"/>
      <c r="F429" s="8">
        <f>F430</f>
        <v>3034.3</v>
      </c>
      <c r="G429" s="8">
        <f t="shared" ref="G429:H429" si="60">G430</f>
        <v>2814.3</v>
      </c>
      <c r="H429" s="8">
        <f t="shared" si="60"/>
        <v>3061.4</v>
      </c>
    </row>
    <row r="430" spans="1:8" ht="49.5" customHeight="1">
      <c r="A430" s="41" t="str">
        <f>Лист2!A350</f>
        <v xml:space="preserve">Межбюджетные трансферты общего характера бюджетам субъектов Российской Федерации и муниципальных образований </v>
      </c>
      <c r="B430" s="5">
        <f>Лист2!C350</f>
        <v>14</v>
      </c>
      <c r="C430" s="5" t="str">
        <f>Лист2!D350</f>
        <v>01</v>
      </c>
      <c r="D430" s="5" t="str">
        <f>Лист2!E350</f>
        <v>98 0 00 00000</v>
      </c>
      <c r="E430" s="5"/>
      <c r="F430" s="24">
        <f>F431</f>
        <v>3034.3</v>
      </c>
      <c r="G430" s="24">
        <f t="shared" ref="G430:H430" si="61">G431</f>
        <v>2814.3</v>
      </c>
      <c r="H430" s="24">
        <f t="shared" si="61"/>
        <v>3061.4</v>
      </c>
    </row>
    <row r="431" spans="1:8" ht="35.25" customHeight="1">
      <c r="A431" s="41" t="str">
        <f>Лист2!A351</f>
        <v>Выравнивание бюджетной обеспеченности муниципальных образований</v>
      </c>
      <c r="B431" s="5">
        <f>Лист2!C351</f>
        <v>14</v>
      </c>
      <c r="C431" s="5" t="str">
        <f>Лист2!D351</f>
        <v>01</v>
      </c>
      <c r="D431" s="5" t="str">
        <f>Лист2!E351</f>
        <v>98 1 00 00000</v>
      </c>
      <c r="E431" s="5"/>
      <c r="F431" s="24">
        <f>F432+F434</f>
        <v>3034.3</v>
      </c>
      <c r="G431" s="24">
        <f t="shared" ref="G431:H431" si="62">G432+G434</f>
        <v>2814.3</v>
      </c>
      <c r="H431" s="24">
        <f t="shared" si="62"/>
        <v>3061.4</v>
      </c>
    </row>
    <row r="432" spans="1:8" ht="50.25" customHeight="1">
      <c r="A432" s="43" t="s">
        <v>52</v>
      </c>
      <c r="B432" s="6" t="s">
        <v>53</v>
      </c>
      <c r="C432" s="6" t="s">
        <v>13</v>
      </c>
      <c r="D432" s="6" t="s">
        <v>117</v>
      </c>
      <c r="E432" s="6"/>
      <c r="F432" s="8">
        <f>F433</f>
        <v>1582.3</v>
      </c>
      <c r="G432" s="8">
        <f t="shared" ref="G432:H432" si="63">G433</f>
        <v>1122.3</v>
      </c>
      <c r="H432" s="8">
        <f t="shared" si="63"/>
        <v>1120.4000000000001</v>
      </c>
    </row>
    <row r="433" spans="1:8" ht="19.5" customHeight="1">
      <c r="A433" s="43" t="s">
        <v>12</v>
      </c>
      <c r="B433" s="6" t="s">
        <v>53</v>
      </c>
      <c r="C433" s="6" t="s">
        <v>13</v>
      </c>
      <c r="D433" s="6" t="s">
        <v>117</v>
      </c>
      <c r="E433" s="6" t="s">
        <v>62</v>
      </c>
      <c r="F433" s="8">
        <f>Лист2!G353</f>
        <v>1582.3</v>
      </c>
      <c r="G433" s="8">
        <f>Лист2!H353</f>
        <v>1122.3</v>
      </c>
      <c r="H433" s="8">
        <f>Лист2!I353</f>
        <v>1120.4000000000001</v>
      </c>
    </row>
    <row r="434" spans="1:8" ht="47.25" customHeight="1">
      <c r="A434" s="43" t="s">
        <v>27</v>
      </c>
      <c r="B434" s="5">
        <v>14</v>
      </c>
      <c r="C434" s="5" t="s">
        <v>13</v>
      </c>
      <c r="D434" s="6" t="s">
        <v>117</v>
      </c>
      <c r="E434" s="5"/>
      <c r="F434" s="8">
        <f>Лист2!G354</f>
        <v>1452</v>
      </c>
      <c r="G434" s="8">
        <f>Лист2!H354</f>
        <v>1692</v>
      </c>
      <c r="H434" s="8">
        <f>Лист2!I354</f>
        <v>1941</v>
      </c>
    </row>
    <row r="435" spans="1:8">
      <c r="A435" s="43" t="s">
        <v>12</v>
      </c>
      <c r="B435" s="5">
        <v>14</v>
      </c>
      <c r="C435" s="5" t="s">
        <v>13</v>
      </c>
      <c r="D435" s="6" t="s">
        <v>117</v>
      </c>
      <c r="E435" s="5">
        <v>510</v>
      </c>
      <c r="F435" s="8">
        <f>Лист2!G355</f>
        <v>1452</v>
      </c>
      <c r="G435" s="8">
        <f>Лист2!H355</f>
        <v>1692</v>
      </c>
      <c r="H435" s="8">
        <f>Лист2!I355</f>
        <v>1941</v>
      </c>
    </row>
    <row r="436" spans="1:8" ht="31.5">
      <c r="A436" s="43" t="str">
        <f>Лист2!A356</f>
        <v>Прочие межбюджетные трансферты общего характера</v>
      </c>
      <c r="B436" s="5" t="str">
        <f>Лист2!C356</f>
        <v>14</v>
      </c>
      <c r="C436" s="5" t="str">
        <f>Лист2!D356</f>
        <v>03</v>
      </c>
      <c r="D436" s="5"/>
      <c r="E436" s="5"/>
      <c r="F436" s="24">
        <f>Лист2!G356</f>
        <v>5050</v>
      </c>
      <c r="G436" s="24">
        <f>Лист2!H356</f>
        <v>0</v>
      </c>
      <c r="H436" s="24">
        <f>Лист2!I356</f>
        <v>0</v>
      </c>
    </row>
    <row r="437" spans="1:8" ht="63">
      <c r="A437" s="43" t="str">
        <f>Лист2!A357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437" s="5" t="str">
        <f>Лист2!C357</f>
        <v>14</v>
      </c>
      <c r="C437" s="5" t="str">
        <f>Лист2!D357</f>
        <v>03</v>
      </c>
      <c r="D437" s="5" t="str">
        <f>Лист2!E357</f>
        <v>98 5 00 60520</v>
      </c>
      <c r="E437" s="5"/>
      <c r="F437" s="24">
        <f>Лист2!G357</f>
        <v>5050</v>
      </c>
      <c r="G437" s="24">
        <f>Лист2!H357</f>
        <v>0</v>
      </c>
      <c r="H437" s="24">
        <f>Лист2!I357</f>
        <v>0</v>
      </c>
    </row>
    <row r="438" spans="1:8">
      <c r="A438" s="43" t="str">
        <f>Лист2!A358</f>
        <v xml:space="preserve">Иные межбюджетные трансферты </v>
      </c>
      <c r="B438" s="5" t="str">
        <f>Лист2!C358</f>
        <v>14</v>
      </c>
      <c r="C438" s="5" t="str">
        <f>Лист2!D358</f>
        <v>03</v>
      </c>
      <c r="D438" s="5" t="str">
        <f>Лист2!E358</f>
        <v>98 5 00 60520</v>
      </c>
      <c r="E438" s="5">
        <f>Лист2!F358</f>
        <v>540</v>
      </c>
      <c r="F438" s="24">
        <f>Лист2!G358</f>
        <v>5050</v>
      </c>
      <c r="G438" s="24">
        <f>Лист2!H358</f>
        <v>0</v>
      </c>
      <c r="H438" s="24">
        <f>Лист2!I358</f>
        <v>0</v>
      </c>
    </row>
    <row r="439" spans="1:8">
      <c r="A439" s="41" t="s">
        <v>48</v>
      </c>
      <c r="B439" s="5"/>
      <c r="C439" s="5"/>
      <c r="D439" s="5"/>
      <c r="E439" s="5"/>
      <c r="F439" s="8">
        <f>F11+F72+F78+F107+F140+F174+F315+F355+F383+F422+F428</f>
        <v>833882.34000000008</v>
      </c>
      <c r="G439" s="8">
        <f>G11+G72+G78+G107+G140+G174+G315+G355+G383+G422+G428</f>
        <v>556795.5</v>
      </c>
      <c r="H439" s="8">
        <f>H11+H72+H78+H107+H140+H174+H315+H355+H383+H422+H428</f>
        <v>563911.5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57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2025-08-11T07:01:16Z</cp:lastPrinted>
  <dcterms:created xsi:type="dcterms:W3CDTF">2008-11-25T08:06:35Z</dcterms:created>
  <dcterms:modified xsi:type="dcterms:W3CDTF">2025-08-20T04:20:08Z</dcterms:modified>
</cp:coreProperties>
</file>