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05" windowWidth="15135" windowHeight="687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E31" i="1" l="1"/>
  <c r="D31" i="1"/>
  <c r="E35" i="1"/>
  <c r="F35" i="1"/>
  <c r="D35" i="1"/>
  <c r="C35" i="1"/>
  <c r="B35" i="1"/>
  <c r="A35" i="1"/>
  <c r="E51" i="1" l="1"/>
  <c r="D51" i="1"/>
  <c r="E49" i="1"/>
  <c r="D49" i="1"/>
  <c r="E47" i="1"/>
  <c r="D47" i="1"/>
  <c r="E46" i="1"/>
  <c r="F46" i="1" s="1"/>
  <c r="D46" i="1"/>
  <c r="C46" i="1"/>
  <c r="B46" i="1"/>
  <c r="A46" i="1"/>
  <c r="E45" i="1"/>
  <c r="D45" i="1"/>
  <c r="D44" i="1" s="1"/>
  <c r="E43" i="1"/>
  <c r="D43" i="1"/>
  <c r="E42" i="1"/>
  <c r="D42" i="1"/>
  <c r="E41" i="1"/>
  <c r="D41" i="1"/>
  <c r="D40" i="1" s="1"/>
  <c r="E39" i="1"/>
  <c r="D39" i="1"/>
  <c r="E38" i="1"/>
  <c r="D38" i="1"/>
  <c r="E36" i="1"/>
  <c r="D36" i="1"/>
  <c r="E34" i="1"/>
  <c r="D34" i="1"/>
  <c r="E33" i="1"/>
  <c r="D33" i="1"/>
  <c r="E32" i="1"/>
  <c r="D32" i="1"/>
  <c r="E30" i="1"/>
  <c r="D30" i="1"/>
  <c r="E29" i="1"/>
  <c r="D29" i="1"/>
  <c r="E27" i="1"/>
  <c r="D27" i="1"/>
  <c r="E26" i="1"/>
  <c r="D26" i="1"/>
  <c r="E25" i="1"/>
  <c r="D25" i="1"/>
  <c r="E24" i="1"/>
  <c r="D24" i="1"/>
  <c r="E22" i="1"/>
  <c r="D22" i="1"/>
  <c r="E21" i="1"/>
  <c r="D21" i="1"/>
  <c r="E19" i="1"/>
  <c r="D19" i="1"/>
  <c r="E17" i="1"/>
  <c r="D17" i="1"/>
  <c r="G421" i="3"/>
  <c r="F421" i="3"/>
  <c r="G375" i="3"/>
  <c r="G345" i="3"/>
  <c r="G339" i="3"/>
  <c r="G320" i="3"/>
  <c r="G319" i="3" s="1"/>
  <c r="G321" i="3"/>
  <c r="G322" i="3"/>
  <c r="G295" i="3"/>
  <c r="G248" i="3"/>
  <c r="G194" i="3"/>
  <c r="G172" i="3" s="1"/>
  <c r="G173" i="3"/>
  <c r="G109" i="3"/>
  <c r="F109" i="3"/>
  <c r="G54" i="3"/>
  <c r="F54" i="3"/>
  <c r="F53" i="3"/>
  <c r="F39" i="3"/>
  <c r="F40" i="3"/>
  <c r="F41" i="3"/>
  <c r="F42" i="3"/>
  <c r="F43" i="3"/>
  <c r="F23" i="3"/>
  <c r="G23" i="3"/>
  <c r="G22" i="3"/>
  <c r="F22" i="3"/>
  <c r="G69" i="3"/>
  <c r="F69" i="3"/>
  <c r="F65" i="3" s="1"/>
  <c r="G75" i="3"/>
  <c r="F75" i="3"/>
  <c r="G56" i="3"/>
  <c r="G52" i="3"/>
  <c r="G51" i="3" s="1"/>
  <c r="G46" i="3"/>
  <c r="G45" i="3"/>
  <c r="F45" i="3"/>
  <c r="F46" i="3"/>
  <c r="G47" i="3"/>
  <c r="F47" i="3"/>
  <c r="G36" i="3"/>
  <c r="H36" i="3" s="1"/>
  <c r="F36" i="3"/>
  <c r="G32" i="3"/>
  <c r="G31" i="3" s="1"/>
  <c r="G30" i="3" s="1"/>
  <c r="G29" i="3" s="1"/>
  <c r="G20" i="3"/>
  <c r="G19" i="3" s="1"/>
  <c r="G18" i="3" s="1"/>
  <c r="G17" i="3" s="1"/>
  <c r="G15" i="3"/>
  <c r="G14" i="3" s="1"/>
  <c r="G13" i="3" s="1"/>
  <c r="G12" i="3"/>
  <c r="F413" i="3"/>
  <c r="G413" i="3"/>
  <c r="F414" i="3"/>
  <c r="G414" i="3"/>
  <c r="F415" i="3"/>
  <c r="G415" i="3"/>
  <c r="F416" i="3"/>
  <c r="G416" i="3"/>
  <c r="F417" i="3"/>
  <c r="G417" i="3"/>
  <c r="F418" i="3"/>
  <c r="G418" i="3"/>
  <c r="F419" i="3"/>
  <c r="G419" i="3"/>
  <c r="F420" i="3"/>
  <c r="G420" i="3"/>
  <c r="F408" i="3"/>
  <c r="G408" i="3"/>
  <c r="H408" i="3" s="1"/>
  <c r="F409" i="3"/>
  <c r="G409" i="3"/>
  <c r="F410" i="3"/>
  <c r="G410" i="3"/>
  <c r="F411" i="3"/>
  <c r="G411" i="3"/>
  <c r="F412" i="3"/>
  <c r="G412" i="3"/>
  <c r="G407" i="3"/>
  <c r="F407" i="3"/>
  <c r="F403" i="3"/>
  <c r="G403" i="3"/>
  <c r="H403" i="3" s="1"/>
  <c r="F404" i="3"/>
  <c r="G404" i="3"/>
  <c r="F405" i="3"/>
  <c r="G405" i="3"/>
  <c r="F406" i="3"/>
  <c r="H406" i="3" s="1"/>
  <c r="G406" i="3"/>
  <c r="F397" i="3"/>
  <c r="G397" i="3"/>
  <c r="H405" i="3" s="1"/>
  <c r="F398" i="3"/>
  <c r="G398" i="3"/>
  <c r="F399" i="3"/>
  <c r="G399" i="3"/>
  <c r="F400" i="3"/>
  <c r="G400" i="3"/>
  <c r="F401" i="3"/>
  <c r="G401" i="3"/>
  <c r="H401" i="3" s="1"/>
  <c r="F402" i="3"/>
  <c r="H402" i="3" s="1"/>
  <c r="G402" i="3"/>
  <c r="F392" i="3"/>
  <c r="G392" i="3"/>
  <c r="F393" i="3"/>
  <c r="G393" i="3"/>
  <c r="F394" i="3"/>
  <c r="G394" i="3"/>
  <c r="F395" i="3"/>
  <c r="G395" i="3"/>
  <c r="F396" i="3"/>
  <c r="G396" i="3"/>
  <c r="F391" i="3"/>
  <c r="G391" i="3"/>
  <c r="F389" i="3"/>
  <c r="G389" i="3"/>
  <c r="F390" i="3"/>
  <c r="G390" i="3"/>
  <c r="F382" i="3"/>
  <c r="G382" i="3"/>
  <c r="F383" i="3"/>
  <c r="G383" i="3"/>
  <c r="F384" i="3"/>
  <c r="G384" i="3"/>
  <c r="F385" i="3"/>
  <c r="G385" i="3"/>
  <c r="F386" i="3"/>
  <c r="G386" i="3"/>
  <c r="F387" i="3"/>
  <c r="G387" i="3"/>
  <c r="F388" i="3"/>
  <c r="G388" i="3"/>
  <c r="F381" i="3"/>
  <c r="G381" i="3"/>
  <c r="F380" i="3"/>
  <c r="G380" i="3"/>
  <c r="F377" i="3"/>
  <c r="G377" i="3"/>
  <c r="F378" i="3"/>
  <c r="G378" i="3"/>
  <c r="F379" i="3"/>
  <c r="G379" i="3"/>
  <c r="G376" i="3"/>
  <c r="F376" i="3"/>
  <c r="H400" i="3"/>
  <c r="H407" i="3"/>
  <c r="H410" i="3"/>
  <c r="H411" i="3"/>
  <c r="H415" i="3"/>
  <c r="D416" i="3"/>
  <c r="C416" i="3"/>
  <c r="B416" i="3"/>
  <c r="A416" i="3"/>
  <c r="D415" i="3"/>
  <c r="C415" i="3"/>
  <c r="B415" i="3"/>
  <c r="A415" i="3"/>
  <c r="E412" i="3"/>
  <c r="D412" i="3"/>
  <c r="C412" i="3"/>
  <c r="B412" i="3"/>
  <c r="D411" i="3"/>
  <c r="C411" i="3"/>
  <c r="B411" i="3"/>
  <c r="D410" i="3"/>
  <c r="C410" i="3"/>
  <c r="B410" i="3"/>
  <c r="A410" i="3"/>
  <c r="D409" i="3"/>
  <c r="C409" i="3"/>
  <c r="B409" i="3"/>
  <c r="A409" i="3"/>
  <c r="E406" i="3"/>
  <c r="D406" i="3"/>
  <c r="C406" i="3"/>
  <c r="B406" i="3"/>
  <c r="A406" i="3"/>
  <c r="D405" i="3"/>
  <c r="C405" i="3"/>
  <c r="B405" i="3"/>
  <c r="A405" i="3"/>
  <c r="G363" i="3"/>
  <c r="G362" i="3"/>
  <c r="G361" i="3" s="1"/>
  <c r="F361" i="3"/>
  <c r="F362" i="3"/>
  <c r="F363" i="3"/>
  <c r="F372" i="3"/>
  <c r="G372" i="3"/>
  <c r="F373" i="3"/>
  <c r="G373" i="3"/>
  <c r="F374" i="3"/>
  <c r="G374" i="3"/>
  <c r="F369" i="3"/>
  <c r="G369" i="3"/>
  <c r="F370" i="3"/>
  <c r="G370" i="3"/>
  <c r="F371" i="3"/>
  <c r="G371" i="3"/>
  <c r="F368" i="3"/>
  <c r="G368" i="3"/>
  <c r="F366" i="3"/>
  <c r="G366" i="3"/>
  <c r="F367" i="3"/>
  <c r="G367" i="3"/>
  <c r="F364" i="3"/>
  <c r="G364" i="3"/>
  <c r="G365" i="3"/>
  <c r="F365" i="3"/>
  <c r="B365" i="3"/>
  <c r="F357" i="3"/>
  <c r="G357" i="3"/>
  <c r="F358" i="3"/>
  <c r="G358" i="3"/>
  <c r="F359" i="3"/>
  <c r="G359" i="3"/>
  <c r="F360" i="3"/>
  <c r="G360" i="3"/>
  <c r="F354" i="3"/>
  <c r="G354" i="3"/>
  <c r="F355" i="3"/>
  <c r="G355" i="3"/>
  <c r="G356" i="3"/>
  <c r="F356" i="3"/>
  <c r="F352" i="3"/>
  <c r="G352" i="3"/>
  <c r="F353" i="3"/>
  <c r="G353" i="3"/>
  <c r="F350" i="3"/>
  <c r="G350" i="3"/>
  <c r="F351" i="3"/>
  <c r="G351" i="3"/>
  <c r="F347" i="3"/>
  <c r="G347" i="3"/>
  <c r="F348" i="3"/>
  <c r="G348" i="3"/>
  <c r="F349" i="3"/>
  <c r="G349" i="3"/>
  <c r="G346" i="3"/>
  <c r="F346" i="3"/>
  <c r="F340" i="3"/>
  <c r="G340" i="3"/>
  <c r="F341" i="3"/>
  <c r="G341" i="3"/>
  <c r="F342" i="3"/>
  <c r="G342" i="3"/>
  <c r="F343" i="3"/>
  <c r="G343" i="3"/>
  <c r="G344" i="3"/>
  <c r="F344" i="3"/>
  <c r="F335" i="3"/>
  <c r="G335" i="3"/>
  <c r="F336" i="3"/>
  <c r="G336" i="3"/>
  <c r="F337" i="3"/>
  <c r="G337" i="3"/>
  <c r="G338" i="3"/>
  <c r="F338" i="3"/>
  <c r="F331" i="3"/>
  <c r="G331" i="3"/>
  <c r="F332" i="3"/>
  <c r="G332" i="3"/>
  <c r="F333" i="3"/>
  <c r="G333" i="3"/>
  <c r="F334" i="3"/>
  <c r="G334" i="3"/>
  <c r="G327" i="3"/>
  <c r="F327" i="3"/>
  <c r="A330" i="3"/>
  <c r="B330" i="3"/>
  <c r="C330" i="3"/>
  <c r="D330" i="3"/>
  <c r="E330" i="3"/>
  <c r="G330" i="3"/>
  <c r="H330" i="3"/>
  <c r="F330" i="3"/>
  <c r="F328" i="3"/>
  <c r="F324" i="3"/>
  <c r="G324" i="3"/>
  <c r="F325" i="3"/>
  <c r="G325" i="3"/>
  <c r="F326" i="3"/>
  <c r="G326" i="3"/>
  <c r="G328" i="3"/>
  <c r="F329" i="3"/>
  <c r="G329" i="3"/>
  <c r="G323" i="3"/>
  <c r="F323" i="3"/>
  <c r="G315" i="3"/>
  <c r="F317" i="3"/>
  <c r="G317" i="3"/>
  <c r="G318" i="3"/>
  <c r="F318" i="3"/>
  <c r="F314" i="3"/>
  <c r="G314" i="3"/>
  <c r="F316" i="3"/>
  <c r="F315" i="3" s="1"/>
  <c r="G316" i="3"/>
  <c r="G313" i="3"/>
  <c r="F313" i="3"/>
  <c r="F310" i="3"/>
  <c r="G310" i="3"/>
  <c r="F311" i="3"/>
  <c r="G311" i="3"/>
  <c r="F312" i="3"/>
  <c r="G312" i="3"/>
  <c r="F309" i="3"/>
  <c r="G309" i="3"/>
  <c r="F306" i="3"/>
  <c r="G306" i="3"/>
  <c r="F307" i="3"/>
  <c r="G307" i="3"/>
  <c r="F308" i="3"/>
  <c r="G308" i="3"/>
  <c r="F304" i="3"/>
  <c r="G304" i="3"/>
  <c r="F305" i="3"/>
  <c r="G305" i="3"/>
  <c r="F300" i="3"/>
  <c r="G300" i="3"/>
  <c r="F301" i="3"/>
  <c r="G301" i="3"/>
  <c r="F302" i="3"/>
  <c r="G302" i="3"/>
  <c r="F303" i="3"/>
  <c r="G303" i="3"/>
  <c r="G299" i="3"/>
  <c r="G298" i="3" s="1"/>
  <c r="G297" i="3" s="1"/>
  <c r="G296" i="3" s="1"/>
  <c r="F299" i="3"/>
  <c r="F298" i="3" s="1"/>
  <c r="F291" i="3"/>
  <c r="G291" i="3"/>
  <c r="F292" i="3"/>
  <c r="G292" i="3"/>
  <c r="F293" i="3"/>
  <c r="G293" i="3"/>
  <c r="F288" i="3"/>
  <c r="G288" i="3"/>
  <c r="F289" i="3"/>
  <c r="G289" i="3"/>
  <c r="F290" i="3"/>
  <c r="G290" i="3"/>
  <c r="F287" i="3"/>
  <c r="G287" i="3"/>
  <c r="F286" i="3"/>
  <c r="G286" i="3"/>
  <c r="F285" i="3"/>
  <c r="G285" i="3"/>
  <c r="F284" i="3"/>
  <c r="G284" i="3"/>
  <c r="F283" i="3"/>
  <c r="G283" i="3"/>
  <c r="F282" i="3"/>
  <c r="G282" i="3"/>
  <c r="F281" i="3"/>
  <c r="G281" i="3"/>
  <c r="F280" i="3"/>
  <c r="G280" i="3"/>
  <c r="F279" i="3"/>
  <c r="G279" i="3"/>
  <c r="F277" i="3"/>
  <c r="G277" i="3"/>
  <c r="F278" i="3"/>
  <c r="G278" i="3"/>
  <c r="F274" i="3"/>
  <c r="G274" i="3"/>
  <c r="F275" i="3"/>
  <c r="G275" i="3"/>
  <c r="F276" i="3"/>
  <c r="G276" i="3"/>
  <c r="F273" i="3"/>
  <c r="G273" i="3"/>
  <c r="G272" i="3"/>
  <c r="G271" i="3" s="1"/>
  <c r="G270" i="3" s="1"/>
  <c r="G269" i="3" s="1"/>
  <c r="F272" i="3"/>
  <c r="G266" i="3"/>
  <c r="G265" i="3" s="1"/>
  <c r="F268" i="3"/>
  <c r="G268" i="3"/>
  <c r="G267" i="3"/>
  <c r="F267" i="3"/>
  <c r="F266" i="3" s="1"/>
  <c r="F265" i="3" s="1"/>
  <c r="G263" i="3"/>
  <c r="G262" i="3" s="1"/>
  <c r="G264" i="3"/>
  <c r="H264" i="3" s="1"/>
  <c r="F264" i="3"/>
  <c r="F263" i="3" s="1"/>
  <c r="F246" i="3"/>
  <c r="G246" i="3"/>
  <c r="F247" i="3"/>
  <c r="G247" i="3"/>
  <c r="F242" i="3"/>
  <c r="F241" i="3" s="1"/>
  <c r="F240" i="3" s="1"/>
  <c r="F239" i="3" s="1"/>
  <c r="F244" i="3"/>
  <c r="G244" i="3"/>
  <c r="F245" i="3"/>
  <c r="G245" i="3"/>
  <c r="G242" i="3" s="1"/>
  <c r="G241" i="3" s="1"/>
  <c r="G240" i="3" s="1"/>
  <c r="G239" i="3" s="1"/>
  <c r="G243" i="3"/>
  <c r="F243" i="3"/>
  <c r="A238" i="3"/>
  <c r="B238" i="3"/>
  <c r="C238" i="3"/>
  <c r="D238" i="3"/>
  <c r="E238" i="3"/>
  <c r="G238" i="3"/>
  <c r="H238" i="3"/>
  <c r="F238" i="3"/>
  <c r="F235" i="3"/>
  <c r="G235" i="3"/>
  <c r="F236" i="3"/>
  <c r="G236" i="3"/>
  <c r="F237" i="3"/>
  <c r="G237" i="3"/>
  <c r="F233" i="3"/>
  <c r="G233" i="3"/>
  <c r="F234" i="3"/>
  <c r="G234" i="3"/>
  <c r="F230" i="3"/>
  <c r="G230" i="3"/>
  <c r="F231" i="3"/>
  <c r="G231" i="3"/>
  <c r="F232" i="3"/>
  <c r="G232" i="3"/>
  <c r="F228" i="3"/>
  <c r="G228" i="3"/>
  <c r="F229" i="3"/>
  <c r="G229" i="3"/>
  <c r="F227" i="3"/>
  <c r="G227" i="3"/>
  <c r="F225" i="3"/>
  <c r="G225" i="3"/>
  <c r="F226" i="3"/>
  <c r="G226" i="3"/>
  <c r="F223" i="3"/>
  <c r="G223" i="3"/>
  <c r="F224" i="3"/>
  <c r="G224" i="3"/>
  <c r="F220" i="3"/>
  <c r="G220" i="3"/>
  <c r="F221" i="3"/>
  <c r="G221" i="3"/>
  <c r="F222" i="3"/>
  <c r="G222" i="3"/>
  <c r="G216" i="3"/>
  <c r="G217" i="3"/>
  <c r="G218" i="3"/>
  <c r="G219" i="3"/>
  <c r="G215" i="3"/>
  <c r="F215" i="3"/>
  <c r="F219" i="3"/>
  <c r="F217" i="3"/>
  <c r="F218" i="3"/>
  <c r="F216" i="3"/>
  <c r="G202" i="3"/>
  <c r="G203" i="3"/>
  <c r="H203" i="3"/>
  <c r="A203" i="3"/>
  <c r="B203" i="3"/>
  <c r="C203" i="3"/>
  <c r="D203" i="3"/>
  <c r="E203" i="3"/>
  <c r="F203" i="3"/>
  <c r="F202" i="3"/>
  <c r="F204" i="3"/>
  <c r="G204" i="3"/>
  <c r="F205" i="3"/>
  <c r="G205" i="3"/>
  <c r="F199" i="3"/>
  <c r="G199" i="3"/>
  <c r="F200" i="3"/>
  <c r="G200" i="3"/>
  <c r="G198" i="3"/>
  <c r="F198" i="3"/>
  <c r="F190" i="3"/>
  <c r="G190" i="3"/>
  <c r="F192" i="3"/>
  <c r="G192" i="3"/>
  <c r="F193" i="3"/>
  <c r="G193" i="3"/>
  <c r="G191" i="3"/>
  <c r="F191" i="3"/>
  <c r="F188" i="3"/>
  <c r="G188" i="3"/>
  <c r="F189" i="3"/>
  <c r="G189" i="3"/>
  <c r="F185" i="3"/>
  <c r="G185" i="3"/>
  <c r="F186" i="3"/>
  <c r="G186" i="3"/>
  <c r="F187" i="3"/>
  <c r="G187" i="3"/>
  <c r="F182" i="3"/>
  <c r="G182" i="3"/>
  <c r="F183" i="3"/>
  <c r="G183" i="3"/>
  <c r="F180" i="3"/>
  <c r="G180" i="3"/>
  <c r="F181" i="3"/>
  <c r="G181" i="3"/>
  <c r="F174" i="3"/>
  <c r="G174" i="3"/>
  <c r="F175" i="3"/>
  <c r="G175" i="3"/>
  <c r="F176" i="3"/>
  <c r="G176" i="3"/>
  <c r="F178" i="3"/>
  <c r="G178" i="3"/>
  <c r="F179" i="3"/>
  <c r="G179" i="3"/>
  <c r="G177" i="3"/>
  <c r="F177" i="3"/>
  <c r="F168" i="3"/>
  <c r="G168" i="3"/>
  <c r="F169" i="3"/>
  <c r="G169" i="3"/>
  <c r="F170" i="3"/>
  <c r="G170" i="3"/>
  <c r="G171" i="3"/>
  <c r="F171" i="3"/>
  <c r="F166" i="3"/>
  <c r="G166" i="3"/>
  <c r="F167" i="3"/>
  <c r="G167" i="3"/>
  <c r="F164" i="3"/>
  <c r="G164" i="3"/>
  <c r="F165" i="3"/>
  <c r="G165" i="3"/>
  <c r="F162" i="3"/>
  <c r="G162" i="3"/>
  <c r="G163" i="3"/>
  <c r="F163" i="3"/>
  <c r="F155" i="3"/>
  <c r="G155" i="3"/>
  <c r="F156" i="3"/>
  <c r="G156" i="3"/>
  <c r="F157" i="3"/>
  <c r="G157" i="3"/>
  <c r="G158" i="3"/>
  <c r="F158" i="3"/>
  <c r="F152" i="3"/>
  <c r="G152" i="3"/>
  <c r="F153" i="3"/>
  <c r="G153" i="3"/>
  <c r="F154" i="3"/>
  <c r="G154" i="3"/>
  <c r="G151" i="3"/>
  <c r="F151" i="3"/>
  <c r="G150" i="3"/>
  <c r="F150" i="3"/>
  <c r="G148" i="3"/>
  <c r="G147" i="3"/>
  <c r="G146" i="3"/>
  <c r="F148" i="3"/>
  <c r="F147" i="3"/>
  <c r="F146" i="3"/>
  <c r="F137" i="3"/>
  <c r="G137" i="3"/>
  <c r="F138" i="3"/>
  <c r="G138" i="3"/>
  <c r="F139" i="3"/>
  <c r="G139" i="3"/>
  <c r="F140" i="3"/>
  <c r="G140" i="3"/>
  <c r="G141" i="3"/>
  <c r="F141" i="3"/>
  <c r="C140" i="3"/>
  <c r="F133" i="3"/>
  <c r="G133" i="3"/>
  <c r="F134" i="3"/>
  <c r="G134" i="3"/>
  <c r="F135" i="3"/>
  <c r="G135" i="3"/>
  <c r="G136" i="3"/>
  <c r="F136" i="3"/>
  <c r="F131" i="3"/>
  <c r="G131" i="3"/>
  <c r="F132" i="3"/>
  <c r="G132" i="3"/>
  <c r="F129" i="3"/>
  <c r="G129" i="3"/>
  <c r="F130" i="3"/>
  <c r="G130" i="3"/>
  <c r="F127" i="3"/>
  <c r="G127" i="3"/>
  <c r="F128" i="3"/>
  <c r="G128" i="3"/>
  <c r="G126" i="3"/>
  <c r="G125" i="3" s="1"/>
  <c r="F126" i="3"/>
  <c r="F125" i="3" s="1"/>
  <c r="G124" i="3"/>
  <c r="G123" i="3" s="1"/>
  <c r="F124" i="3"/>
  <c r="F123" i="3" s="1"/>
  <c r="F115" i="3"/>
  <c r="G115" i="3"/>
  <c r="F116" i="3"/>
  <c r="G116" i="3"/>
  <c r="F117" i="3"/>
  <c r="G117" i="3"/>
  <c r="F118" i="3"/>
  <c r="G118" i="3"/>
  <c r="F119" i="3"/>
  <c r="G119" i="3"/>
  <c r="F110" i="3"/>
  <c r="G110" i="3"/>
  <c r="F111" i="3"/>
  <c r="G111" i="3"/>
  <c r="F112" i="3"/>
  <c r="G112" i="3"/>
  <c r="F113" i="3"/>
  <c r="G113" i="3"/>
  <c r="F114" i="3"/>
  <c r="G114" i="3"/>
  <c r="F99" i="3"/>
  <c r="G99" i="3"/>
  <c r="F100" i="3"/>
  <c r="G100" i="3"/>
  <c r="F101" i="3"/>
  <c r="G101" i="3"/>
  <c r="F102" i="3"/>
  <c r="G102" i="3"/>
  <c r="F103" i="3"/>
  <c r="G103" i="3"/>
  <c r="F104" i="3"/>
  <c r="G104" i="3"/>
  <c r="F105" i="3"/>
  <c r="G105" i="3"/>
  <c r="F106" i="3"/>
  <c r="G106" i="3"/>
  <c r="F107" i="3"/>
  <c r="G107" i="3"/>
  <c r="F108" i="3"/>
  <c r="G108" i="3"/>
  <c r="G98" i="3"/>
  <c r="F98" i="3"/>
  <c r="G97" i="3"/>
  <c r="G96" i="3" s="1"/>
  <c r="F97" i="3"/>
  <c r="F96" i="3" s="1"/>
  <c r="F95" i="3" s="1"/>
  <c r="F94" i="3" s="1"/>
  <c r="F90" i="3"/>
  <c r="G90" i="3"/>
  <c r="F91" i="3"/>
  <c r="G91" i="3"/>
  <c r="F92" i="3"/>
  <c r="G92" i="3"/>
  <c r="F93" i="3"/>
  <c r="G93" i="3"/>
  <c r="F88" i="3"/>
  <c r="G88" i="3"/>
  <c r="F89" i="3"/>
  <c r="G89" i="3"/>
  <c r="G87" i="3"/>
  <c r="G86" i="3" s="1"/>
  <c r="F87" i="3"/>
  <c r="F86" i="3" s="1"/>
  <c r="F85" i="3" s="1"/>
  <c r="F84" i="3" s="1"/>
  <c r="G81" i="3"/>
  <c r="G80" i="3" s="1"/>
  <c r="G79" i="3" s="1"/>
  <c r="G78" i="3" s="1"/>
  <c r="G77" i="3" s="1"/>
  <c r="G76" i="3" s="1"/>
  <c r="F81" i="3"/>
  <c r="F80" i="3" s="1"/>
  <c r="F79" i="3" s="1"/>
  <c r="F78" i="3" s="1"/>
  <c r="F77" i="3" s="1"/>
  <c r="F76" i="3" s="1"/>
  <c r="F72" i="3"/>
  <c r="G72" i="3"/>
  <c r="F73" i="3"/>
  <c r="G73" i="3"/>
  <c r="G71" i="3"/>
  <c r="F71" i="3"/>
  <c r="G68" i="3"/>
  <c r="G67" i="3" s="1"/>
  <c r="G66" i="3" s="1"/>
  <c r="F68" i="3"/>
  <c r="F67" i="3" s="1"/>
  <c r="F66" i="3" s="1"/>
  <c r="G61" i="3"/>
  <c r="G60" i="3" s="1"/>
  <c r="F61" i="3"/>
  <c r="F58" i="3"/>
  <c r="G58" i="3"/>
  <c r="F59" i="3"/>
  <c r="G59" i="3"/>
  <c r="G57" i="3"/>
  <c r="F57" i="3"/>
  <c r="F55" i="3"/>
  <c r="G55" i="3"/>
  <c r="G53" i="3"/>
  <c r="F49" i="3"/>
  <c r="G49" i="3"/>
  <c r="G48" i="3"/>
  <c r="F48" i="3"/>
  <c r="F38" i="3"/>
  <c r="G38" i="3"/>
  <c r="G37" i="3"/>
  <c r="F37" i="3"/>
  <c r="F34" i="3"/>
  <c r="G34" i="3"/>
  <c r="F35" i="3"/>
  <c r="G35" i="3"/>
  <c r="G33" i="3"/>
  <c r="F33" i="3"/>
  <c r="F20" i="3"/>
  <c r="F19" i="3" s="1"/>
  <c r="F18" i="3" s="1"/>
  <c r="F17" i="3" s="1"/>
  <c r="G21" i="3"/>
  <c r="F21" i="3"/>
  <c r="G16" i="3"/>
  <c r="F16" i="3"/>
  <c r="D404" i="3"/>
  <c r="C404" i="3"/>
  <c r="B404" i="3"/>
  <c r="A404" i="3"/>
  <c r="D403" i="3"/>
  <c r="C403" i="3"/>
  <c r="B403" i="3"/>
  <c r="A403" i="3"/>
  <c r="E402" i="3"/>
  <c r="D402" i="3"/>
  <c r="C402" i="3"/>
  <c r="B402" i="3"/>
  <c r="A402" i="3"/>
  <c r="E401" i="3"/>
  <c r="D401" i="3"/>
  <c r="C401" i="3"/>
  <c r="B401" i="3"/>
  <c r="A401" i="3"/>
  <c r="E400" i="3"/>
  <c r="D400" i="3"/>
  <c r="C400" i="3"/>
  <c r="B400" i="3"/>
  <c r="A400" i="3"/>
  <c r="D399" i="3"/>
  <c r="C399" i="3"/>
  <c r="B399" i="3"/>
  <c r="A399" i="3"/>
  <c r="D398" i="3"/>
  <c r="C398" i="3"/>
  <c r="B398" i="3"/>
  <c r="A398" i="3"/>
  <c r="D397" i="3"/>
  <c r="C397" i="3"/>
  <c r="B397" i="3"/>
  <c r="A397" i="3"/>
  <c r="D392" i="3"/>
  <c r="C392" i="3"/>
  <c r="B392" i="3"/>
  <c r="A392" i="3"/>
  <c r="E390" i="3"/>
  <c r="D390" i="3"/>
  <c r="C390" i="3"/>
  <c r="B390" i="3"/>
  <c r="A390" i="3"/>
  <c r="D389" i="3"/>
  <c r="C389" i="3"/>
  <c r="B389" i="3"/>
  <c r="A389" i="3"/>
  <c r="E388" i="3"/>
  <c r="D388" i="3"/>
  <c r="C388" i="3"/>
  <c r="B388" i="3"/>
  <c r="A388" i="3"/>
  <c r="E387" i="3"/>
  <c r="D387" i="3"/>
  <c r="C387" i="3"/>
  <c r="B387" i="3"/>
  <c r="A387" i="3"/>
  <c r="E386" i="3"/>
  <c r="D386" i="3"/>
  <c r="C386" i="3"/>
  <c r="B386" i="3"/>
  <c r="A386" i="3"/>
  <c r="D385" i="3"/>
  <c r="C385" i="3"/>
  <c r="B385" i="3"/>
  <c r="A385" i="3"/>
  <c r="D384" i="3"/>
  <c r="C384" i="3"/>
  <c r="B384" i="3"/>
  <c r="A384" i="3"/>
  <c r="D383" i="3"/>
  <c r="C383" i="3"/>
  <c r="B383" i="3"/>
  <c r="A383" i="3"/>
  <c r="C382" i="3"/>
  <c r="B382" i="3"/>
  <c r="A382" i="3"/>
  <c r="E381" i="3"/>
  <c r="D381" i="3"/>
  <c r="C381" i="3"/>
  <c r="B381" i="3"/>
  <c r="A381" i="3"/>
  <c r="E380" i="3"/>
  <c r="D380" i="3"/>
  <c r="C380" i="3"/>
  <c r="B380" i="3"/>
  <c r="A380" i="3"/>
  <c r="E379" i="3"/>
  <c r="D379" i="3"/>
  <c r="C379" i="3"/>
  <c r="B379" i="3"/>
  <c r="A379" i="3"/>
  <c r="D378" i="3"/>
  <c r="C378" i="3"/>
  <c r="B378" i="3"/>
  <c r="A378" i="3"/>
  <c r="D377" i="3"/>
  <c r="C377" i="3"/>
  <c r="B377" i="3"/>
  <c r="A377" i="3"/>
  <c r="C376" i="3"/>
  <c r="B376" i="3"/>
  <c r="A376" i="3"/>
  <c r="E374" i="3"/>
  <c r="D374" i="3"/>
  <c r="C374" i="3"/>
  <c r="B374" i="3"/>
  <c r="A374" i="3"/>
  <c r="D373" i="3"/>
  <c r="C373" i="3"/>
  <c r="B373" i="3"/>
  <c r="A373" i="3"/>
  <c r="D372" i="3"/>
  <c r="C372" i="3"/>
  <c r="B372" i="3"/>
  <c r="A372" i="3"/>
  <c r="E370" i="3"/>
  <c r="D370" i="3"/>
  <c r="C370" i="3"/>
  <c r="B370" i="3"/>
  <c r="A370" i="3"/>
  <c r="E367" i="3"/>
  <c r="D367" i="3"/>
  <c r="C367" i="3"/>
  <c r="B367" i="3"/>
  <c r="A367" i="3"/>
  <c r="D365" i="3"/>
  <c r="C365" i="3"/>
  <c r="A365" i="3"/>
  <c r="D364" i="3"/>
  <c r="C364" i="3"/>
  <c r="B364" i="3"/>
  <c r="A364" i="3"/>
  <c r="D363" i="3"/>
  <c r="C363" i="3"/>
  <c r="B363" i="3"/>
  <c r="A363" i="3"/>
  <c r="D362" i="3"/>
  <c r="C362" i="3"/>
  <c r="B362" i="3"/>
  <c r="A362" i="3"/>
  <c r="E360" i="3"/>
  <c r="D360" i="3"/>
  <c r="C360" i="3"/>
  <c r="B360" i="3"/>
  <c r="A360" i="3"/>
  <c r="D359" i="3"/>
  <c r="C359" i="3"/>
  <c r="B359" i="3"/>
  <c r="A359" i="3"/>
  <c r="D358" i="3"/>
  <c r="C358" i="3"/>
  <c r="B358" i="3"/>
  <c r="A358" i="3"/>
  <c r="D357" i="3"/>
  <c r="C357" i="3"/>
  <c r="B357" i="3"/>
  <c r="A357" i="3"/>
  <c r="E356" i="3"/>
  <c r="D356" i="3"/>
  <c r="C356" i="3"/>
  <c r="B356" i="3"/>
  <c r="A356" i="3"/>
  <c r="D355" i="3"/>
  <c r="C355" i="3"/>
  <c r="B355" i="3"/>
  <c r="A355" i="3"/>
  <c r="D354" i="3"/>
  <c r="C354" i="3"/>
  <c r="B354" i="3"/>
  <c r="A354" i="3"/>
  <c r="E353" i="3"/>
  <c r="D353" i="3"/>
  <c r="C353" i="3"/>
  <c r="B353" i="3"/>
  <c r="A353" i="3"/>
  <c r="D352" i="3"/>
  <c r="C352" i="3"/>
  <c r="B352" i="3"/>
  <c r="A352" i="3"/>
  <c r="E351" i="3"/>
  <c r="D351" i="3"/>
  <c r="C351" i="3"/>
  <c r="B351" i="3"/>
  <c r="A351" i="3"/>
  <c r="D350" i="3"/>
  <c r="C350" i="3"/>
  <c r="B350" i="3"/>
  <c r="A350" i="3"/>
  <c r="E349" i="3"/>
  <c r="D349" i="3"/>
  <c r="C349" i="3"/>
  <c r="B349" i="3"/>
  <c r="A349" i="3"/>
  <c r="D348" i="3"/>
  <c r="C348" i="3"/>
  <c r="B348" i="3"/>
  <c r="A348" i="3"/>
  <c r="D347" i="3"/>
  <c r="C347" i="3"/>
  <c r="B347" i="3"/>
  <c r="A347" i="3"/>
  <c r="F345" i="3"/>
  <c r="D346" i="3"/>
  <c r="C346" i="3"/>
  <c r="B346" i="3"/>
  <c r="A346" i="3"/>
  <c r="C345" i="3"/>
  <c r="B345" i="3"/>
  <c r="A345" i="3"/>
  <c r="D342" i="3"/>
  <c r="C342" i="3"/>
  <c r="B342" i="3"/>
  <c r="A342" i="3"/>
  <c r="D341" i="3"/>
  <c r="C341" i="3"/>
  <c r="B341" i="3"/>
  <c r="A341" i="3"/>
  <c r="E338" i="3"/>
  <c r="D338" i="3"/>
  <c r="C338" i="3"/>
  <c r="B338" i="3"/>
  <c r="A338" i="3"/>
  <c r="D337" i="3"/>
  <c r="C337" i="3"/>
  <c r="B337" i="3"/>
  <c r="A337" i="3"/>
  <c r="D336" i="3"/>
  <c r="C336" i="3"/>
  <c r="B336" i="3"/>
  <c r="A336" i="3"/>
  <c r="D335" i="3"/>
  <c r="C335" i="3"/>
  <c r="B335" i="3"/>
  <c r="A335" i="3"/>
  <c r="E334" i="3"/>
  <c r="D334" i="3"/>
  <c r="C334" i="3"/>
  <c r="B334" i="3"/>
  <c r="A334" i="3"/>
  <c r="E333" i="3"/>
  <c r="D333" i="3"/>
  <c r="C333" i="3"/>
  <c r="B333" i="3"/>
  <c r="A333" i="3"/>
  <c r="E332" i="3"/>
  <c r="D332" i="3"/>
  <c r="C332" i="3"/>
  <c r="B332" i="3"/>
  <c r="A332" i="3"/>
  <c r="D331" i="3"/>
  <c r="C331" i="3"/>
  <c r="B331" i="3"/>
  <c r="A331" i="3"/>
  <c r="E329" i="3"/>
  <c r="D329" i="3"/>
  <c r="C329" i="3"/>
  <c r="B329" i="3"/>
  <c r="A329" i="3"/>
  <c r="E328" i="3"/>
  <c r="D328" i="3"/>
  <c r="C328" i="3"/>
  <c r="B328" i="3"/>
  <c r="A328" i="3"/>
  <c r="D327" i="3"/>
  <c r="C327" i="3"/>
  <c r="B327" i="3"/>
  <c r="A327" i="3"/>
  <c r="D326" i="3"/>
  <c r="C326" i="3"/>
  <c r="B326" i="3"/>
  <c r="A326" i="3"/>
  <c r="D325" i="3"/>
  <c r="C325" i="3"/>
  <c r="B325" i="3"/>
  <c r="A325" i="3"/>
  <c r="E324" i="3"/>
  <c r="D324" i="3"/>
  <c r="C324" i="3"/>
  <c r="B324" i="3"/>
  <c r="A324" i="3"/>
  <c r="E323" i="3"/>
  <c r="D323" i="3"/>
  <c r="C323" i="3"/>
  <c r="B323" i="3"/>
  <c r="A323" i="3"/>
  <c r="F322" i="3"/>
  <c r="D322" i="3"/>
  <c r="C322" i="3"/>
  <c r="B322" i="3"/>
  <c r="A322" i="3"/>
  <c r="F321" i="3"/>
  <c r="D321" i="3"/>
  <c r="C321" i="3"/>
  <c r="B321" i="3"/>
  <c r="A321" i="3"/>
  <c r="F320" i="3"/>
  <c r="D320" i="3"/>
  <c r="C320" i="3"/>
  <c r="B320" i="3"/>
  <c r="A320" i="3"/>
  <c r="E318" i="3"/>
  <c r="D318" i="3"/>
  <c r="C318" i="3"/>
  <c r="B318" i="3"/>
  <c r="D317" i="3"/>
  <c r="C317" i="3"/>
  <c r="B317" i="3"/>
  <c r="A317" i="3"/>
  <c r="E316" i="3"/>
  <c r="D316" i="3"/>
  <c r="C316" i="3"/>
  <c r="B316" i="3"/>
  <c r="D315" i="3"/>
  <c r="C315" i="3"/>
  <c r="B315" i="3"/>
  <c r="D314" i="3"/>
  <c r="C314" i="3"/>
  <c r="B314" i="3"/>
  <c r="A314" i="3"/>
  <c r="D313" i="3"/>
  <c r="C313" i="3"/>
  <c r="B313" i="3"/>
  <c r="A313" i="3"/>
  <c r="E312" i="3"/>
  <c r="D312" i="3"/>
  <c r="C312" i="3"/>
  <c r="B312" i="3"/>
  <c r="A312" i="3"/>
  <c r="D311" i="3"/>
  <c r="C311" i="3"/>
  <c r="B311" i="3"/>
  <c r="A311" i="3"/>
  <c r="D310" i="3"/>
  <c r="C310" i="3"/>
  <c r="B310" i="3"/>
  <c r="A310" i="3"/>
  <c r="E309" i="3"/>
  <c r="D309" i="3"/>
  <c r="C309" i="3"/>
  <c r="B309" i="3"/>
  <c r="A309" i="3"/>
  <c r="E308" i="3"/>
  <c r="D308" i="3"/>
  <c r="C308" i="3"/>
  <c r="B308" i="3"/>
  <c r="A308" i="3"/>
  <c r="D307" i="3"/>
  <c r="C307" i="3"/>
  <c r="B307" i="3"/>
  <c r="A307" i="3"/>
  <c r="D306" i="3"/>
  <c r="C306" i="3"/>
  <c r="B306" i="3"/>
  <c r="A306" i="3"/>
  <c r="E305" i="3"/>
  <c r="D305" i="3"/>
  <c r="C305" i="3"/>
  <c r="B305" i="3"/>
  <c r="A305" i="3"/>
  <c r="D304" i="3"/>
  <c r="C304" i="3"/>
  <c r="B304" i="3"/>
  <c r="A304" i="3"/>
  <c r="E303" i="3"/>
  <c r="D303" i="3"/>
  <c r="C303" i="3"/>
  <c r="B303" i="3"/>
  <c r="A303" i="3"/>
  <c r="D302" i="3"/>
  <c r="C302" i="3"/>
  <c r="B302" i="3"/>
  <c r="A302" i="3"/>
  <c r="E301" i="3"/>
  <c r="D301" i="3"/>
  <c r="C301" i="3"/>
  <c r="B301" i="3"/>
  <c r="A301" i="3"/>
  <c r="E300" i="3"/>
  <c r="D300" i="3"/>
  <c r="C300" i="3"/>
  <c r="B300" i="3"/>
  <c r="A300" i="3"/>
  <c r="E299" i="3"/>
  <c r="D299" i="3"/>
  <c r="C299" i="3"/>
  <c r="B299" i="3"/>
  <c r="A299" i="3"/>
  <c r="D298" i="3"/>
  <c r="C298" i="3"/>
  <c r="B298" i="3"/>
  <c r="A298" i="3"/>
  <c r="D297" i="3"/>
  <c r="C297" i="3"/>
  <c r="B297" i="3"/>
  <c r="A297" i="3"/>
  <c r="D296" i="3"/>
  <c r="C296" i="3"/>
  <c r="B296" i="3"/>
  <c r="A296" i="3"/>
  <c r="E293" i="3"/>
  <c r="D293" i="3"/>
  <c r="C293" i="3"/>
  <c r="B293" i="3"/>
  <c r="A293" i="3"/>
  <c r="D292" i="3"/>
  <c r="C292" i="3"/>
  <c r="B292" i="3"/>
  <c r="A292" i="3"/>
  <c r="D291" i="3"/>
  <c r="C291" i="3"/>
  <c r="B291" i="3"/>
  <c r="A291" i="3"/>
  <c r="D290" i="3"/>
  <c r="C290" i="3"/>
  <c r="B290" i="3"/>
  <c r="A290" i="3"/>
  <c r="D289" i="3"/>
  <c r="C289" i="3"/>
  <c r="B289" i="3"/>
  <c r="A289" i="3"/>
  <c r="D288" i="3"/>
  <c r="C288" i="3"/>
  <c r="B288" i="3"/>
  <c r="A288" i="3"/>
  <c r="D287" i="3"/>
  <c r="C287" i="3"/>
  <c r="B287" i="3"/>
  <c r="A287" i="3"/>
  <c r="E286" i="3"/>
  <c r="D286" i="3"/>
  <c r="C286" i="3"/>
  <c r="B286" i="3"/>
  <c r="A286" i="3"/>
  <c r="D285" i="3"/>
  <c r="C285" i="3"/>
  <c r="B285" i="3"/>
  <c r="A285" i="3"/>
  <c r="E284" i="3"/>
  <c r="D284" i="3"/>
  <c r="C284" i="3"/>
  <c r="B284" i="3"/>
  <c r="A284" i="3"/>
  <c r="D283" i="3"/>
  <c r="C283" i="3"/>
  <c r="B283" i="3"/>
  <c r="A283" i="3"/>
  <c r="E282" i="3"/>
  <c r="D282" i="3"/>
  <c r="C282" i="3"/>
  <c r="B282" i="3"/>
  <c r="A282" i="3"/>
  <c r="D281" i="3"/>
  <c r="C281" i="3"/>
  <c r="B281" i="3"/>
  <c r="A281" i="3"/>
  <c r="D280" i="3"/>
  <c r="C280" i="3"/>
  <c r="B280" i="3"/>
  <c r="A280" i="3"/>
  <c r="D279" i="3"/>
  <c r="C279" i="3"/>
  <c r="B279" i="3"/>
  <c r="A279" i="3"/>
  <c r="E278" i="3"/>
  <c r="D278" i="3"/>
  <c r="C278" i="3"/>
  <c r="B278" i="3"/>
  <c r="E277" i="3"/>
  <c r="D277" i="3"/>
  <c r="C277" i="3"/>
  <c r="B277" i="3"/>
  <c r="E276" i="3"/>
  <c r="D276" i="3"/>
  <c r="C276" i="3"/>
  <c r="B276" i="3"/>
  <c r="D275" i="3"/>
  <c r="C275" i="3"/>
  <c r="B275" i="3"/>
  <c r="D274" i="3"/>
  <c r="C274" i="3"/>
  <c r="B274" i="3"/>
  <c r="E273" i="3"/>
  <c r="D273" i="3"/>
  <c r="C273" i="3"/>
  <c r="B273" i="3"/>
  <c r="A273" i="3"/>
  <c r="F271" i="3"/>
  <c r="F270" i="3" s="1"/>
  <c r="F269" i="3" s="1"/>
  <c r="E272" i="3"/>
  <c r="D272" i="3"/>
  <c r="C272" i="3"/>
  <c r="B272" i="3"/>
  <c r="A272" i="3"/>
  <c r="D271" i="3"/>
  <c r="C271" i="3"/>
  <c r="B271" i="3"/>
  <c r="A271" i="3"/>
  <c r="D270" i="3"/>
  <c r="C270" i="3"/>
  <c r="B270" i="3"/>
  <c r="A270" i="3"/>
  <c r="D269" i="3"/>
  <c r="C269" i="3"/>
  <c r="B269" i="3"/>
  <c r="A269" i="3"/>
  <c r="E268" i="3"/>
  <c r="D268" i="3"/>
  <c r="C268" i="3"/>
  <c r="B268" i="3"/>
  <c r="A268" i="3"/>
  <c r="E267" i="3"/>
  <c r="D267" i="3"/>
  <c r="C267" i="3"/>
  <c r="B267" i="3"/>
  <c r="A267" i="3"/>
  <c r="D266" i="3"/>
  <c r="C266" i="3"/>
  <c r="B266" i="3"/>
  <c r="A266" i="3"/>
  <c r="D265" i="3"/>
  <c r="C265" i="3"/>
  <c r="B265" i="3"/>
  <c r="A265" i="3"/>
  <c r="E264" i="3"/>
  <c r="D264" i="3"/>
  <c r="C264" i="3"/>
  <c r="B264" i="3"/>
  <c r="A264" i="3"/>
  <c r="D263" i="3"/>
  <c r="C263" i="3"/>
  <c r="B263" i="3"/>
  <c r="A263" i="3"/>
  <c r="D262" i="3"/>
  <c r="C262" i="3"/>
  <c r="B262" i="3"/>
  <c r="A262" i="3"/>
  <c r="D261" i="3"/>
  <c r="C261" i="3"/>
  <c r="B261" i="3"/>
  <c r="A261" i="3"/>
  <c r="F259" i="3"/>
  <c r="F258" i="3" s="1"/>
  <c r="H258" i="3" s="1"/>
  <c r="E259" i="3"/>
  <c r="D259" i="3"/>
  <c r="C259" i="3"/>
  <c r="B259" i="3"/>
  <c r="A259" i="3"/>
  <c r="D258" i="3"/>
  <c r="C258" i="3"/>
  <c r="B258" i="3"/>
  <c r="A258" i="3"/>
  <c r="F257" i="3"/>
  <c r="H257" i="3" s="1"/>
  <c r="E257" i="3"/>
  <c r="D257" i="3"/>
  <c r="C257" i="3"/>
  <c r="B257" i="3"/>
  <c r="A257" i="3"/>
  <c r="F256" i="3"/>
  <c r="F255" i="3" s="1"/>
  <c r="H255" i="3" s="1"/>
  <c r="D256" i="3"/>
  <c r="C256" i="3"/>
  <c r="B256" i="3"/>
  <c r="A256" i="3"/>
  <c r="D255" i="3"/>
  <c r="C255" i="3"/>
  <c r="B255" i="3"/>
  <c r="A255" i="3"/>
  <c r="F254" i="3"/>
  <c r="H254" i="3" s="1"/>
  <c r="E254" i="3"/>
  <c r="D254" i="3"/>
  <c r="C254" i="3"/>
  <c r="B254" i="3"/>
  <c r="A254" i="3"/>
  <c r="F253" i="3"/>
  <c r="H253" i="3" s="1"/>
  <c r="D253" i="3"/>
  <c r="C253" i="3"/>
  <c r="B253" i="3"/>
  <c r="A253" i="3"/>
  <c r="F252" i="3"/>
  <c r="H252" i="3" s="1"/>
  <c r="D252" i="3"/>
  <c r="C252" i="3"/>
  <c r="B252" i="3"/>
  <c r="A252" i="3"/>
  <c r="F251" i="3"/>
  <c r="H251" i="3" s="1"/>
  <c r="E251" i="3"/>
  <c r="D251" i="3"/>
  <c r="C251" i="3"/>
  <c r="B251" i="3"/>
  <c r="A251" i="3"/>
  <c r="F250" i="3"/>
  <c r="H250" i="3" s="1"/>
  <c r="D250" i="3"/>
  <c r="C250" i="3"/>
  <c r="B250" i="3"/>
  <c r="A250" i="3"/>
  <c r="F249" i="3"/>
  <c r="D249" i="3"/>
  <c r="C249" i="3"/>
  <c r="B249" i="3"/>
  <c r="A249" i="3"/>
  <c r="C248" i="3"/>
  <c r="B248" i="3"/>
  <c r="A248" i="3"/>
  <c r="E247" i="3"/>
  <c r="D247" i="3"/>
  <c r="C247" i="3"/>
  <c r="B247" i="3"/>
  <c r="A247" i="3"/>
  <c r="D246" i="3"/>
  <c r="C246" i="3"/>
  <c r="B246" i="3"/>
  <c r="A246" i="3"/>
  <c r="E245" i="3"/>
  <c r="D245" i="3"/>
  <c r="C245" i="3"/>
  <c r="B245" i="3"/>
  <c r="A245" i="3"/>
  <c r="E244" i="3"/>
  <c r="D244" i="3"/>
  <c r="C244" i="3"/>
  <c r="B244" i="3"/>
  <c r="A244" i="3"/>
  <c r="E243" i="3"/>
  <c r="D243" i="3"/>
  <c r="C243" i="3"/>
  <c r="B243" i="3"/>
  <c r="A243" i="3"/>
  <c r="D242" i="3"/>
  <c r="C242" i="3"/>
  <c r="B242" i="3"/>
  <c r="A242" i="3"/>
  <c r="D241" i="3"/>
  <c r="C241" i="3"/>
  <c r="B241" i="3"/>
  <c r="A241" i="3"/>
  <c r="D240" i="3"/>
  <c r="C240" i="3"/>
  <c r="B240" i="3"/>
  <c r="A240" i="3"/>
  <c r="C239" i="3"/>
  <c r="B239" i="3"/>
  <c r="A239" i="3"/>
  <c r="E237" i="3"/>
  <c r="D237" i="3"/>
  <c r="C237" i="3"/>
  <c r="B237" i="3"/>
  <c r="A237" i="3"/>
  <c r="D236" i="3"/>
  <c r="C236" i="3"/>
  <c r="B236" i="3"/>
  <c r="A236" i="3"/>
  <c r="D235" i="3"/>
  <c r="C235" i="3"/>
  <c r="B235" i="3"/>
  <c r="A235" i="3"/>
  <c r="E234" i="3"/>
  <c r="D234" i="3"/>
  <c r="C234" i="3"/>
  <c r="B234" i="3"/>
  <c r="A234" i="3"/>
  <c r="D233" i="3"/>
  <c r="C233" i="3"/>
  <c r="B233" i="3"/>
  <c r="A233" i="3"/>
  <c r="E232" i="3"/>
  <c r="D232" i="3"/>
  <c r="C232" i="3"/>
  <c r="B232" i="3"/>
  <c r="A232" i="3"/>
  <c r="E231" i="3"/>
  <c r="D231" i="3"/>
  <c r="C231" i="3"/>
  <c r="B231" i="3"/>
  <c r="A231" i="3"/>
  <c r="D230" i="3"/>
  <c r="C230" i="3"/>
  <c r="B230" i="3"/>
  <c r="A230" i="3"/>
  <c r="E229" i="3"/>
  <c r="D229" i="3"/>
  <c r="C229" i="3"/>
  <c r="B229" i="3"/>
  <c r="A229" i="3"/>
  <c r="D228" i="3"/>
  <c r="C228" i="3"/>
  <c r="B228" i="3"/>
  <c r="A228" i="3"/>
  <c r="E227" i="3"/>
  <c r="D227" i="3"/>
  <c r="C227" i="3"/>
  <c r="B227" i="3"/>
  <c r="A227" i="3"/>
  <c r="E226" i="3"/>
  <c r="D226" i="3"/>
  <c r="C226" i="3"/>
  <c r="B226" i="3"/>
  <c r="A226" i="3"/>
  <c r="D225" i="3"/>
  <c r="C225" i="3"/>
  <c r="B225" i="3"/>
  <c r="A225" i="3"/>
  <c r="E224" i="3"/>
  <c r="D224" i="3"/>
  <c r="C224" i="3"/>
  <c r="B224" i="3"/>
  <c r="A224" i="3"/>
  <c r="D223" i="3"/>
  <c r="C223" i="3"/>
  <c r="B223" i="3"/>
  <c r="A223" i="3"/>
  <c r="E222" i="3"/>
  <c r="D222" i="3"/>
  <c r="C222" i="3"/>
  <c r="B222" i="3"/>
  <c r="A222" i="3"/>
  <c r="D221" i="3"/>
  <c r="D220" i="3"/>
  <c r="A220" i="3"/>
  <c r="E219" i="3"/>
  <c r="D219" i="3"/>
  <c r="C219" i="3"/>
  <c r="B219" i="3"/>
  <c r="A219" i="3"/>
  <c r="E218" i="3"/>
  <c r="D218" i="3"/>
  <c r="C218" i="3"/>
  <c r="B218" i="3"/>
  <c r="A218" i="3"/>
  <c r="F214" i="3"/>
  <c r="E214" i="3"/>
  <c r="D214" i="3"/>
  <c r="C214" i="3"/>
  <c r="B214" i="3"/>
  <c r="A214" i="3"/>
  <c r="F213" i="3"/>
  <c r="D213" i="3"/>
  <c r="C213" i="3"/>
  <c r="B213" i="3"/>
  <c r="A213" i="3"/>
  <c r="F212" i="3"/>
  <c r="E212" i="3"/>
  <c r="D212" i="3"/>
  <c r="C212" i="3"/>
  <c r="B212" i="3"/>
  <c r="A212" i="3"/>
  <c r="F211" i="3"/>
  <c r="E211" i="3"/>
  <c r="D211" i="3"/>
  <c r="C211" i="3"/>
  <c r="B211" i="3"/>
  <c r="A211" i="3"/>
  <c r="F210" i="3"/>
  <c r="D210" i="3"/>
  <c r="C210" i="3"/>
  <c r="B210" i="3"/>
  <c r="A210" i="3"/>
  <c r="F209" i="3"/>
  <c r="D209" i="3"/>
  <c r="C209" i="3"/>
  <c r="B209" i="3"/>
  <c r="A209" i="3"/>
  <c r="F208" i="3"/>
  <c r="F207" i="3" s="1"/>
  <c r="F206" i="3" s="1"/>
  <c r="D208" i="3"/>
  <c r="C208" i="3"/>
  <c r="B208" i="3"/>
  <c r="A208" i="3"/>
  <c r="D207" i="3"/>
  <c r="C207" i="3"/>
  <c r="B207" i="3"/>
  <c r="A207" i="3"/>
  <c r="D206" i="3"/>
  <c r="C206" i="3"/>
  <c r="B206" i="3"/>
  <c r="A206" i="3"/>
  <c r="E205" i="3"/>
  <c r="D205" i="3"/>
  <c r="C205" i="3"/>
  <c r="B205" i="3"/>
  <c r="A205" i="3"/>
  <c r="D204" i="3"/>
  <c r="C204" i="3"/>
  <c r="B204" i="3"/>
  <c r="A204" i="3"/>
  <c r="E202" i="3"/>
  <c r="D202" i="3"/>
  <c r="C202" i="3"/>
  <c r="B202" i="3"/>
  <c r="A202" i="3"/>
  <c r="D201" i="3"/>
  <c r="C201" i="3"/>
  <c r="B201" i="3"/>
  <c r="A201" i="3"/>
  <c r="E199" i="3"/>
  <c r="D199" i="3"/>
  <c r="C199" i="3"/>
  <c r="B199" i="3"/>
  <c r="A199" i="3"/>
  <c r="D195" i="3"/>
  <c r="C195" i="3"/>
  <c r="B195" i="3"/>
  <c r="A195" i="3"/>
  <c r="C194" i="3"/>
  <c r="B194" i="3"/>
  <c r="A194" i="3"/>
  <c r="E193" i="3"/>
  <c r="D193" i="3"/>
  <c r="C193" i="3"/>
  <c r="B193" i="3"/>
  <c r="A193" i="3"/>
  <c r="D192" i="3"/>
  <c r="C192" i="3"/>
  <c r="B192" i="3"/>
  <c r="A192" i="3"/>
  <c r="E191" i="3"/>
  <c r="D191" i="3"/>
  <c r="C191" i="3"/>
  <c r="B191" i="3"/>
  <c r="A191" i="3"/>
  <c r="D190" i="3"/>
  <c r="C190" i="3"/>
  <c r="B190" i="3"/>
  <c r="A190" i="3"/>
  <c r="E189" i="3"/>
  <c r="D189" i="3"/>
  <c r="C189" i="3"/>
  <c r="B189" i="3"/>
  <c r="E188" i="3"/>
  <c r="D188" i="3"/>
  <c r="C188" i="3"/>
  <c r="B188" i="3"/>
  <c r="E187" i="3"/>
  <c r="D187" i="3"/>
  <c r="C187" i="3"/>
  <c r="B187" i="3"/>
  <c r="D186" i="3"/>
  <c r="C186" i="3"/>
  <c r="B186" i="3"/>
  <c r="D185" i="3"/>
  <c r="C185" i="3"/>
  <c r="B185" i="3"/>
  <c r="A185" i="3"/>
  <c r="D184" i="3"/>
  <c r="C184" i="3"/>
  <c r="B184" i="3"/>
  <c r="A184" i="3"/>
  <c r="E183" i="3"/>
  <c r="D183" i="3"/>
  <c r="C183" i="3"/>
  <c r="B183" i="3"/>
  <c r="A183" i="3"/>
  <c r="D182" i="3"/>
  <c r="C182" i="3"/>
  <c r="B182" i="3"/>
  <c r="A182" i="3"/>
  <c r="E181" i="3"/>
  <c r="D181" i="3"/>
  <c r="C181" i="3"/>
  <c r="B181" i="3"/>
  <c r="A181" i="3"/>
  <c r="D180" i="3"/>
  <c r="C180" i="3"/>
  <c r="B180" i="3"/>
  <c r="A180" i="3"/>
  <c r="C179" i="3"/>
  <c r="B179" i="3"/>
  <c r="C178" i="3"/>
  <c r="B178" i="3"/>
  <c r="C177" i="3"/>
  <c r="B177" i="3"/>
  <c r="C176" i="3"/>
  <c r="B176" i="3"/>
  <c r="C175" i="3"/>
  <c r="B175" i="3"/>
  <c r="D174" i="3"/>
  <c r="C174" i="3"/>
  <c r="B174" i="3"/>
  <c r="A174" i="3"/>
  <c r="E171" i="3"/>
  <c r="D171" i="3"/>
  <c r="C171" i="3"/>
  <c r="B171" i="3"/>
  <c r="A171" i="3"/>
  <c r="D170" i="3"/>
  <c r="C170" i="3"/>
  <c r="B170" i="3"/>
  <c r="A170" i="3"/>
  <c r="D169" i="3"/>
  <c r="C169" i="3"/>
  <c r="B169" i="3"/>
  <c r="A169" i="3"/>
  <c r="D168" i="3"/>
  <c r="C168" i="3"/>
  <c r="B168" i="3"/>
  <c r="A168" i="3"/>
  <c r="E167" i="3"/>
  <c r="D167" i="3"/>
  <c r="C167" i="3"/>
  <c r="B167" i="3"/>
  <c r="A167" i="3"/>
  <c r="D166" i="3"/>
  <c r="C166" i="3"/>
  <c r="B166" i="3"/>
  <c r="A166" i="3"/>
  <c r="E165" i="3"/>
  <c r="D165" i="3"/>
  <c r="C165" i="3"/>
  <c r="B165" i="3"/>
  <c r="A165" i="3"/>
  <c r="D164" i="3"/>
  <c r="C164" i="3"/>
  <c r="B164" i="3"/>
  <c r="A164" i="3"/>
  <c r="E163" i="3"/>
  <c r="D163" i="3"/>
  <c r="C163" i="3"/>
  <c r="B163" i="3"/>
  <c r="A163" i="3"/>
  <c r="D162" i="3"/>
  <c r="C162" i="3"/>
  <c r="B162" i="3"/>
  <c r="A162" i="3"/>
  <c r="D161" i="3"/>
  <c r="C161" i="3"/>
  <c r="B161" i="3"/>
  <c r="A161" i="3"/>
  <c r="D160" i="3"/>
  <c r="C160" i="3"/>
  <c r="B160" i="3"/>
  <c r="A160" i="3"/>
  <c r="C159" i="3"/>
  <c r="B159" i="3"/>
  <c r="A159" i="3"/>
  <c r="E158" i="3"/>
  <c r="D158" i="3"/>
  <c r="C158" i="3"/>
  <c r="B158" i="3"/>
  <c r="A158" i="3"/>
  <c r="D157" i="3"/>
  <c r="C157" i="3"/>
  <c r="B157" i="3"/>
  <c r="A157" i="3"/>
  <c r="D156" i="3"/>
  <c r="C156" i="3"/>
  <c r="B156" i="3"/>
  <c r="A156" i="3"/>
  <c r="D155" i="3"/>
  <c r="C155" i="3"/>
  <c r="B155" i="3"/>
  <c r="A155" i="3"/>
  <c r="E154" i="3"/>
  <c r="D154" i="3"/>
  <c r="C154" i="3"/>
  <c r="B154" i="3"/>
  <c r="A154" i="3"/>
  <c r="D153" i="3"/>
  <c r="C153" i="3"/>
  <c r="B153" i="3"/>
  <c r="A153" i="3"/>
  <c r="E152" i="3"/>
  <c r="D152" i="3"/>
  <c r="C152" i="3"/>
  <c r="B152" i="3"/>
  <c r="A152" i="3"/>
  <c r="D151" i="3"/>
  <c r="C151" i="3"/>
  <c r="B151" i="3"/>
  <c r="A151" i="3"/>
  <c r="C150" i="3"/>
  <c r="B150" i="3"/>
  <c r="A150" i="3"/>
  <c r="D149" i="3"/>
  <c r="C149" i="3"/>
  <c r="B149" i="3"/>
  <c r="A149" i="3"/>
  <c r="E148" i="3"/>
  <c r="D148" i="3"/>
  <c r="C148" i="3"/>
  <c r="B148" i="3"/>
  <c r="A148" i="3"/>
  <c r="D147" i="3"/>
  <c r="C147" i="3"/>
  <c r="B147" i="3"/>
  <c r="A147" i="3"/>
  <c r="E146" i="3"/>
  <c r="D146" i="3"/>
  <c r="C146" i="3"/>
  <c r="B146" i="3"/>
  <c r="A146" i="3"/>
  <c r="D145" i="3"/>
  <c r="C145" i="3"/>
  <c r="B145" i="3"/>
  <c r="A145" i="3"/>
  <c r="D144" i="3"/>
  <c r="C144" i="3"/>
  <c r="B144" i="3"/>
  <c r="A144" i="3"/>
  <c r="C143" i="3"/>
  <c r="B143" i="3"/>
  <c r="A143" i="3"/>
  <c r="B142" i="3"/>
  <c r="A142" i="3"/>
  <c r="E141" i="3"/>
  <c r="D141" i="3"/>
  <c r="C141" i="3"/>
  <c r="B141" i="3"/>
  <c r="A141" i="3"/>
  <c r="D140" i="3"/>
  <c r="B140" i="3"/>
  <c r="A140" i="3"/>
  <c r="D139" i="3"/>
  <c r="C139" i="3"/>
  <c r="B139" i="3"/>
  <c r="A139" i="3"/>
  <c r="D138" i="3"/>
  <c r="C138" i="3"/>
  <c r="B138" i="3"/>
  <c r="A138" i="3"/>
  <c r="C137" i="3"/>
  <c r="B137" i="3"/>
  <c r="A137" i="3"/>
  <c r="E136" i="3"/>
  <c r="D136" i="3"/>
  <c r="C136" i="3"/>
  <c r="B136" i="3"/>
  <c r="A136" i="3"/>
  <c r="D135" i="3"/>
  <c r="C135" i="3"/>
  <c r="B135" i="3"/>
  <c r="A135" i="3"/>
  <c r="D134" i="3"/>
  <c r="C134" i="3"/>
  <c r="B134" i="3"/>
  <c r="A134" i="3"/>
  <c r="D133" i="3"/>
  <c r="C133" i="3"/>
  <c r="B133" i="3"/>
  <c r="A133" i="3"/>
  <c r="E132" i="3"/>
  <c r="D132" i="3"/>
  <c r="C132" i="3"/>
  <c r="B132" i="3"/>
  <c r="A132" i="3"/>
  <c r="D131" i="3"/>
  <c r="C131" i="3"/>
  <c r="B131" i="3"/>
  <c r="A131" i="3"/>
  <c r="E130" i="3"/>
  <c r="D130" i="3"/>
  <c r="C130" i="3"/>
  <c r="B130" i="3"/>
  <c r="A130" i="3"/>
  <c r="D129" i="3"/>
  <c r="C129" i="3"/>
  <c r="B129" i="3"/>
  <c r="A129" i="3"/>
  <c r="E128" i="3"/>
  <c r="D128" i="3"/>
  <c r="C128" i="3"/>
  <c r="B128" i="3"/>
  <c r="A128" i="3"/>
  <c r="D127" i="3"/>
  <c r="C127" i="3"/>
  <c r="B127" i="3"/>
  <c r="A127" i="3"/>
  <c r="E126" i="3"/>
  <c r="D126" i="3"/>
  <c r="C126" i="3"/>
  <c r="B126" i="3"/>
  <c r="A126" i="3"/>
  <c r="D125" i="3"/>
  <c r="C125" i="3"/>
  <c r="B125" i="3"/>
  <c r="A125" i="3"/>
  <c r="E124" i="3"/>
  <c r="D124" i="3"/>
  <c r="C124" i="3"/>
  <c r="B124" i="3"/>
  <c r="A124" i="3"/>
  <c r="D123" i="3"/>
  <c r="C123" i="3"/>
  <c r="B123" i="3"/>
  <c r="A123" i="3"/>
  <c r="D122" i="3"/>
  <c r="C122" i="3"/>
  <c r="B122" i="3"/>
  <c r="A122" i="3"/>
  <c r="D121" i="3"/>
  <c r="C121" i="3"/>
  <c r="B121" i="3"/>
  <c r="A121" i="3"/>
  <c r="C120" i="3"/>
  <c r="B120" i="3"/>
  <c r="A120" i="3"/>
  <c r="E119" i="3"/>
  <c r="D119" i="3"/>
  <c r="C119" i="3"/>
  <c r="B119" i="3"/>
  <c r="A119" i="3"/>
  <c r="D118" i="3"/>
  <c r="C118" i="3"/>
  <c r="B118" i="3"/>
  <c r="A118" i="3"/>
  <c r="D117" i="3"/>
  <c r="C117" i="3"/>
  <c r="B117" i="3"/>
  <c r="A117" i="3"/>
  <c r="D116" i="3"/>
  <c r="C116" i="3"/>
  <c r="B116" i="3"/>
  <c r="A116" i="3"/>
  <c r="C115" i="3"/>
  <c r="B115" i="3"/>
  <c r="A115" i="3"/>
  <c r="E114" i="3"/>
  <c r="D114" i="3"/>
  <c r="C114" i="3"/>
  <c r="B114" i="3"/>
  <c r="A114" i="3"/>
  <c r="D113" i="3"/>
  <c r="C113" i="3"/>
  <c r="B113" i="3"/>
  <c r="A113" i="3"/>
  <c r="D112" i="3"/>
  <c r="C112" i="3"/>
  <c r="B112" i="3"/>
  <c r="A112" i="3"/>
  <c r="D111" i="3"/>
  <c r="C111" i="3"/>
  <c r="B111" i="3"/>
  <c r="A111" i="3"/>
  <c r="C110" i="3"/>
  <c r="B110" i="3"/>
  <c r="A110" i="3"/>
  <c r="E108" i="3"/>
  <c r="D108" i="3"/>
  <c r="C108" i="3"/>
  <c r="B108" i="3"/>
  <c r="A108" i="3"/>
  <c r="D107" i="3"/>
  <c r="C107" i="3"/>
  <c r="B107" i="3"/>
  <c r="A107" i="3"/>
  <c r="D106" i="3"/>
  <c r="C106" i="3"/>
  <c r="B106" i="3"/>
  <c r="A106" i="3"/>
  <c r="E105" i="3"/>
  <c r="D105" i="3"/>
  <c r="C105" i="3"/>
  <c r="B105" i="3"/>
  <c r="A105" i="3"/>
  <c r="D104" i="3"/>
  <c r="C104" i="3"/>
  <c r="B104" i="3"/>
  <c r="A104" i="3"/>
  <c r="D103" i="3"/>
  <c r="C103" i="3"/>
  <c r="B103" i="3"/>
  <c r="A103" i="3"/>
  <c r="E102" i="3"/>
  <c r="D102" i="3"/>
  <c r="C102" i="3"/>
  <c r="B102" i="3"/>
  <c r="A102" i="3"/>
  <c r="D101" i="3"/>
  <c r="C101" i="3"/>
  <c r="B101" i="3"/>
  <c r="A101" i="3"/>
  <c r="D100" i="3"/>
  <c r="C100" i="3"/>
  <c r="B100" i="3"/>
  <c r="A100" i="3"/>
  <c r="D99" i="3"/>
  <c r="C99" i="3"/>
  <c r="B99" i="3"/>
  <c r="A99" i="3"/>
  <c r="C98" i="3"/>
  <c r="B98" i="3"/>
  <c r="A98" i="3"/>
  <c r="E97" i="3"/>
  <c r="D97" i="3"/>
  <c r="C97" i="3"/>
  <c r="B97" i="3"/>
  <c r="A97" i="3"/>
  <c r="D96" i="3"/>
  <c r="C96" i="3"/>
  <c r="B96" i="3"/>
  <c r="A96" i="3"/>
  <c r="D95" i="3"/>
  <c r="C95" i="3"/>
  <c r="B95" i="3"/>
  <c r="A95" i="3"/>
  <c r="D94" i="3"/>
  <c r="C94" i="3"/>
  <c r="B94" i="3"/>
  <c r="A94" i="3"/>
  <c r="E93" i="3"/>
  <c r="D93" i="3"/>
  <c r="C93" i="3"/>
  <c r="B93" i="3"/>
  <c r="A93" i="3"/>
  <c r="D92" i="3"/>
  <c r="C92" i="3"/>
  <c r="B92" i="3"/>
  <c r="A92" i="3"/>
  <c r="D91" i="3"/>
  <c r="C91" i="3"/>
  <c r="B91" i="3"/>
  <c r="A91" i="3"/>
  <c r="D90" i="3"/>
  <c r="C90" i="3"/>
  <c r="B90" i="3"/>
  <c r="A90" i="3"/>
  <c r="E89" i="3"/>
  <c r="D89" i="3"/>
  <c r="C89" i="3"/>
  <c r="B89" i="3"/>
  <c r="A89" i="3"/>
  <c r="D88" i="3"/>
  <c r="C88" i="3"/>
  <c r="B88" i="3"/>
  <c r="A88" i="3"/>
  <c r="E87" i="3"/>
  <c r="D87" i="3"/>
  <c r="C87" i="3"/>
  <c r="B87" i="3"/>
  <c r="A87" i="3"/>
  <c r="D86" i="3"/>
  <c r="C86" i="3"/>
  <c r="B86" i="3"/>
  <c r="A86" i="3"/>
  <c r="D85" i="3"/>
  <c r="C85" i="3"/>
  <c r="B85" i="3"/>
  <c r="A85" i="3"/>
  <c r="D84" i="3"/>
  <c r="C84" i="3"/>
  <c r="B84" i="3"/>
  <c r="A84" i="3"/>
  <c r="C83" i="3"/>
  <c r="B83" i="3"/>
  <c r="A83" i="3"/>
  <c r="E81" i="3"/>
  <c r="D81" i="3"/>
  <c r="C81" i="3"/>
  <c r="B81" i="3"/>
  <c r="A81" i="3"/>
  <c r="D80" i="3"/>
  <c r="C80" i="3"/>
  <c r="B80" i="3"/>
  <c r="A80" i="3"/>
  <c r="D79" i="3"/>
  <c r="C79" i="3"/>
  <c r="B79" i="3"/>
  <c r="A79" i="3"/>
  <c r="D78" i="3"/>
  <c r="C78" i="3"/>
  <c r="B78" i="3"/>
  <c r="A78" i="3"/>
  <c r="B76" i="3"/>
  <c r="A76" i="3"/>
  <c r="E75" i="3"/>
  <c r="D75" i="3"/>
  <c r="C75" i="3"/>
  <c r="B75" i="3"/>
  <c r="A75" i="3"/>
  <c r="F74" i="3"/>
  <c r="D74" i="3"/>
  <c r="C74" i="3"/>
  <c r="B74" i="3"/>
  <c r="A74" i="3"/>
  <c r="E73" i="3"/>
  <c r="D73" i="3"/>
  <c r="C73" i="3"/>
  <c r="B73" i="3"/>
  <c r="A73" i="3"/>
  <c r="E72" i="3"/>
  <c r="D72" i="3"/>
  <c r="C72" i="3"/>
  <c r="B72" i="3"/>
  <c r="A72" i="3"/>
  <c r="E71" i="3"/>
  <c r="D71" i="3"/>
  <c r="C71" i="3"/>
  <c r="B71" i="3"/>
  <c r="A71" i="3"/>
  <c r="D70" i="3"/>
  <c r="C70" i="3"/>
  <c r="B70" i="3"/>
  <c r="A70" i="3"/>
  <c r="D69" i="3"/>
  <c r="C69" i="3"/>
  <c r="B69" i="3"/>
  <c r="A69" i="3"/>
  <c r="E68" i="3"/>
  <c r="D68" i="3"/>
  <c r="C68" i="3"/>
  <c r="B68" i="3"/>
  <c r="A68" i="3"/>
  <c r="D67" i="3"/>
  <c r="C67" i="3"/>
  <c r="B67" i="3"/>
  <c r="A67" i="3"/>
  <c r="D66" i="3"/>
  <c r="C66" i="3"/>
  <c r="B66" i="3"/>
  <c r="A66" i="3"/>
  <c r="D65" i="3"/>
  <c r="C65" i="3"/>
  <c r="B65" i="3"/>
  <c r="A65" i="3"/>
  <c r="F64" i="3"/>
  <c r="E64" i="3"/>
  <c r="D64" i="3"/>
  <c r="C64" i="3"/>
  <c r="B64" i="3"/>
  <c r="A64" i="3"/>
  <c r="F63" i="3"/>
  <c r="D63" i="3"/>
  <c r="C63" i="3"/>
  <c r="B63" i="3"/>
  <c r="A63" i="3"/>
  <c r="F62" i="3"/>
  <c r="D62" i="3"/>
  <c r="C62" i="3"/>
  <c r="B62" i="3"/>
  <c r="A62" i="3"/>
  <c r="E61" i="3"/>
  <c r="D61" i="3"/>
  <c r="C61" i="3"/>
  <c r="B61" i="3"/>
  <c r="A61" i="3"/>
  <c r="F60" i="3"/>
  <c r="D60" i="3"/>
  <c r="C60" i="3"/>
  <c r="B60" i="3"/>
  <c r="A60" i="3"/>
  <c r="E59" i="3"/>
  <c r="D59" i="3"/>
  <c r="C59" i="3"/>
  <c r="B59" i="3"/>
  <c r="A59" i="3"/>
  <c r="A58" i="3"/>
  <c r="A57" i="3"/>
  <c r="A56" i="3"/>
  <c r="E55" i="3"/>
  <c r="D55" i="3"/>
  <c r="C55" i="3"/>
  <c r="B55" i="3"/>
  <c r="A55" i="3"/>
  <c r="E54" i="3"/>
  <c r="D54" i="3"/>
  <c r="C54" i="3"/>
  <c r="B54" i="3"/>
  <c r="A54" i="3"/>
  <c r="E53" i="3"/>
  <c r="D53" i="3"/>
  <c r="C53" i="3"/>
  <c r="B53" i="3"/>
  <c r="A53" i="3"/>
  <c r="F52" i="3"/>
  <c r="F51" i="3" s="1"/>
  <c r="D52" i="3"/>
  <c r="C52" i="3"/>
  <c r="B52" i="3"/>
  <c r="A52" i="3"/>
  <c r="D51" i="3"/>
  <c r="C51" i="3"/>
  <c r="B51" i="3"/>
  <c r="A51" i="3"/>
  <c r="D50" i="3"/>
  <c r="C50" i="3"/>
  <c r="B50" i="3"/>
  <c r="A50" i="3"/>
  <c r="E49" i="3"/>
  <c r="D49" i="3"/>
  <c r="C49" i="3"/>
  <c r="B49" i="3"/>
  <c r="E48" i="3"/>
  <c r="D48" i="3"/>
  <c r="C48" i="3"/>
  <c r="B48" i="3"/>
  <c r="D47" i="3"/>
  <c r="C47" i="3"/>
  <c r="B47" i="3"/>
  <c r="D46" i="3"/>
  <c r="C46" i="3"/>
  <c r="B46" i="3"/>
  <c r="A46" i="3"/>
  <c r="D45" i="3"/>
  <c r="C45" i="3"/>
  <c r="B45" i="3"/>
  <c r="A45" i="3"/>
  <c r="E43" i="3"/>
  <c r="D43" i="3"/>
  <c r="C43" i="3"/>
  <c r="B43" i="3"/>
  <c r="A43" i="3"/>
  <c r="D42" i="3"/>
  <c r="C42" i="3"/>
  <c r="B42" i="3"/>
  <c r="A42" i="3"/>
  <c r="D41" i="3"/>
  <c r="C41" i="3"/>
  <c r="B41" i="3"/>
  <c r="A41" i="3"/>
  <c r="D40" i="3"/>
  <c r="C40" i="3"/>
  <c r="B40" i="3"/>
  <c r="A40" i="3"/>
  <c r="C39" i="3"/>
  <c r="B39" i="3"/>
  <c r="A39" i="3"/>
  <c r="E38" i="3"/>
  <c r="D38" i="3"/>
  <c r="C38" i="3"/>
  <c r="B38" i="3"/>
  <c r="A38" i="3"/>
  <c r="E37" i="3"/>
  <c r="D37" i="3"/>
  <c r="C37" i="3"/>
  <c r="B37" i="3"/>
  <c r="A37" i="3"/>
  <c r="D36" i="3"/>
  <c r="C36" i="3"/>
  <c r="B36" i="3"/>
  <c r="A36" i="3"/>
  <c r="A35" i="3"/>
  <c r="F32" i="3"/>
  <c r="D30" i="3"/>
  <c r="C30" i="3"/>
  <c r="B30" i="3"/>
  <c r="A30" i="3"/>
  <c r="F28" i="3"/>
  <c r="E28" i="3"/>
  <c r="D28" i="3"/>
  <c r="C28" i="3"/>
  <c r="B28" i="3"/>
  <c r="A28" i="3"/>
  <c r="F27" i="3"/>
  <c r="F26" i="3" s="1"/>
  <c r="F25" i="3" s="1"/>
  <c r="F24" i="3" s="1"/>
  <c r="D27" i="3"/>
  <c r="C27" i="3"/>
  <c r="B27" i="3"/>
  <c r="A27" i="3"/>
  <c r="D26" i="3"/>
  <c r="C26" i="3"/>
  <c r="B26" i="3"/>
  <c r="A26" i="3"/>
  <c r="D25" i="3"/>
  <c r="C25" i="3"/>
  <c r="B25" i="3"/>
  <c r="A25" i="3"/>
  <c r="C24" i="3"/>
  <c r="B24" i="3"/>
  <c r="A24" i="3"/>
  <c r="D18" i="3"/>
  <c r="C18" i="3"/>
  <c r="B18" i="3"/>
  <c r="A18" i="3"/>
  <c r="F15" i="3"/>
  <c r="E16" i="3"/>
  <c r="D16" i="3"/>
  <c r="C16" i="3"/>
  <c r="B16" i="3"/>
  <c r="A16" i="3"/>
  <c r="D15" i="3"/>
  <c r="C15" i="3"/>
  <c r="B15" i="3"/>
  <c r="A15" i="3"/>
  <c r="D14" i="3"/>
  <c r="C14" i="3"/>
  <c r="B14" i="3"/>
  <c r="A14" i="3"/>
  <c r="D13" i="3"/>
  <c r="C13" i="3"/>
  <c r="B13" i="3"/>
  <c r="A13" i="3"/>
  <c r="C12" i="3"/>
  <c r="B12" i="3"/>
  <c r="A12" i="3"/>
  <c r="G294" i="3" l="1"/>
  <c r="F11" i="3"/>
  <c r="H416" i="3"/>
  <c r="H414" i="3"/>
  <c r="H419" i="3"/>
  <c r="H413" i="3"/>
  <c r="H262" i="3"/>
  <c r="G261" i="3"/>
  <c r="G260" i="3" s="1"/>
  <c r="F262" i="3"/>
  <c r="H263" i="3"/>
  <c r="F201" i="3"/>
  <c r="G201" i="3"/>
  <c r="G85" i="3"/>
  <c r="G84" i="3" s="1"/>
  <c r="H259" i="3"/>
  <c r="G70" i="3"/>
  <c r="F122" i="3"/>
  <c r="F121" i="3" s="1"/>
  <c r="F120" i="3" s="1"/>
  <c r="H256" i="3"/>
  <c r="F319" i="3"/>
  <c r="F297" i="3"/>
  <c r="F296" i="3" s="1"/>
  <c r="F295" i="3" s="1"/>
  <c r="F294" i="3" s="1"/>
  <c r="F56" i="3"/>
  <c r="F70" i="3"/>
  <c r="G145" i="3"/>
  <c r="G144" i="3" s="1"/>
  <c r="G143" i="3" s="1"/>
  <c r="G149" i="3"/>
  <c r="F145" i="3"/>
  <c r="F339" i="3"/>
  <c r="F149" i="3"/>
  <c r="G184" i="3"/>
  <c r="F375" i="3"/>
  <c r="F184" i="3"/>
  <c r="F173" i="3" s="1"/>
  <c r="F31" i="3"/>
  <c r="F30" i="3" s="1"/>
  <c r="F29" i="3" s="1"/>
  <c r="H29" i="3" s="1"/>
  <c r="G122" i="3"/>
  <c r="G121" i="3" s="1"/>
  <c r="G120" i="3" s="1"/>
  <c r="G161" i="3"/>
  <c r="G160" i="3" s="1"/>
  <c r="G159" i="3" s="1"/>
  <c r="F161" i="3"/>
  <c r="F160" i="3" s="1"/>
  <c r="F159" i="3" s="1"/>
  <c r="F197" i="3"/>
  <c r="F196" i="3" s="1"/>
  <c r="F195" i="3" s="1"/>
  <c r="F194" i="3" s="1"/>
  <c r="G197" i="3"/>
  <c r="F83" i="3"/>
  <c r="F82" i="3" s="1"/>
  <c r="G95" i="3"/>
  <c r="G94" i="3" s="1"/>
  <c r="G83" i="3" s="1"/>
  <c r="G82" i="3" s="1"/>
  <c r="H96" i="3"/>
  <c r="F261" i="3"/>
  <c r="F248" i="3"/>
  <c r="F50" i="3"/>
  <c r="F44" i="3" s="1"/>
  <c r="F14" i="3"/>
  <c r="F13" i="3" s="1"/>
  <c r="F12" i="3"/>
  <c r="H409" i="3" l="1"/>
  <c r="H417" i="3"/>
  <c r="F260" i="3"/>
  <c r="H260" i="3" s="1"/>
  <c r="H261" i="3"/>
  <c r="F144" i="3"/>
  <c r="F143" i="3" s="1"/>
  <c r="F142" i="3" s="1"/>
  <c r="F172" i="3" l="1"/>
  <c r="H168" i="2" l="1"/>
  <c r="G168" i="2"/>
  <c r="H119" i="2" l="1"/>
  <c r="G119" i="2"/>
  <c r="I37" i="2"/>
  <c r="I477" i="2" l="1"/>
  <c r="I483" i="2"/>
  <c r="I484" i="2"/>
  <c r="H482" i="2"/>
  <c r="H481" i="2" s="1"/>
  <c r="H480" i="2" s="1"/>
  <c r="H479" i="2" s="1"/>
  <c r="H478" i="2" s="1"/>
  <c r="H476" i="2"/>
  <c r="H475" i="2" s="1"/>
  <c r="H472" i="2"/>
  <c r="H471" i="2" s="1"/>
  <c r="H468" i="2"/>
  <c r="H467" i="2" s="1"/>
  <c r="H466" i="2" s="1"/>
  <c r="H465" i="2" s="1"/>
  <c r="H461" i="2"/>
  <c r="H460" i="2" s="1"/>
  <c r="H459" i="2" s="1"/>
  <c r="H458" i="2" s="1"/>
  <c r="H456" i="2"/>
  <c r="H455" i="2" s="1"/>
  <c r="H454" i="2" s="1"/>
  <c r="H452" i="2"/>
  <c r="H450" i="2"/>
  <c r="H444" i="2"/>
  <c r="H442" i="2"/>
  <c r="H439" i="2" s="1"/>
  <c r="H438" i="2" s="1"/>
  <c r="H437" i="2" s="1"/>
  <c r="H440" i="2"/>
  <c r="H435" i="2"/>
  <c r="H433" i="2"/>
  <c r="H432" i="2" s="1"/>
  <c r="H429" i="2"/>
  <c r="H424" i="2"/>
  <c r="H422" i="2"/>
  <c r="H420" i="2"/>
  <c r="H418" i="2"/>
  <c r="H413" i="2"/>
  <c r="H412" i="2" s="1"/>
  <c r="H411" i="2" s="1"/>
  <c r="H410" i="2" s="1"/>
  <c r="H408" i="2"/>
  <c r="H407" i="2" s="1"/>
  <c r="H406" i="2" s="1"/>
  <c r="H405" i="2" s="1"/>
  <c r="H402" i="2"/>
  <c r="H401" i="2" s="1"/>
  <c r="H399" i="2"/>
  <c r="H398" i="2" s="1"/>
  <c r="H395" i="2"/>
  <c r="H394" i="2" s="1"/>
  <c r="H391" i="2"/>
  <c r="H390" i="2" s="1"/>
  <c r="H389" i="2" s="1"/>
  <c r="H387" i="2"/>
  <c r="H385" i="2"/>
  <c r="H377" i="2"/>
  <c r="H375" i="2"/>
  <c r="H374" i="2" s="1"/>
  <c r="H372" i="2"/>
  <c r="H371" i="2" s="1"/>
  <c r="H369" i="2"/>
  <c r="H365" i="2"/>
  <c r="H360" i="2"/>
  <c r="H359" i="2"/>
  <c r="H358" i="2" s="1"/>
  <c r="H355" i="2"/>
  <c r="H354" i="2" s="1"/>
  <c r="H353" i="2" s="1"/>
  <c r="H352" i="2" s="1"/>
  <c r="H348" i="2"/>
  <c r="H347" i="2" s="1"/>
  <c r="H346" i="2" s="1"/>
  <c r="H345" i="2" s="1"/>
  <c r="H343" i="2"/>
  <c r="H342" i="2" s="1"/>
  <c r="H341" i="2" s="1"/>
  <c r="H340" i="2" s="1"/>
  <c r="H336" i="2"/>
  <c r="H335" i="2" s="1"/>
  <c r="H334" i="2" s="1"/>
  <c r="H333" i="2" s="1"/>
  <c r="H332" i="2" s="1"/>
  <c r="H330" i="2"/>
  <c r="H329" i="2" s="1"/>
  <c r="H328" i="2" s="1"/>
  <c r="H326" i="2"/>
  <c r="H325" i="2" s="1"/>
  <c r="H321" i="2"/>
  <c r="H320" i="2" s="1"/>
  <c r="H319" i="2" s="1"/>
  <c r="H318" i="2" s="1"/>
  <c r="H314" i="2"/>
  <c r="H312" i="2"/>
  <c r="H311" i="2" s="1"/>
  <c r="H310" i="2" s="1"/>
  <c r="H309" i="2" s="1"/>
  <c r="H308" i="2" s="1"/>
  <c r="H306" i="2"/>
  <c r="H305" i="2" s="1"/>
  <c r="H304" i="2" s="1"/>
  <c r="H303" i="2" s="1"/>
  <c r="H302" i="2" s="1"/>
  <c r="H300" i="2"/>
  <c r="H299" i="2" s="1"/>
  <c r="H298" i="2" s="1"/>
  <c r="H297" i="2" s="1"/>
  <c r="H295" i="2"/>
  <c r="H293" i="2"/>
  <c r="H292" i="2" s="1"/>
  <c r="H291" i="2" s="1"/>
  <c r="H290" i="2" s="1"/>
  <c r="H287" i="2"/>
  <c r="H286" i="2" s="1"/>
  <c r="H285" i="2" s="1"/>
  <c r="H283" i="2"/>
  <c r="H282" i="2"/>
  <c r="H281" i="2" s="1"/>
  <c r="H280" i="2" s="1"/>
  <c r="H278" i="2"/>
  <c r="H277" i="2" s="1"/>
  <c r="H276" i="2" s="1"/>
  <c r="H274" i="2"/>
  <c r="H273" i="2"/>
  <c r="H271" i="2"/>
  <c r="H266" i="2"/>
  <c r="H265" i="2" s="1"/>
  <c r="H264" i="2" s="1"/>
  <c r="H262" i="2"/>
  <c r="H261" i="2"/>
  <c r="H260" i="2" s="1"/>
  <c r="H256" i="2"/>
  <c r="H255" i="2" s="1"/>
  <c r="H254" i="2" s="1"/>
  <c r="H253" i="2" s="1"/>
  <c r="H252" i="2" s="1"/>
  <c r="H250" i="2"/>
  <c r="H249" i="2" s="1"/>
  <c r="H248" i="2" s="1"/>
  <c r="H247" i="2" s="1"/>
  <c r="H246" i="2" s="1"/>
  <c r="H244" i="2"/>
  <c r="H240" i="2"/>
  <c r="H239" i="2" s="1"/>
  <c r="H238" i="2" s="1"/>
  <c r="H237" i="2" s="1"/>
  <c r="H235" i="2"/>
  <c r="H232" i="2" s="1"/>
  <c r="H228" i="2"/>
  <c r="H227" i="2" s="1"/>
  <c r="H226" i="2" s="1"/>
  <c r="H225" i="2" s="1"/>
  <c r="H224" i="2" s="1"/>
  <c r="H221" i="2"/>
  <c r="H220" i="2" s="1"/>
  <c r="H217" i="2"/>
  <c r="H214" i="2"/>
  <c r="H212" i="2"/>
  <c r="H207" i="2"/>
  <c r="H205" i="2"/>
  <c r="H203" i="2"/>
  <c r="H202" i="2" s="1"/>
  <c r="H201" i="2" s="1"/>
  <c r="H200" i="2" s="1"/>
  <c r="H197" i="2"/>
  <c r="H196" i="2" s="1"/>
  <c r="H194" i="2"/>
  <c r="H193" i="2" s="1"/>
  <c r="H190" i="2"/>
  <c r="H188" i="2"/>
  <c r="H186" i="2"/>
  <c r="H180" i="2"/>
  <c r="H179" i="2" s="1"/>
  <c r="H176" i="2"/>
  <c r="H175" i="2" s="1"/>
  <c r="H171" i="2"/>
  <c r="H170" i="2" s="1"/>
  <c r="H167" i="2"/>
  <c r="H163" i="2"/>
  <c r="H162" i="2" s="1"/>
  <c r="H161" i="2" s="1"/>
  <c r="H158" i="2"/>
  <c r="H157" i="2" s="1"/>
  <c r="H155" i="2"/>
  <c r="H152" i="2"/>
  <c r="H150" i="2"/>
  <c r="H147" i="2"/>
  <c r="H145" i="2"/>
  <c r="H142" i="2"/>
  <c r="H137" i="2"/>
  <c r="H135" i="2"/>
  <c r="H132" i="2"/>
  <c r="H130" i="2"/>
  <c r="H126" i="2"/>
  <c r="H123" i="2"/>
  <c r="H112" i="2"/>
  <c r="H111" i="2" s="1"/>
  <c r="H110" i="2" s="1"/>
  <c r="H108" i="2"/>
  <c r="H106" i="2"/>
  <c r="H102" i="2"/>
  <c r="H93" i="2"/>
  <c r="H89" i="2"/>
  <c r="H84" i="2"/>
  <c r="H83" i="2" s="1"/>
  <c r="H82" i="2" s="1"/>
  <c r="H79" i="2"/>
  <c r="H78" i="2" s="1"/>
  <c r="H75" i="2"/>
  <c r="H72" i="2"/>
  <c r="H70" i="2"/>
  <c r="H66" i="2"/>
  <c r="H60" i="2"/>
  <c r="H59" i="2"/>
  <c r="H57" i="2"/>
  <c r="H56" i="2" s="1"/>
  <c r="H53" i="2"/>
  <c r="H49" i="2"/>
  <c r="H42" i="2"/>
  <c r="H41" i="2" s="1"/>
  <c r="H40" i="2" s="1"/>
  <c r="H36" i="2"/>
  <c r="H35" i="2" s="1"/>
  <c r="H34" i="2" s="1"/>
  <c r="H31" i="2"/>
  <c r="H30" i="2" s="1"/>
  <c r="H29" i="2" s="1"/>
  <c r="H26" i="2"/>
  <c r="H22" i="2"/>
  <c r="H21" i="2" s="1"/>
  <c r="H15" i="2"/>
  <c r="H14" i="2" s="1"/>
  <c r="H13" i="2" s="1"/>
  <c r="H428" i="2" l="1"/>
  <c r="H427" i="2" s="1"/>
  <c r="H426" i="2" s="1"/>
  <c r="H234" i="2"/>
  <c r="H364" i="2"/>
  <c r="H363" i="2" s="1"/>
  <c r="H357" i="2" s="1"/>
  <c r="H339" i="2" s="1"/>
  <c r="H384" i="2"/>
  <c r="H383" i="2" s="1"/>
  <c r="H382" i="2" s="1"/>
  <c r="H449" i="2"/>
  <c r="H448" i="2" s="1"/>
  <c r="H447" i="2" s="1"/>
  <c r="H446" i="2" s="1"/>
  <c r="H185" i="2"/>
  <c r="H184" i="2" s="1"/>
  <c r="H233" i="2"/>
  <c r="H270" i="2"/>
  <c r="H269" i="2" s="1"/>
  <c r="H268" i="2" s="1"/>
  <c r="H324" i="2"/>
  <c r="H129" i="2"/>
  <c r="H128" i="2" s="1"/>
  <c r="H289" i="2"/>
  <c r="H474" i="2"/>
  <c r="H259" i="2"/>
  <c r="H258" i="2" s="1"/>
  <c r="H48" i="2"/>
  <c r="H47" i="2" s="1"/>
  <c r="H46" i="2" s="1"/>
  <c r="H74" i="2"/>
  <c r="H211" i="2"/>
  <c r="H210" i="2" s="1"/>
  <c r="H174" i="2"/>
  <c r="H317" i="2"/>
  <c r="H316" i="2" s="1"/>
  <c r="H393" i="2"/>
  <c r="H470" i="2"/>
  <c r="H464" i="2" s="1"/>
  <c r="H65" i="2"/>
  <c r="H64" i="2" s="1"/>
  <c r="H101" i="2"/>
  <c r="H100" i="2" s="1"/>
  <c r="H99" i="2" s="1"/>
  <c r="H118" i="2"/>
  <c r="H117" i="2" s="1"/>
  <c r="H166" i="2"/>
  <c r="H192" i="2"/>
  <c r="H209" i="2"/>
  <c r="H199" i="2" s="1"/>
  <c r="H417" i="2"/>
  <c r="H416" i="2" s="1"/>
  <c r="H415" i="2" s="1"/>
  <c r="H404" i="2" s="1"/>
  <c r="H88" i="2"/>
  <c r="H87" i="2" s="1"/>
  <c r="H28" i="2"/>
  <c r="H55" i="2"/>
  <c r="H45" i="2" s="1"/>
  <c r="H81" i="2"/>
  <c r="H19" i="2"/>
  <c r="H12" i="2" s="1"/>
  <c r="H11" i="2" s="1"/>
  <c r="H20" i="2"/>
  <c r="G482" i="2"/>
  <c r="I482" i="2" s="1"/>
  <c r="G476" i="2"/>
  <c r="G475" i="2" s="1"/>
  <c r="G474" i="2" s="1"/>
  <c r="G472" i="2"/>
  <c r="G471" i="2" s="1"/>
  <c r="G468" i="2"/>
  <c r="G467" i="2" s="1"/>
  <c r="G466" i="2" s="1"/>
  <c r="G465" i="2" s="1"/>
  <c r="G461" i="2"/>
  <c r="G460" i="2" s="1"/>
  <c r="G459" i="2" s="1"/>
  <c r="G458" i="2" s="1"/>
  <c r="G456" i="2"/>
  <c r="G455" i="2" s="1"/>
  <c r="G454" i="2" s="1"/>
  <c r="G452" i="2"/>
  <c r="G450" i="2"/>
  <c r="G444" i="2"/>
  <c r="G442" i="2"/>
  <c r="G440" i="2"/>
  <c r="G439" i="2" s="1"/>
  <c r="G438" i="2" s="1"/>
  <c r="G437" i="2" s="1"/>
  <c r="G435" i="2"/>
  <c r="G433" i="2"/>
  <c r="G429" i="2"/>
  <c r="G424" i="2"/>
  <c r="G422" i="2"/>
  <c r="G420" i="2"/>
  <c r="G418" i="2"/>
  <c r="G413" i="2"/>
  <c r="G412" i="2" s="1"/>
  <c r="G411" i="2" s="1"/>
  <c r="G410" i="2" s="1"/>
  <c r="G408" i="2"/>
  <c r="G407" i="2" s="1"/>
  <c r="G406" i="2" s="1"/>
  <c r="G405" i="2" s="1"/>
  <c r="G402" i="2"/>
  <c r="G401" i="2" s="1"/>
  <c r="G399" i="2"/>
  <c r="G398" i="2" s="1"/>
  <c r="G395" i="2"/>
  <c r="G394" i="2" s="1"/>
  <c r="G391" i="2"/>
  <c r="G390" i="2" s="1"/>
  <c r="G389" i="2" s="1"/>
  <c r="G387" i="2"/>
  <c r="G385" i="2"/>
  <c r="G384" i="2" s="1"/>
  <c r="G383" i="2" s="1"/>
  <c r="G382" i="2" s="1"/>
  <c r="G377" i="2"/>
  <c r="G375" i="2"/>
  <c r="G374" i="2" s="1"/>
  <c r="G372" i="2"/>
  <c r="G371" i="2" s="1"/>
  <c r="G369" i="2"/>
  <c r="G365" i="2"/>
  <c r="G360" i="2"/>
  <c r="G359" i="2" s="1"/>
  <c r="G358" i="2" s="1"/>
  <c r="G355" i="2"/>
  <c r="G354" i="2" s="1"/>
  <c r="G353" i="2" s="1"/>
  <c r="G352" i="2" s="1"/>
  <c r="G348" i="2"/>
  <c r="G347" i="2" s="1"/>
  <c r="G346" i="2" s="1"/>
  <c r="G345" i="2" s="1"/>
  <c r="G343" i="2"/>
  <c r="G342" i="2" s="1"/>
  <c r="G341" i="2" s="1"/>
  <c r="G340" i="2" s="1"/>
  <c r="G336" i="2"/>
  <c r="G335" i="2" s="1"/>
  <c r="G334" i="2" s="1"/>
  <c r="G333" i="2" s="1"/>
  <c r="G332" i="2" s="1"/>
  <c r="G330" i="2"/>
  <c r="G329" i="2" s="1"/>
  <c r="G328" i="2" s="1"/>
  <c r="G326" i="2"/>
  <c r="G325" i="2" s="1"/>
  <c r="G321" i="2"/>
  <c r="G320" i="2" s="1"/>
  <c r="G319" i="2" s="1"/>
  <c r="G318" i="2" s="1"/>
  <c r="G314" i="2"/>
  <c r="G312" i="2"/>
  <c r="G311" i="2" s="1"/>
  <c r="G310" i="2" s="1"/>
  <c r="G309" i="2" s="1"/>
  <c r="G308" i="2" s="1"/>
  <c r="G306" i="2"/>
  <c r="G305" i="2" s="1"/>
  <c r="G304" i="2" s="1"/>
  <c r="G303" i="2" s="1"/>
  <c r="G302" i="2" s="1"/>
  <c r="G300" i="2"/>
  <c r="G299" i="2" s="1"/>
  <c r="G298" i="2" s="1"/>
  <c r="G297" i="2" s="1"/>
  <c r="G295" i="2"/>
  <c r="G293" i="2"/>
  <c r="G287" i="2"/>
  <c r="G286" i="2" s="1"/>
  <c r="G285" i="2" s="1"/>
  <c r="G283" i="2"/>
  <c r="G282" i="2" s="1"/>
  <c r="G281" i="2" s="1"/>
  <c r="G280" i="2" s="1"/>
  <c r="G278" i="2"/>
  <c r="G277" i="2"/>
  <c r="G276" i="2" s="1"/>
  <c r="G274" i="2"/>
  <c r="G273" i="2" s="1"/>
  <c r="G270" i="2" s="1"/>
  <c r="G271" i="2"/>
  <c r="G266" i="2"/>
  <c r="G265" i="2" s="1"/>
  <c r="G264" i="2" s="1"/>
  <c r="G262" i="2"/>
  <c r="G261" i="2" s="1"/>
  <c r="G260" i="2" s="1"/>
  <c r="G256" i="2"/>
  <c r="G255" i="2" s="1"/>
  <c r="G254" i="2" s="1"/>
  <c r="G253" i="2" s="1"/>
  <c r="G252" i="2" s="1"/>
  <c r="G250" i="2"/>
  <c r="G249" i="2" s="1"/>
  <c r="G248" i="2" s="1"/>
  <c r="G247" i="2" s="1"/>
  <c r="G246" i="2" s="1"/>
  <c r="G244" i="2"/>
  <c r="G240" i="2"/>
  <c r="G235" i="2"/>
  <c r="G234" i="2" s="1"/>
  <c r="G228" i="2"/>
  <c r="G227" i="2" s="1"/>
  <c r="G226" i="2" s="1"/>
  <c r="G225" i="2" s="1"/>
  <c r="G221" i="2"/>
  <c r="G220" i="2" s="1"/>
  <c r="G217" i="2"/>
  <c r="G214" i="2"/>
  <c r="G212" i="2"/>
  <c r="G207" i="2"/>
  <c r="G205" i="2"/>
  <c r="G203" i="2"/>
  <c r="G197" i="2"/>
  <c r="G196" i="2"/>
  <c r="G194" i="2"/>
  <c r="G193" i="2" s="1"/>
  <c r="G190" i="2"/>
  <c r="G188" i="2"/>
  <c r="G186" i="2"/>
  <c r="G180" i="2"/>
  <c r="G179" i="2" s="1"/>
  <c r="G176" i="2"/>
  <c r="G175" i="2" s="1"/>
  <c r="G171" i="2"/>
  <c r="G170" i="2" s="1"/>
  <c r="G167" i="2"/>
  <c r="G163" i="2"/>
  <c r="G162" i="2" s="1"/>
  <c r="G161" i="2" s="1"/>
  <c r="G158" i="2"/>
  <c r="G157" i="2"/>
  <c r="G155" i="2"/>
  <c r="G152" i="2"/>
  <c r="G150" i="2"/>
  <c r="G147" i="2"/>
  <c r="G145" i="2"/>
  <c r="G142" i="2"/>
  <c r="G137" i="2"/>
  <c r="G135" i="2"/>
  <c r="G132" i="2"/>
  <c r="G130" i="2"/>
  <c r="G126" i="2"/>
  <c r="G123" i="2"/>
  <c r="G118" i="2" s="1"/>
  <c r="G117" i="2" s="1"/>
  <c r="G112" i="2"/>
  <c r="G111" i="2"/>
  <c r="G110" i="2" s="1"/>
  <c r="G108" i="2"/>
  <c r="G106" i="2"/>
  <c r="G102" i="2"/>
  <c r="G93" i="2"/>
  <c r="G88" i="2" s="1"/>
  <c r="G87" i="2" s="1"/>
  <c r="G89" i="2"/>
  <c r="G84" i="2"/>
  <c r="G83" i="2"/>
  <c r="G82" i="2" s="1"/>
  <c r="G79" i="2"/>
  <c r="G78" i="2" s="1"/>
  <c r="G75" i="2"/>
  <c r="G72" i="2"/>
  <c r="G70" i="2"/>
  <c r="G66" i="2"/>
  <c r="G60" i="2"/>
  <c r="G59" i="2" s="1"/>
  <c r="G57" i="2"/>
  <c r="G56" i="2"/>
  <c r="G53" i="2"/>
  <c r="G49" i="2"/>
  <c r="A46" i="2"/>
  <c r="G42" i="2"/>
  <c r="G41" i="2" s="1"/>
  <c r="G40" i="2" s="1"/>
  <c r="G36" i="2"/>
  <c r="G35" i="2" s="1"/>
  <c r="G34" i="2" s="1"/>
  <c r="G31" i="2"/>
  <c r="G30" i="2" s="1"/>
  <c r="G29" i="2" s="1"/>
  <c r="G26" i="2"/>
  <c r="G22" i="2"/>
  <c r="G15" i="2"/>
  <c r="G14" i="2" s="1"/>
  <c r="G13" i="2" s="1"/>
  <c r="H381" i="2" l="1"/>
  <c r="H338" i="2" s="1"/>
  <c r="G185" i="2"/>
  <c r="G184" i="2" s="1"/>
  <c r="H165" i="2"/>
  <c r="G48" i="2"/>
  <c r="G47" i="2" s="1"/>
  <c r="G46" i="2" s="1"/>
  <c r="G45" i="2" s="1"/>
  <c r="G55" i="2"/>
  <c r="G202" i="2"/>
  <c r="G201" i="2" s="1"/>
  <c r="G200" i="2" s="1"/>
  <c r="G364" i="2"/>
  <c r="G363" i="2" s="1"/>
  <c r="G357" i="2" s="1"/>
  <c r="G339" i="2" s="1"/>
  <c r="G81" i="2"/>
  <c r="G269" i="2"/>
  <c r="G268" i="2" s="1"/>
  <c r="G324" i="2"/>
  <c r="G292" i="2"/>
  <c r="G291" i="2" s="1"/>
  <c r="G290" i="2" s="1"/>
  <c r="H63" i="2"/>
  <c r="H62" i="2" s="1"/>
  <c r="H44" i="2" s="1"/>
  <c r="H223" i="2"/>
  <c r="H116" i="2"/>
  <c r="G259" i="2"/>
  <c r="G258" i="2" s="1"/>
  <c r="G232" i="2"/>
  <c r="G417" i="2"/>
  <c r="G416" i="2" s="1"/>
  <c r="G415" i="2" s="1"/>
  <c r="G404" i="2" s="1"/>
  <c r="G129" i="2"/>
  <c r="G128" i="2" s="1"/>
  <c r="G166" i="2"/>
  <c r="G233" i="2"/>
  <c r="G432" i="2"/>
  <c r="G428" i="2" s="1"/>
  <c r="G427" i="2" s="1"/>
  <c r="G426" i="2" s="1"/>
  <c r="G481" i="2"/>
  <c r="G74" i="2"/>
  <c r="G21" i="2"/>
  <c r="G19" i="2" s="1"/>
  <c r="G12" i="2" s="1"/>
  <c r="G11" i="2" s="1"/>
  <c r="G65" i="2"/>
  <c r="G64" i="2" s="1"/>
  <c r="G101" i="2"/>
  <c r="G100" i="2" s="1"/>
  <c r="G99" i="2" s="1"/>
  <c r="G209" i="2"/>
  <c r="G239" i="2"/>
  <c r="G238" i="2" s="1"/>
  <c r="G237" i="2" s="1"/>
  <c r="G224" i="2" s="1"/>
  <c r="G393" i="2"/>
  <c r="G381" i="2" s="1"/>
  <c r="G449" i="2"/>
  <c r="G448" i="2" s="1"/>
  <c r="G447" i="2" s="1"/>
  <c r="I476" i="2"/>
  <c r="I475" i="2"/>
  <c r="G174" i="2"/>
  <c r="G28" i="2"/>
  <c r="G116" i="2"/>
  <c r="G289" i="2"/>
  <c r="G20" i="2"/>
  <c r="G192" i="2"/>
  <c r="G317" i="2"/>
  <c r="G316" i="2" s="1"/>
  <c r="G446" i="2"/>
  <c r="G470" i="2"/>
  <c r="G464" i="2" s="1"/>
  <c r="G211" i="2"/>
  <c r="G210" i="2" s="1"/>
  <c r="H98" i="2" l="1"/>
  <c r="H97" i="2" s="1"/>
  <c r="H485" i="2" s="1"/>
  <c r="G63" i="2"/>
  <c r="G62" i="2" s="1"/>
  <c r="G44" i="2" s="1"/>
  <c r="G480" i="2"/>
  <c r="I481" i="2"/>
  <c r="G165" i="2"/>
  <c r="G98" i="2" s="1"/>
  <c r="G338" i="2"/>
  <c r="G199" i="2"/>
  <c r="G223" i="2"/>
  <c r="G97" i="2" l="1"/>
  <c r="G479" i="2"/>
  <c r="I480" i="2"/>
  <c r="I474" i="2"/>
  <c r="G478" i="2" l="1"/>
  <c r="I479" i="2"/>
  <c r="D14" i="1"/>
  <c r="H322" i="3"/>
  <c r="G213" i="3"/>
  <c r="G214" i="3"/>
  <c r="G210" i="3"/>
  <c r="G211" i="3"/>
  <c r="G212" i="3"/>
  <c r="G208" i="3"/>
  <c r="G209" i="3"/>
  <c r="G195" i="3"/>
  <c r="G196" i="3"/>
  <c r="G142" i="3"/>
  <c r="G207" i="3" l="1"/>
  <c r="G206" i="3" s="1"/>
  <c r="H365" i="3"/>
  <c r="H349" i="3"/>
  <c r="H376" i="3"/>
  <c r="I478" i="2"/>
  <c r="G485" i="2"/>
  <c r="I485" i="2" s="1"/>
  <c r="H140" i="3"/>
  <c r="G74" i="3"/>
  <c r="H76" i="3"/>
  <c r="G63" i="3"/>
  <c r="G26" i="3"/>
  <c r="G25" i="3" s="1"/>
  <c r="H299" i="3"/>
  <c r="H300" i="3"/>
  <c r="H384" i="3"/>
  <c r="H364" i="3"/>
  <c r="H362" i="3"/>
  <c r="H356" i="3"/>
  <c r="H355" i="3"/>
  <c r="H354" i="3"/>
  <c r="H353" i="3"/>
  <c r="H352" i="3"/>
  <c r="H351" i="3"/>
  <c r="H347" i="3"/>
  <c r="H343" i="3"/>
  <c r="H342" i="3"/>
  <c r="H341" i="3"/>
  <c r="H329" i="3"/>
  <c r="H328" i="3"/>
  <c r="H326" i="3"/>
  <c r="H321" i="3"/>
  <c r="H320" i="3"/>
  <c r="H319" i="3"/>
  <c r="H307" i="3"/>
  <c r="H306" i="3"/>
  <c r="H293" i="3"/>
  <c r="H291" i="3"/>
  <c r="H290" i="3"/>
  <c r="H289" i="3"/>
  <c r="H280" i="3"/>
  <c r="H279" i="3"/>
  <c r="H277" i="3"/>
  <c r="H276" i="3"/>
  <c r="H275" i="3"/>
  <c r="H274" i="3"/>
  <c r="H272" i="3"/>
  <c r="H271" i="3"/>
  <c r="H270" i="3"/>
  <c r="H268" i="3"/>
  <c r="H267" i="3"/>
  <c r="H266" i="3"/>
  <c r="H265" i="3"/>
  <c r="H248" i="3"/>
  <c r="H243" i="3"/>
  <c r="H242" i="3"/>
  <c r="H241" i="3"/>
  <c r="H240" i="3"/>
  <c r="H237" i="3"/>
  <c r="H230" i="3"/>
  <c r="H229" i="3"/>
  <c r="H228" i="3"/>
  <c r="H225" i="3"/>
  <c r="H224" i="3"/>
  <c r="H223" i="3"/>
  <c r="H222" i="3"/>
  <c r="H221" i="3"/>
  <c r="H220" i="3"/>
  <c r="H219" i="3"/>
  <c r="H218" i="3"/>
  <c r="H217" i="3"/>
  <c r="H215" i="3"/>
  <c r="H210" i="3"/>
  <c r="H209" i="3"/>
  <c r="H208" i="3"/>
  <c r="H207" i="3"/>
  <c r="H206" i="3"/>
  <c r="H205" i="3"/>
  <c r="H204" i="3"/>
  <c r="H202" i="3"/>
  <c r="H201" i="3"/>
  <c r="H197" i="3"/>
  <c r="H196" i="3"/>
  <c r="H195" i="3"/>
  <c r="H194" i="3"/>
  <c r="H193" i="3"/>
  <c r="H186" i="3"/>
  <c r="H185" i="3"/>
  <c r="H184" i="3"/>
  <c r="H183" i="3"/>
  <c r="H182" i="3"/>
  <c r="H181" i="3"/>
  <c r="H180" i="3"/>
  <c r="H179" i="3"/>
  <c r="H178" i="3"/>
  <c r="H177" i="3"/>
  <c r="H175" i="3"/>
  <c r="H168" i="3"/>
  <c r="H167" i="3"/>
  <c r="H166" i="3"/>
  <c r="H165" i="3"/>
  <c r="H164" i="3"/>
  <c r="H160" i="3"/>
  <c r="H159" i="3"/>
  <c r="H158" i="3"/>
  <c r="H157" i="3"/>
  <c r="H156" i="3"/>
  <c r="H151" i="3"/>
  <c r="H150" i="3"/>
  <c r="H149" i="3"/>
  <c r="H148" i="3"/>
  <c r="H147" i="3"/>
  <c r="H146" i="3"/>
  <c r="H144" i="3"/>
  <c r="H138" i="3"/>
  <c r="H127" i="3"/>
  <c r="H126" i="3"/>
  <c r="H125" i="3"/>
  <c r="H124" i="3"/>
  <c r="H123" i="3"/>
  <c r="H122" i="3"/>
  <c r="H121" i="3"/>
  <c r="H120" i="3"/>
  <c r="H119" i="3"/>
  <c r="H114" i="3"/>
  <c r="H113" i="3"/>
  <c r="H112" i="3"/>
  <c r="H111" i="3"/>
  <c r="H110" i="3"/>
  <c r="H108" i="3"/>
  <c r="H107" i="3"/>
  <c r="H103" i="3"/>
  <c r="H102" i="3"/>
  <c r="H100" i="3"/>
  <c r="H99" i="3"/>
  <c r="H98" i="3"/>
  <c r="H97" i="3"/>
  <c r="H89" i="3"/>
  <c r="H85" i="3"/>
  <c r="H84" i="3"/>
  <c r="H83" i="3"/>
  <c r="H82" i="3"/>
  <c r="H81" i="3"/>
  <c r="H58" i="3"/>
  <c r="E14" i="1" l="1"/>
  <c r="G24" i="3"/>
  <c r="H67" i="3"/>
  <c r="H23" i="3"/>
  <c r="H54" i="3"/>
  <c r="H369" i="3"/>
  <c r="H286" i="3"/>
  <c r="H345" i="3"/>
  <c r="H34" i="3"/>
  <c r="H49" i="3"/>
  <c r="H333" i="3"/>
  <c r="D13" i="1"/>
  <c r="H284" i="3"/>
  <c r="H302" i="3"/>
  <c r="H373" i="3"/>
  <c r="H346" i="3"/>
  <c r="H366" i="3"/>
  <c r="H374" i="3"/>
  <c r="H393" i="3"/>
  <c r="H387" i="3"/>
  <c r="H383" i="3"/>
  <c r="H388" i="3"/>
  <c r="H394" i="3"/>
  <c r="H392" i="3"/>
  <c r="H22" i="3"/>
  <c r="H55" i="3"/>
  <c r="H68" i="3"/>
  <c r="H64" i="3"/>
  <c r="H247" i="3"/>
  <c r="H273" i="3"/>
  <c r="H288" i="3"/>
  <c r="H323" i="3"/>
  <c r="H344" i="3"/>
  <c r="H357" i="3"/>
  <c r="H363" i="3"/>
  <c r="H395" i="3"/>
  <c r="H60" i="3"/>
  <c r="H281" i="3"/>
  <c r="H292" i="3"/>
  <c r="H308" i="3"/>
  <c r="H313" i="3"/>
  <c r="H340" i="3"/>
  <c r="H348" i="3"/>
  <c r="H378" i="3"/>
  <c r="H385" i="3"/>
  <c r="H389" i="3"/>
  <c r="H386" i="3"/>
  <c r="H339" i="3"/>
  <c r="G65" i="3"/>
  <c r="E13" i="1"/>
  <c r="H118" i="3"/>
  <c r="H59" i="3"/>
  <c r="H35" i="3"/>
  <c r="H239" i="3"/>
  <c r="H63" i="3"/>
  <c r="H375" i="3"/>
  <c r="G62" i="3"/>
  <c r="H176" i="3"/>
  <c r="H134" i="3"/>
  <c r="H381" i="3"/>
  <c r="H379" i="3"/>
  <c r="H234" i="3"/>
  <c r="H21" i="3"/>
  <c r="H38" i="3"/>
  <c r="H37" i="3"/>
  <c r="H336" i="3"/>
  <c r="H246" i="3"/>
  <c r="H145" i="3"/>
  <c r="H380" i="3"/>
  <c r="H28" i="3"/>
  <c r="H372" i="3"/>
  <c r="H297" i="3"/>
  <c r="H371" i="3"/>
  <c r="E50" i="1"/>
  <c r="H143" i="3"/>
  <c r="E12" i="1"/>
  <c r="H390" i="3"/>
  <c r="H391" i="3"/>
  <c r="H370" i="3"/>
  <c r="H295" i="3"/>
  <c r="H335" i="3"/>
  <c r="H200" i="3"/>
  <c r="H191" i="3"/>
  <c r="H133" i="3"/>
  <c r="H78" i="3"/>
  <c r="H327" i="3"/>
  <c r="H214" i="3"/>
  <c r="H109" i="3"/>
  <c r="H101" i="3"/>
  <c r="H80" i="3"/>
  <c r="H79" i="3"/>
  <c r="H169" i="3"/>
  <c r="H301" i="3"/>
  <c r="H287" i="3"/>
  <c r="H227" i="3"/>
  <c r="H94" i="3"/>
  <c r="H88" i="3"/>
  <c r="H87" i="3"/>
  <c r="H57" i="3"/>
  <c r="H198" i="3"/>
  <c r="H142" i="3"/>
  <c r="H27" i="3"/>
  <c r="D12" i="1"/>
  <c r="H56" i="3" l="1"/>
  <c r="G50" i="3"/>
  <c r="G44" i="3" s="1"/>
  <c r="H77" i="3"/>
  <c r="H53" i="3"/>
  <c r="H359" i="3"/>
  <c r="H360" i="3"/>
  <c r="H20" i="3"/>
  <c r="E15" i="1"/>
  <c r="H337" i="3"/>
  <c r="H245" i="3"/>
  <c r="H358" i="3"/>
  <c r="D15" i="1"/>
  <c r="H377" i="3"/>
  <c r="H162" i="3"/>
  <c r="H285" i="3"/>
  <c r="H46" i="3"/>
  <c r="H48" i="3"/>
  <c r="H317" i="3"/>
  <c r="H361" i="3"/>
  <c r="H47" i="3"/>
  <c r="H174" i="3"/>
  <c r="H294" i="3"/>
  <c r="H66" i="3"/>
  <c r="H161" i="3"/>
  <c r="H61" i="3"/>
  <c r="H199" i="3"/>
  <c r="H163" i="3"/>
  <c r="H368" i="3"/>
  <c r="H117" i="3"/>
  <c r="H75" i="3"/>
  <c r="H62" i="3"/>
  <c r="H65" i="3"/>
  <c r="H33" i="3"/>
  <c r="H399" i="3"/>
  <c r="H12" i="3"/>
  <c r="H316" i="3"/>
  <c r="H172" i="3"/>
  <c r="H173" i="3"/>
  <c r="H132" i="3"/>
  <c r="H137" i="3"/>
  <c r="H190" i="3"/>
  <c r="H14" i="3"/>
  <c r="H13" i="3"/>
  <c r="H19" i="3"/>
  <c r="H332" i="3"/>
  <c r="H16" i="3"/>
  <c r="H236" i="3"/>
  <c r="H235" i="3"/>
  <c r="H314" i="3"/>
  <c r="H70" i="3"/>
  <c r="H69" i="3"/>
  <c r="H95" i="3"/>
  <c r="H93" i="3"/>
  <c r="H39" i="3"/>
  <c r="H26" i="3"/>
  <c r="H213" i="3"/>
  <c r="H141" i="3"/>
  <c r="H154" i="3"/>
  <c r="H226" i="3"/>
  <c r="H106" i="3"/>
  <c r="H105" i="3"/>
  <c r="H304" i="3"/>
  <c r="H312" i="3"/>
  <c r="G11" i="3" l="1"/>
  <c r="H421" i="3" s="1"/>
  <c r="H50" i="3"/>
  <c r="H331" i="3"/>
  <c r="D16" i="1"/>
  <c r="H52" i="3"/>
  <c r="H367" i="3"/>
  <c r="H32" i="3"/>
  <c r="H233" i="3"/>
  <c r="H116" i="3"/>
  <c r="H74" i="3"/>
  <c r="H232" i="3"/>
  <c r="H398" i="3"/>
  <c r="H18" i="3"/>
  <c r="H282" i="3"/>
  <c r="H31" i="3"/>
  <c r="H30" i="3"/>
  <c r="H135" i="3"/>
  <c r="H136" i="3"/>
  <c r="H188" i="3"/>
  <c r="H189" i="3"/>
  <c r="H131" i="3"/>
  <c r="H171" i="3"/>
  <c r="H51" i="3"/>
  <c r="H153" i="3"/>
  <c r="H25" i="3"/>
  <c r="H24" i="3"/>
  <c r="H92" i="3"/>
  <c r="H303" i="3"/>
  <c r="H283" i="3"/>
  <c r="H311" i="3"/>
  <c r="H212" i="3"/>
  <c r="H211" i="3"/>
  <c r="H15" i="3"/>
  <c r="H45" i="3" l="1"/>
  <c r="H244" i="3"/>
  <c r="E11" i="1"/>
  <c r="H115" i="3"/>
  <c r="H104" i="3"/>
  <c r="H170" i="3"/>
  <c r="H73" i="3"/>
  <c r="H397" i="3"/>
  <c r="H130" i="3"/>
  <c r="H17" i="3"/>
  <c r="H310" i="3"/>
  <c r="H309" i="3"/>
  <c r="H91" i="3"/>
  <c r="H249" i="3"/>
  <c r="H152" i="3"/>
  <c r="H139" i="3"/>
  <c r="G42" i="3" l="1"/>
  <c r="H44" i="3"/>
  <c r="H72" i="3"/>
  <c r="H396" i="3"/>
  <c r="H90" i="3"/>
  <c r="G41" i="3" l="1"/>
  <c r="H42" i="3"/>
  <c r="H71" i="3"/>
  <c r="H86" i="3"/>
  <c r="H338" i="3"/>
  <c r="G40" i="3" l="1"/>
  <c r="H41" i="3"/>
  <c r="I355" i="2"/>
  <c r="I459" i="2"/>
  <c r="H350" i="3" s="1"/>
  <c r="H40" i="3" l="1"/>
  <c r="I198" i="2"/>
  <c r="H11" i="3" l="1"/>
  <c r="I70" i="2"/>
  <c r="H296" i="3" s="1"/>
  <c r="I71" i="2"/>
  <c r="I72" i="2"/>
  <c r="H298" i="3" s="1"/>
  <c r="H404" i="3" l="1"/>
  <c r="H418" i="3"/>
  <c r="I30" i="2"/>
  <c r="I31" i="2"/>
  <c r="H412" i="3" l="1"/>
  <c r="H420" i="3"/>
  <c r="I400" i="2"/>
  <c r="I402" i="2"/>
  <c r="I404" i="2"/>
  <c r="I407" i="2"/>
  <c r="I409" i="2"/>
  <c r="I414" i="2"/>
  <c r="I420" i="2"/>
  <c r="I422" i="2"/>
  <c r="I424" i="2"/>
  <c r="I426" i="2"/>
  <c r="I430" i="2"/>
  <c r="I435" i="2"/>
  <c r="I436" i="2"/>
  <c r="I441" i="2"/>
  <c r="I443" i="2"/>
  <c r="I445" i="2"/>
  <c r="I451" i="2"/>
  <c r="I455" i="2"/>
  <c r="I457" i="2"/>
  <c r="I460" i="2"/>
  <c r="I463" i="2"/>
  <c r="I464" i="2"/>
  <c r="I466" i="2"/>
  <c r="I472" i="2"/>
  <c r="I473" i="2"/>
  <c r="I458" i="2"/>
  <c r="I442" i="2"/>
  <c r="I421" i="2"/>
  <c r="I399" i="2"/>
  <c r="I16" i="2"/>
  <c r="I17" i="2"/>
  <c r="I444" i="2" l="1"/>
  <c r="I450" i="2"/>
  <c r="I406" i="2"/>
  <c r="I419" i="2"/>
  <c r="I440" i="2"/>
  <c r="I429" i="2"/>
  <c r="I425" i="2"/>
  <c r="I413" i="2"/>
  <c r="I403" i="2"/>
  <c r="I469" i="2"/>
  <c r="I470" i="2"/>
  <c r="I465" i="2"/>
  <c r="I401" i="2"/>
  <c r="I471" i="2"/>
  <c r="I434" i="2"/>
  <c r="I423" i="2"/>
  <c r="I408" i="2"/>
  <c r="I454" i="2"/>
  <c r="I439" i="2"/>
  <c r="I428" i="2"/>
  <c r="I461" i="2"/>
  <c r="I462" i="2"/>
  <c r="I432" i="2"/>
  <c r="I449" i="2"/>
  <c r="I433" i="2"/>
  <c r="I456" i="2"/>
  <c r="I15" i="2"/>
  <c r="D11" i="1"/>
  <c r="I467" i="2" l="1"/>
  <c r="I405" i="2"/>
  <c r="I453" i="2"/>
  <c r="I411" i="2"/>
  <c r="I412" i="2"/>
  <c r="I418" i="2"/>
  <c r="I427" i="2"/>
  <c r="I468" i="2"/>
  <c r="I448" i="2"/>
  <c r="I416" i="2"/>
  <c r="I417" i="2"/>
  <c r="I431" i="2"/>
  <c r="I415" i="2"/>
  <c r="I437" i="2"/>
  <c r="I438" i="2"/>
  <c r="I14" i="2"/>
  <c r="I410" i="2" l="1"/>
  <c r="I452" i="2"/>
  <c r="I11" i="2"/>
  <c r="I13" i="2"/>
  <c r="I447" i="2"/>
  <c r="I446" i="2"/>
  <c r="I12" i="2"/>
  <c r="I18" i="2" l="1"/>
  <c r="I19" i="2"/>
  <c r="I20" i="2"/>
  <c r="I21" i="2"/>
  <c r="I22" i="2"/>
  <c r="I23" i="2"/>
  <c r="I24" i="2"/>
  <c r="I25" i="2"/>
  <c r="I26" i="2"/>
  <c r="I27" i="2"/>
  <c r="I28" i="2"/>
  <c r="I29" i="2"/>
  <c r="I32" i="2"/>
  <c r="I34" i="2"/>
  <c r="I35" i="2"/>
  <c r="I36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3" i="2"/>
  <c r="I74" i="2"/>
  <c r="I75" i="2"/>
  <c r="I76" i="2"/>
  <c r="I77" i="2"/>
  <c r="I78" i="2"/>
  <c r="I79" i="2"/>
  <c r="I80" i="2"/>
  <c r="I82" i="2"/>
  <c r="I83" i="2"/>
  <c r="I84" i="2"/>
  <c r="I85" i="2"/>
  <c r="I87" i="2"/>
  <c r="I88" i="2"/>
  <c r="I89" i="2"/>
  <c r="I90" i="2"/>
  <c r="I92" i="2"/>
  <c r="I93" i="2"/>
  <c r="I94" i="2"/>
  <c r="I95" i="2"/>
  <c r="I97" i="2"/>
  <c r="I98" i="2"/>
  <c r="I99" i="2"/>
  <c r="I100" i="2"/>
  <c r="I102" i="2"/>
  <c r="I103" i="2"/>
  <c r="I104" i="2"/>
  <c r="I105" i="2"/>
  <c r="I106" i="2"/>
  <c r="I107" i="2"/>
  <c r="I108" i="2"/>
  <c r="I109" i="2"/>
  <c r="I111" i="2"/>
  <c r="I112" i="2"/>
  <c r="I113" i="2"/>
  <c r="I114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2" i="2"/>
  <c r="I143" i="2"/>
  <c r="I144" i="2"/>
  <c r="I145" i="2"/>
  <c r="I146" i="2"/>
  <c r="I148" i="2"/>
  <c r="I149" i="2"/>
  <c r="I150" i="2"/>
  <c r="I152" i="2"/>
  <c r="I153" i="2"/>
  <c r="I154" i="2"/>
  <c r="I155" i="2"/>
  <c r="I156" i="2"/>
  <c r="I157" i="2"/>
  <c r="I158" i="2"/>
  <c r="I159" i="2"/>
  <c r="I160" i="2"/>
  <c r="I161" i="2"/>
  <c r="I163" i="2"/>
  <c r="I164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4" i="2"/>
  <c r="I185" i="2"/>
  <c r="H305" i="3" s="1"/>
  <c r="I186" i="2"/>
  <c r="I187" i="2"/>
  <c r="I188" i="2"/>
  <c r="I189" i="2"/>
  <c r="I190" i="2"/>
  <c r="I191" i="2"/>
  <c r="I192" i="2"/>
  <c r="I193" i="2"/>
  <c r="I194" i="2"/>
  <c r="I195" i="2"/>
  <c r="I197" i="2"/>
  <c r="I199" i="2"/>
  <c r="I200" i="2"/>
  <c r="I201" i="2"/>
  <c r="I202" i="2"/>
  <c r="I203" i="2"/>
  <c r="I204" i="2"/>
  <c r="I205" i="2"/>
  <c r="I206" i="2"/>
  <c r="I207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H128" i="3" s="1"/>
  <c r="I226" i="2"/>
  <c r="H129" i="3" s="1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4" i="2"/>
  <c r="I395" i="2"/>
  <c r="I396" i="2"/>
  <c r="I397" i="2"/>
  <c r="I398" i="2"/>
  <c r="I392" i="2" l="1"/>
  <c r="I393" i="2"/>
  <c r="E28" i="1"/>
  <c r="D28" i="1"/>
  <c r="F25" i="1"/>
  <c r="E20" i="1"/>
  <c r="D20" i="1"/>
  <c r="F21" i="1"/>
  <c r="F12" i="1" l="1"/>
  <c r="F13" i="1"/>
  <c r="F14" i="1"/>
  <c r="F15" i="1"/>
  <c r="F16" i="1"/>
  <c r="F17" i="1"/>
  <c r="F19" i="1"/>
  <c r="F22" i="1"/>
  <c r="F24" i="1"/>
  <c r="F26" i="1"/>
  <c r="F27" i="1"/>
  <c r="F29" i="1"/>
  <c r="F30" i="1"/>
  <c r="F32" i="1"/>
  <c r="F33" i="1"/>
  <c r="F34" i="1"/>
  <c r="F36" i="1"/>
  <c r="F38" i="1"/>
  <c r="F39" i="1"/>
  <c r="F41" i="1"/>
  <c r="F42" i="1"/>
  <c r="F43" i="1"/>
  <c r="F45" i="1"/>
  <c r="F47" i="1"/>
  <c r="F49" i="1"/>
  <c r="F51" i="1"/>
  <c r="E18" i="1"/>
  <c r="E48" i="1"/>
  <c r="E44" i="1"/>
  <c r="E40" i="1"/>
  <c r="E37" i="1"/>
  <c r="D50" i="1"/>
  <c r="D48" i="1"/>
  <c r="D37" i="1"/>
  <c r="D23" i="1"/>
  <c r="D18" i="1"/>
  <c r="F50" i="1" l="1"/>
  <c r="F40" i="1"/>
  <c r="F37" i="1"/>
  <c r="F44" i="1"/>
  <c r="F28" i="1"/>
  <c r="D52" i="1"/>
  <c r="F20" i="1"/>
  <c r="F18" i="1"/>
  <c r="F31" i="1"/>
  <c r="F48" i="1"/>
  <c r="E23" i="1" l="1"/>
  <c r="F23" i="1" l="1"/>
  <c r="E52" i="1"/>
  <c r="F52" i="1" s="1"/>
  <c r="F11" i="1" l="1"/>
</calcChain>
</file>

<file path=xl/sharedStrings.xml><?xml version="1.0" encoding="utf-8"?>
<sst xmlns="http://schemas.openxmlformats.org/spreadsheetml/2006/main" count="2304" uniqueCount="334">
  <si>
    <t>к решению Волчихинского</t>
  </si>
  <si>
    <t>районного Совета народных</t>
  </si>
  <si>
    <t>депутатов</t>
  </si>
  <si>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</si>
  <si>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</si>
  <si>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</si>
  <si>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</si>
  <si>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</si>
  <si>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</si>
  <si>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</si>
  <si>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</si>
  <si>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</si>
  <si>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</si>
  <si>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</si>
  <si>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</si>
  <si>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</si>
  <si>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</si>
  <si>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</si>
  <si>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</si>
  <si>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</si>
  <si>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</si>
  <si>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</si>
  <si>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</si>
  <si>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</si>
  <si>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</si>
  <si>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</si>
  <si>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</si>
  <si>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</si>
  <si>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</si>
  <si>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</si>
  <si>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</si>
  <si>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</si>
  <si>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</si>
  <si>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</si>
  <si>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</si>
  <si>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</si>
  <si>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</si>
  <si>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</si>
  <si>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</si>
  <si>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</si>
  <si>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</si>
  <si>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</si>
  <si>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</si>
  <si>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</si>
  <si>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</si>
  <si>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</si>
  <si>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</si>
  <si>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</si>
  <si>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Жилищно-коммунальное хозяйство</t>
  </si>
  <si>
    <t>Коммунальное хозяйство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</si>
  <si>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</si>
  <si>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</si>
  <si>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</si>
  <si>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</si>
  <si>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</si>
  <si>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</si>
  <si>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</si>
  <si>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</si>
  <si>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</si>
  <si>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</si>
  <si>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</si>
  <si>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</si>
  <si>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</si>
  <si>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</si>
  <si>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</si>
  <si>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</si>
  <si>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</si>
  <si>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</si>
  <si>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</si>
  <si>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</si>
  <si>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</si>
  <si>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</si>
  <si>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</si>
  <si>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</si>
  <si>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</si>
  <si>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</si>
  <si>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</si>
  <si>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</si>
  <si>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</si>
  <si>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</si>
  <si>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</si>
  <si>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</si>
  <si>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</si>
  <si>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</si>
  <si>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</si>
  <si>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</si>
  <si>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</si>
  <si>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</si>
  <si>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</si>
  <si>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</si>
  <si>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</si>
  <si>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</si>
  <si>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</si>
  <si>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</si>
  <si>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</si>
  <si>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</si>
  <si>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</si>
  <si>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</si>
  <si>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</si>
  <si>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</si>
  <si>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</si>
  <si>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</si>
  <si>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</si>
  <si>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</si>
  <si>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</si>
  <si>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</si>
  <si>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</si>
  <si>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</si>
  <si>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</si>
  <si>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</si>
  <si>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</si>
  <si>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</si>
  <si>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</si>
  <si>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</si>
  <si>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</si>
  <si>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</si>
  <si>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</si>
  <si>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</si>
  <si>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</si>
  <si>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</si>
  <si>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</si>
  <si>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90 4 00 16820</t>
  </si>
  <si>
    <t>02 1 00 10390</t>
  </si>
  <si>
    <t>90 1 00 70900</t>
  </si>
  <si>
    <t>02 1 00 10400</t>
  </si>
  <si>
    <t>90 1 00 70910</t>
  </si>
  <si>
    <t>02 1 00 10490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</si>
  <si>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</si>
  <si>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</si>
  <si>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</si>
  <si>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</si>
  <si>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</si>
  <si>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</si>
  <si>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</si>
  <si>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</si>
  <si>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</si>
  <si>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</si>
  <si>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</si>
  <si>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</si>
  <si>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</si>
  <si>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91 4 00 70400</t>
  </si>
  <si>
    <t>91 2 00 67270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</si>
  <si>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</si>
  <si>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</si>
  <si>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</si>
  <si>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</si>
  <si>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</si>
  <si>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</si>
  <si>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</si>
  <si>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</si>
  <si>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</si>
  <si>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</si>
  <si>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</si>
  <si>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</si>
  <si>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43 0 00 60010</t>
  </si>
  <si>
    <t>Судебная система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</si>
  <si>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</si>
  <si>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</si>
  <si>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</si>
  <si>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</si>
  <si>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</si>
  <si>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10 0 00 60990</t>
  </si>
  <si>
    <t>67 0 00 60990</t>
  </si>
  <si>
    <t>91 2 00 S1030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</si>
  <si>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</si>
  <si>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</si>
  <si>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Резервные фонды</t>
  </si>
  <si>
    <t>Благоустройство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</si>
  <si>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</si>
  <si>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</si>
  <si>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</si>
  <si>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</si>
  <si>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реализацию мероприятий по обеспечению жильем молодых семей</t>
  </si>
  <si>
    <t>Резервные средства</t>
  </si>
  <si>
    <t>Информационные услуги в части размещения печатных материалов в газете "Наши вести"</t>
  </si>
  <si>
    <t>99 9 00 98710</t>
  </si>
  <si>
    <t>Сбор и удаление твердых отходов</t>
  </si>
  <si>
    <t>92 9 00 18090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</si>
  <si>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</si>
  <si>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</si>
  <si>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</si>
  <si>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</si>
  <si>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</si>
  <si>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Обеспечение расчетов за топливно-энергетические ресурсы, потребляемые муниципальными учреждениями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</si>
  <si>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</si>
  <si>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40 0 00 60990</t>
  </si>
  <si>
    <t>Субвенция на исполнение государственных полномочий по обращению с животными без владельцев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</si>
  <si>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</si>
  <si>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</si>
  <si>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43 1 00 S3020</t>
  </si>
  <si>
    <t>Контрольно-счетная палата Волчихинского района Алтайского края</t>
  </si>
  <si>
    <t>Руководитель контрольно-счетной палаты муниципального образования и его заместители</t>
  </si>
  <si>
    <t>01 2 00 10160</t>
  </si>
  <si>
    <t>44 0 00 60990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</si>
  <si>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</si>
  <si>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</si>
  <si>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проведение детской оздоровительной кампании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</si>
  <si>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</si>
  <si>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</si>
  <si>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</si>
  <si>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</si>
  <si>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</si>
  <si>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</si>
  <si>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</si>
  <si>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</si>
  <si>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</si>
  <si>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</si>
  <si>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</si>
  <si>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</si>
  <si>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99 1 00 00000</t>
  </si>
  <si>
    <t>02 5 00 S0430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</si>
  <si>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</si>
  <si>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</si>
  <si>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</si>
  <si>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</si>
  <si>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</si>
  <si>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</si>
  <si>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</si>
  <si>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</si>
  <si>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Расходы на обеспечение деятельности (оказание услуг) подведомственных учреждений</t>
  </si>
  <si>
    <t>02 0 00 00000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</si>
  <si>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</si>
  <si>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</si>
  <si>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</si>
  <si>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</si>
  <si>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Руководство и управление в сфере установленных функций органов государственной власти субъектов Российской Федерации</t>
  </si>
  <si>
    <t>01 0 00 00000</t>
  </si>
  <si>
    <t>Муниципальная программа "Развитие культуры Волчихинского района Алтайского края " на 2021-2025 годы</t>
  </si>
  <si>
    <t>44 0 00 00000</t>
  </si>
  <si>
    <t>02 1 00 S1190</t>
  </si>
  <si>
    <t>Иные вопросы в отраслях социальной сферы</t>
  </si>
  <si>
    <t>90 0 00 00000</t>
  </si>
  <si>
    <t>Иные вопросы в сфере образования</t>
  </si>
  <si>
    <t>90 1 00 00000</t>
  </si>
  <si>
    <t>90 1 EВ 51790</t>
  </si>
  <si>
    <t>Иные вопросы в сфере социальной политики</t>
  </si>
  <si>
    <t>90 4 00 00000</t>
  </si>
  <si>
    <t>Руководство и управление в сфере установленных функций</t>
  </si>
  <si>
    <t>01 4 00 00000</t>
  </si>
  <si>
    <t>90 1 00 S0620</t>
  </si>
  <si>
    <t>Иные вопросы в области жилищно-коммунального хозяйства</t>
  </si>
  <si>
    <t>92 0 00 00000</t>
  </si>
  <si>
    <t>Иные расходы в области жилищно-коммунального хозяйства</t>
  </si>
  <si>
    <t>92 9 00 00000</t>
  </si>
  <si>
    <t>Иные расходы органов государственной власти субъектов Российской Федерации</t>
  </si>
  <si>
    <t>99 0 00 00000</t>
  </si>
  <si>
    <t>Расходы на выполнение других обязательств государства</t>
  </si>
  <si>
    <t>99 9 00 00000</t>
  </si>
  <si>
    <t>Государственная программа Алтайского края "Обеспечение доступным и комфортным жильем населения Алтайского края"</t>
  </si>
  <si>
    <t>14 0 00 00000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</si>
  <si>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</si>
  <si>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14 1 00 00000</t>
  </si>
  <si>
    <t>14 1 00 L4970</t>
  </si>
  <si>
    <t>Осуществление первичного воинского учета на территориях, где отсутствуют военные комиссариаты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</si>
  <si>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</si>
  <si>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98 0 00 00000</t>
  </si>
  <si>
    <t>Прочие межбюджетные трансферты общего характера</t>
  </si>
  <si>
    <t>98 5 00 00000</t>
  </si>
  <si>
    <t>Государственная программа Алтайского края "Обеспечение населения Алтайского края жилищно-коммунальными услугами"</t>
  </si>
  <si>
    <t>43 0 00 00000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</si>
  <si>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</si>
  <si>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</si>
  <si>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Развитие водоснабжения в Волчихинском районе Алтайского края</t>
  </si>
  <si>
    <t>43 1 00 60010</t>
  </si>
  <si>
    <t>Процентные платежи по долговым обязательствам</t>
  </si>
  <si>
    <t>99 3 00 00000</t>
  </si>
  <si>
    <t>Выравнивание бюджетной обеспеченности муниципальных образований</t>
  </si>
  <si>
    <t>98 1 00 00000</t>
  </si>
  <si>
    <t>Мероприятия по стимулированию инвестиционной активности</t>
  </si>
  <si>
    <t>91 1 00 00000</t>
  </si>
  <si>
    <t>Предупреждение и ликвидация чрезвычайных ситуаций и последствий стихийных бедствий</t>
  </si>
  <si>
    <t>94 0 00 00000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</si>
  <si>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</si>
  <si>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94 2 00 00000</t>
  </si>
  <si>
    <t>Государственная программа Алтайского края "Обеспечение прав граждан и их безопасности"</t>
  </si>
  <si>
    <t>10 0 00 00000</t>
  </si>
  <si>
    <t>Государственная программа Алтайского края "Противодействие экстремизму и идеологии терроризма в Алтайском крае"</t>
  </si>
  <si>
    <t>40 0 00 00000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</si>
  <si>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</si>
  <si>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67 0 00 00000</t>
  </si>
  <si>
    <t>Мероприятия в области сельского хозяйства</t>
  </si>
  <si>
    <t>91 4 00 00000</t>
  </si>
  <si>
    <t>Поддержка дорожного хозяйства</t>
  </si>
  <si>
    <t>91 2 00 67280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</si>
  <si>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</si>
  <si>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</si>
  <si>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Иные расходы в отраслях социальной сферы</t>
  </si>
  <si>
    <t>90 9 00 00000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</si>
  <si>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</si>
  <si>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</si>
  <si>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Спорт высших достижений</t>
  </si>
  <si>
    <t>Профессиональная подготовка, переподготовка и повышение квалификации</t>
  </si>
  <si>
    <t>Региональные проекты, входящие в национальные проекты</t>
  </si>
  <si>
    <t>44 1 00 00000</t>
  </si>
  <si>
    <t>Государственная поддержка отрасли культуры (государственная поддержка лучших сельских учреждений культуры)</t>
  </si>
  <si>
    <t>44 1 A2 55191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</si>
  <si>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</si>
  <si>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</si>
  <si>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</si>
  <si>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</si>
  <si>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90 1 00 S0940</t>
  </si>
  <si>
    <t>Субсидии на обеспечение бесплатным одноразовым горячим питанием детей из многодетных семей</t>
  </si>
  <si>
    <t>90 1 00 S6890</t>
  </si>
  <si>
    <t>90 1 00 S6900</t>
  </si>
  <si>
    <t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t>
  </si>
  <si>
    <t>90 1 00 S0610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</si>
  <si>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</si>
  <si>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</si>
  <si>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</si>
  <si>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91 2 00 S0261</t>
  </si>
  <si>
    <t xml:space="preserve">Обеспечение расчетов за топливно-энергетические ресурсы, потребляемые муниципальными учреждениями </t>
  </si>
  <si>
    <t>98 5 00 S1190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</si>
  <si>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</si>
  <si>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Муниципальная программа "Развитие общественного здоровья на территории Волчихинского района на 2024-2025 годы"</t>
  </si>
  <si>
    <t>55 0 00 60990</t>
  </si>
  <si>
    <t>Расходы на реализацию мероприятий муниципальных целевых программ</t>
  </si>
  <si>
    <t>Исполнение судебных актов</t>
  </si>
  <si>
    <t>МП "Профилактика преступлений и иных правонарушений в Волчихинском районе Алтайского края на 2021-2024 годы"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</si>
  <si>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</si>
  <si>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</si>
  <si>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МП "Комплексное развитие системы коммунальной инфраструктуры Волчихинского района" на 2022-2026 годы</t>
  </si>
  <si>
    <t>Организация и содержание мест захоронения</t>
  </si>
  <si>
    <t>92 9 00 18070</t>
  </si>
  <si>
    <t>Расходы по выявлению и ликвидации объектов накопленного вреда</t>
  </si>
  <si>
    <t>92 9 00 18091</t>
  </si>
  <si>
    <t>Субсидии на ремонт объектов дошкольных общеобразовательных организаций</t>
  </si>
  <si>
    <t>90 1 00 S4130</t>
  </si>
  <si>
    <t>Софинансирование субсидии на ремонт объектов дошкольных общеобразовательных организаций</t>
  </si>
  <si>
    <t>Ведомственная структура расходов бюджета муниципального образования Волчихинский район за 2024 год</t>
  </si>
  <si>
    <t>Распределение ассигнований из бюджета муниципального образования Волчихинский район за 2024 год по разделам и подразделам, целевым статьям и видам расходов классификации расходов бюджетов</t>
  </si>
  <si>
    <t>540</t>
  </si>
  <si>
    <t>43 1 0060010</t>
  </si>
  <si>
    <t>Распределение расходов районного бюджета за 2024 год по разделам и подразделам классификации расходов бюджетов</t>
  </si>
  <si>
    <t>от 27.05.2025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</si>
</sst>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</cellStyleXfs>
  <cellXfs count="8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1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 shrinkToFi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 shrinkToFit="1"/>
    </xf>
    <xf numFmtId="0" fontId="3" fillId="3" borderId="1" xfId="0" applyFont="1" applyFill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164" fontId="8" fillId="0" borderId="1" xfId="0" applyNumberFormat="1" applyFont="1" applyBorder="1" applyAlignment="1">
      <alignment horizontal="justify" vertical="justify" wrapText="1"/>
    </xf>
    <xf numFmtId="0" fontId="4" fillId="2" borderId="1" xfId="0" applyFont="1" applyFill="1" applyBorder="1" applyAlignment="1">
      <alignment horizontal="justify" vertical="justify" wrapText="1"/>
    </xf>
    <xf numFmtId="0" fontId="1" fillId="0" borderId="1" xfId="0" applyFont="1" applyBorder="1" applyAlignment="1">
      <alignment horizontal="justify" vertical="justify"/>
    </xf>
    <xf numFmtId="164" fontId="9" fillId="0" borderId="1" xfId="0" applyNumberFormat="1" applyFont="1" applyBorder="1" applyAlignment="1">
      <alignment horizontal="justify" vertical="justify" wrapText="1"/>
    </xf>
    <xf numFmtId="0" fontId="3" fillId="0" borderId="1" xfId="0" applyNumberFormat="1" applyFont="1" applyBorder="1" applyAlignment="1">
      <alignment horizontal="justify" vertical="center" wrapText="1"/>
    </xf>
    <xf numFmtId="0" fontId="8" fillId="0" borderId="1" xfId="0" applyNumberFormat="1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 shrinkToFit="1"/>
    </xf>
    <xf numFmtId="0" fontId="4" fillId="3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3" fillId="2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0" fontId="3" fillId="3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3" fontId="1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shrinkToFit="1"/>
    </xf>
    <xf numFmtId="165" fontId="3" fillId="0" borderId="1" xfId="0" applyNumberFormat="1" applyFont="1" applyBorder="1" applyAlignment="1">
      <alignment horizontal="left" vertical="center" wrapText="1"/>
    </xf>
    <xf numFmtId="1" fontId="3" fillId="0" borderId="1" xfId="0" quotePrefix="1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right" vertical="center"/>
    </xf>
    <xf numFmtId="1" fontId="1" fillId="0" borderId="0" xfId="0" applyNumberFormat="1" applyFont="1"/>
    <xf numFmtId="1" fontId="1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quotePrefix="1" applyNumberFormat="1" applyFont="1" applyFill="1" applyBorder="1" applyAlignment="1">
      <alignment horizontal="center" vertical="center" wrapText="1"/>
    </xf>
    <xf numFmtId="1" fontId="3" fillId="3" borderId="1" xfId="0" quotePrefix="1" applyNumberFormat="1" applyFont="1" applyFill="1" applyBorder="1" applyAlignment="1">
      <alignment horizontal="center" vertical="center" wrapText="1"/>
    </xf>
    <xf numFmtId="1" fontId="13" fillId="0" borderId="1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2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85;&#1077;&#1089;&#1077;&#1085;&#1080;&#1077;%20&#1080;&#1079;&#1084;&#1077;&#1085;&#1077;&#1085;&#1080;&#1081;%20&#1074;%20&#1073;&#1102;&#1076;&#1078;&#1077;&#1090;%20&#1076;&#1077;&#1082;&#1072;&#1073;&#1088;&#1100;/&#1055;&#1056;&#1048;&#1051;&#1054;&#1046;&#1045;&#1053;&#1048;&#1071;%20&#1055;&#1054;%20&#1041;&#1070;&#1044;&#1046;&#1045;&#1058;&#1059;%202024%20&#1075;&#1086;&#1076;%204-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8">
          <cell r="A18" t="str">
            <v>Национальная оборона</v>
          </cell>
          <cell r="B18" t="str">
            <v>02</v>
          </cell>
        </row>
        <row r="34">
          <cell r="A34" t="str">
            <v>Дополнительное образование детей</v>
          </cell>
        </row>
      </sheetData>
      <sheetData sheetId="1">
        <row r="13">
          <cell r="A13" t="str">
            <v>Массовый спорт</v>
          </cell>
          <cell r="C13">
            <v>11</v>
          </cell>
          <cell r="D13" t="str">
            <v>02</v>
          </cell>
        </row>
        <row r="14">
          <cell r="A14" t="str">
            <v>Муниципальная программа "Развитие физической культуры и спорта в Волчихинском районе" на 2021-2024 годы</v>
          </cell>
          <cell r="C14">
            <v>11</v>
          </cell>
          <cell r="D14" t="str">
            <v>02</v>
          </cell>
          <cell r="E14" t="str">
            <v>70 0 00 00000</v>
          </cell>
        </row>
        <row r="15">
          <cell r="A15" t="str">
            <v>Расходы на реализацию мероприятий муниципальных программ</v>
          </cell>
          <cell r="C15">
            <v>11</v>
          </cell>
          <cell r="D15" t="str">
            <v>02</v>
          </cell>
          <cell r="E15" t="str">
            <v>70 0 00 60990</v>
          </cell>
        </row>
        <row r="16">
          <cell r="A1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6">
            <v>11</v>
          </cell>
          <cell r="D16" t="str">
            <v>02</v>
          </cell>
          <cell r="E16" t="str">
            <v>70 0 00 60990</v>
          </cell>
          <cell r="F16">
            <v>100</v>
          </cell>
        </row>
        <row r="17">
          <cell r="A17" t="str">
            <v>Закупка товаров, работ и услуг для обеспечения государственных (муниципальных) нужд</v>
          </cell>
          <cell r="C17">
            <v>11</v>
          </cell>
          <cell r="D17" t="str">
            <v>02</v>
          </cell>
          <cell r="E17" t="str">
            <v>70 0 00 60990</v>
          </cell>
          <cell r="F17">
            <v>200</v>
          </cell>
        </row>
        <row r="18">
          <cell r="A18" t="str">
            <v>Социальное обеспечение и иные выплаты населению</v>
          </cell>
          <cell r="C18">
            <v>11</v>
          </cell>
          <cell r="D18" t="str">
            <v>02</v>
          </cell>
          <cell r="E18" t="str">
            <v>70 0 00 60990</v>
          </cell>
          <cell r="F18">
            <v>300</v>
          </cell>
        </row>
        <row r="19">
          <cell r="A19" t="str">
            <v>Спорт высших достижений</v>
          </cell>
          <cell r="C19">
            <v>11</v>
          </cell>
          <cell r="D19" t="str">
            <v>03</v>
          </cell>
        </row>
        <row r="20">
          <cell r="A20" t="str">
            <v>Расходы на обеспечение деятельности (оказание услуг) подведомственных учреждений</v>
          </cell>
          <cell r="C20">
            <v>11</v>
          </cell>
          <cell r="D20" t="str">
            <v>03</v>
          </cell>
          <cell r="E20" t="str">
            <v>02 0 00 00000</v>
          </cell>
        </row>
        <row r="21">
          <cell r="A21" t="str">
            <v>Расходы на обеспечение деятельности (оказание услуг) подведомственных учреждений в сфере образования</v>
          </cell>
          <cell r="C21">
            <v>11</v>
          </cell>
          <cell r="D21" t="str">
            <v>03</v>
          </cell>
          <cell r="E21" t="str">
            <v>02 1 00 00000</v>
          </cell>
        </row>
        <row r="22">
          <cell r="A22" t="str">
            <v>Обеспечение деятельности организаций (учреждений) дополнительного образования детей</v>
          </cell>
          <cell r="C22">
            <v>11</v>
          </cell>
          <cell r="D22" t="str">
            <v>03</v>
          </cell>
          <cell r="E22" t="str">
            <v>02 1 00 10420</v>
          </cell>
        </row>
        <row r="23">
          <cell r="A2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3">
            <v>11</v>
          </cell>
          <cell r="D23" t="str">
            <v>03</v>
          </cell>
          <cell r="E23" t="str">
            <v>02 1 00 10420</v>
          </cell>
          <cell r="F23">
            <v>100</v>
          </cell>
        </row>
        <row r="24">
          <cell r="A24" t="str">
            <v>Закупка товаров, работ и услуг для обеспечения государственных (муниципальных) нужд</v>
          </cell>
          <cell r="C24">
            <v>11</v>
          </cell>
          <cell r="D24" t="str">
            <v>03</v>
          </cell>
          <cell r="E24" t="str">
            <v>02 1 00 10420</v>
          </cell>
          <cell r="F24">
            <v>200</v>
          </cell>
        </row>
        <row r="25">
          <cell r="A25" t="str">
            <v>Уплата налогов, сборов и иных платежей</v>
          </cell>
          <cell r="C25">
            <v>11</v>
          </cell>
          <cell r="D25" t="str">
            <v>03</v>
          </cell>
          <cell r="E25" t="str">
            <v>02 1 00 10420</v>
          </cell>
          <cell r="F25">
            <v>850</v>
          </cell>
        </row>
        <row r="26">
          <cell r="A26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26">
            <v>11</v>
          </cell>
          <cell r="D26" t="str">
            <v>03</v>
          </cell>
          <cell r="E26" t="str">
            <v>02 1 00 S0430</v>
          </cell>
        </row>
        <row r="27">
          <cell r="A2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">
            <v>11</v>
          </cell>
          <cell r="D27" t="str">
            <v>03</v>
          </cell>
          <cell r="E27" t="str">
            <v>02 1 00 S0430</v>
          </cell>
          <cell r="F27">
            <v>100</v>
          </cell>
        </row>
        <row r="29">
          <cell r="A29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29">
            <v>11</v>
          </cell>
          <cell r="D29" t="str">
            <v>05</v>
          </cell>
          <cell r="E29" t="str">
            <v>01 0 00 00000</v>
          </cell>
        </row>
        <row r="34">
          <cell r="A34" t="str">
            <v>Расходы на обеспечение деятельности (оказание услуг) подведомственных учреждений</v>
          </cell>
          <cell r="C34">
            <v>11</v>
          </cell>
          <cell r="D34" t="str">
            <v>05</v>
          </cell>
          <cell r="E34" t="str">
            <v>02 0 00 00000</v>
          </cell>
        </row>
        <row r="35">
          <cell r="A35" t="str">
            <v>Расходы на обеспечение деятельности (оказание услуг) иных подведомственных учреждений</v>
          </cell>
          <cell r="C35">
            <v>11</v>
          </cell>
          <cell r="D35" t="str">
            <v>05</v>
          </cell>
          <cell r="E35" t="str">
            <v>02 5 00 00000</v>
          </cell>
        </row>
        <row r="36">
          <cell r="A36" t="str">
            <v>Учреждения по обеспечению хозяйственного обслуживания</v>
          </cell>
          <cell r="C36">
            <v>11</v>
          </cell>
          <cell r="D36" t="str">
            <v>05</v>
          </cell>
          <cell r="E36" t="str">
            <v>02 5 00 10810</v>
          </cell>
        </row>
        <row r="37">
          <cell r="A3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7">
            <v>11</v>
          </cell>
          <cell r="D37" t="str">
            <v>05</v>
          </cell>
          <cell r="E37" t="str">
            <v>02 5 00 10810</v>
          </cell>
          <cell r="F37">
            <v>100</v>
          </cell>
        </row>
        <row r="38">
          <cell r="A38" t="str">
            <v>Закупка товаров, работ и услуг для обеспечения государственных (муниципальных) нужд</v>
          </cell>
          <cell r="C38">
            <v>11</v>
          </cell>
          <cell r="D38" t="str">
            <v>05</v>
          </cell>
          <cell r="E38" t="str">
            <v>02 5 00 10810</v>
          </cell>
          <cell r="F38">
            <v>200</v>
          </cell>
        </row>
        <row r="39">
          <cell r="A39" t="str">
            <v>Уплата налогов, сборов и иных платежей</v>
          </cell>
          <cell r="C39">
            <v>11</v>
          </cell>
          <cell r="D39" t="str">
            <v>05</v>
          </cell>
          <cell r="E39" t="str">
            <v>02 5 00 10810</v>
          </cell>
          <cell r="F39">
            <v>850</v>
          </cell>
        </row>
        <row r="40">
          <cell r="A40" t="str">
            <v>Иные расходы органов государственной власти субъектов Российской Федерации</v>
          </cell>
          <cell r="C40">
            <v>11</v>
          </cell>
          <cell r="D40" t="str">
            <v>05</v>
          </cell>
          <cell r="E40" t="str">
            <v>99 0 00 00000</v>
          </cell>
        </row>
        <row r="41">
          <cell r="A41" t="str">
            <v>Резервные фонды</v>
          </cell>
          <cell r="C41">
            <v>11</v>
          </cell>
          <cell r="D41" t="str">
            <v>05</v>
          </cell>
          <cell r="E41" t="str">
            <v>99 1 00 00000</v>
          </cell>
        </row>
        <row r="42">
          <cell r="A42" t="str">
            <v>Резервные фонды местных администраций</v>
          </cell>
          <cell r="C42">
            <v>11</v>
          </cell>
          <cell r="D42" t="str">
            <v>05</v>
          </cell>
          <cell r="E42" t="str">
            <v>99 1 00 14100</v>
          </cell>
        </row>
        <row r="43">
          <cell r="A43" t="str">
            <v>Закупка товаров, работ и услуг для обеспечения государственных (муниципальных) нужд</v>
          </cell>
          <cell r="C43">
            <v>11</v>
          </cell>
          <cell r="D43" t="str">
            <v>05</v>
          </cell>
          <cell r="E43" t="str">
            <v>99 1 00 14100</v>
          </cell>
          <cell r="F43">
            <v>200</v>
          </cell>
        </row>
        <row r="46">
          <cell r="A46" t="str">
            <v>Дополнительное образование детей</v>
          </cell>
          <cell r="C46" t="str">
            <v>07</v>
          </cell>
          <cell r="D46" t="str">
            <v>03</v>
          </cell>
        </row>
        <row r="47">
          <cell r="A47" t="str">
            <v>Расходы на обеспечение деятельности (оказание услуг) подведомственных учреждений</v>
          </cell>
          <cell r="C47" t="str">
            <v>07</v>
          </cell>
          <cell r="D47" t="str">
            <v>03</v>
          </cell>
          <cell r="E47" t="str">
            <v>02 0 00 00000</v>
          </cell>
        </row>
        <row r="48">
          <cell r="A48" t="str">
            <v>Расходы на обеспечение деятельности (оказание услуг) подведомственных учреждений в сфере образования</v>
          </cell>
          <cell r="C48" t="str">
            <v>07</v>
          </cell>
          <cell r="D48" t="str">
            <v>03</v>
          </cell>
          <cell r="E48" t="str">
            <v>02 1 00 00000</v>
          </cell>
        </row>
        <row r="49">
          <cell r="A49" t="str">
            <v>Обеспечение деятельности организаций (учреждений) дополнительного образования детей</v>
          </cell>
          <cell r="C49" t="str">
            <v>07</v>
          </cell>
          <cell r="D49" t="str">
            <v>03</v>
          </cell>
          <cell r="E49" t="str">
            <v>02 1 00 10420</v>
          </cell>
        </row>
        <row r="50">
          <cell r="A5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0" t="str">
            <v>07</v>
          </cell>
          <cell r="D50" t="str">
            <v>03</v>
          </cell>
          <cell r="E50" t="str">
            <v>02 1 00 10420</v>
          </cell>
          <cell r="F50">
            <v>100</v>
          </cell>
        </row>
        <row r="51">
          <cell r="A51" t="str">
            <v>Закупка товаров, работ и услуг для обеспечения государственных (муниципальных) нужд</v>
          </cell>
          <cell r="C51" t="str">
            <v>07</v>
          </cell>
          <cell r="D51" t="str">
            <v>03</v>
          </cell>
          <cell r="E51" t="str">
            <v>02 1 00 10420</v>
          </cell>
          <cell r="F51">
            <v>200</v>
          </cell>
        </row>
        <row r="52">
          <cell r="A52" t="str">
            <v>Уплата налогов, сборов и иных платежей</v>
          </cell>
          <cell r="C52" t="str">
            <v>07</v>
          </cell>
          <cell r="D52" t="str">
            <v>03</v>
          </cell>
          <cell r="E52" t="str">
            <v>02 1 00 10420</v>
          </cell>
          <cell r="F52">
            <v>850</v>
          </cell>
        </row>
        <row r="53">
          <cell r="A53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53" t="str">
            <v>07</v>
          </cell>
          <cell r="D53" t="str">
            <v>03</v>
          </cell>
          <cell r="E53" t="str">
            <v>02 1 00 S0430</v>
          </cell>
        </row>
        <row r="54">
          <cell r="A5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4" t="str">
            <v>07</v>
          </cell>
          <cell r="D54" t="str">
            <v>03</v>
          </cell>
          <cell r="E54" t="str">
            <v>02 1 00 S0430</v>
          </cell>
          <cell r="F54">
            <v>100</v>
          </cell>
        </row>
        <row r="56">
          <cell r="A56" t="str">
            <v>Расходы на обеспечение деятельности (оказание услуг) подведомственных учреждений в сфере образования</v>
          </cell>
          <cell r="C56" t="str">
            <v>07</v>
          </cell>
          <cell r="D56" t="str">
            <v>05</v>
          </cell>
          <cell r="E56" t="str">
            <v>02 1 00 00000</v>
          </cell>
          <cell r="G56">
            <v>5</v>
          </cell>
        </row>
        <row r="57">
          <cell r="A57" t="str">
            <v>Обеспечение деятельности организаций (учреждений) дополнительного образования детей</v>
          </cell>
          <cell r="C57" t="str">
            <v>07</v>
          </cell>
          <cell r="D57" t="str">
            <v>05</v>
          </cell>
          <cell r="E57" t="str">
            <v>02 1 00 10420</v>
          </cell>
          <cell r="G57">
            <v>5</v>
          </cell>
        </row>
        <row r="58">
          <cell r="A58" t="str">
            <v>Закупка товаров, работ и услуг для обеспечения государственных (муниципальных) нужд</v>
          </cell>
          <cell r="C58" t="str">
            <v>07</v>
          </cell>
          <cell r="D58" t="str">
            <v>05</v>
          </cell>
          <cell r="E58" t="str">
            <v>02 1 00 10420</v>
          </cell>
          <cell r="F58">
            <v>200</v>
          </cell>
          <cell r="G58">
            <v>5</v>
          </cell>
        </row>
        <row r="60">
          <cell r="A60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  <cell r="C60" t="str">
            <v>07</v>
          </cell>
          <cell r="D60" t="str">
            <v>05</v>
          </cell>
          <cell r="E60" t="str">
            <v>02 5 00 10820</v>
          </cell>
        </row>
        <row r="61">
          <cell r="A61" t="str">
            <v>Закупка товаров, работ и услуг для обеспечения государственных (муниципальных) нужд</v>
          </cell>
          <cell r="C61" t="str">
            <v>07</v>
          </cell>
          <cell r="D61" t="str">
            <v>05</v>
          </cell>
          <cell r="E61" t="str">
            <v>02 5 00 10820</v>
          </cell>
          <cell r="F61">
            <v>200</v>
          </cell>
          <cell r="G61">
            <v>4.2</v>
          </cell>
        </row>
        <row r="64">
          <cell r="A64" t="str">
            <v>Расходы на обеспечение деятельности (оказание услуг) подведомственных учреждений</v>
          </cell>
          <cell r="C64" t="str">
            <v>08</v>
          </cell>
          <cell r="D64" t="str">
            <v>01</v>
          </cell>
          <cell r="E64" t="str">
            <v>02 0 00 00000</v>
          </cell>
        </row>
        <row r="65">
          <cell r="A65" t="str">
            <v>Расходы на обеспечение деятельности (оказание услуг) подведомственных учреждений в сфере культуры</v>
          </cell>
          <cell r="C65" t="str">
            <v>08</v>
          </cell>
          <cell r="D65" t="str">
            <v>01</v>
          </cell>
          <cell r="E65" t="str">
            <v>02 2 00 00000</v>
          </cell>
        </row>
        <row r="66">
          <cell r="A66" t="str">
            <v>Учреждения культуры</v>
          </cell>
          <cell r="C66" t="str">
            <v>08</v>
          </cell>
          <cell r="D66" t="str">
            <v>01</v>
          </cell>
          <cell r="E66" t="str">
            <v>02 2 00 10530</v>
          </cell>
        </row>
        <row r="67">
          <cell r="A6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7" t="str">
            <v>08</v>
          </cell>
          <cell r="D67" t="str">
            <v>01</v>
          </cell>
          <cell r="E67" t="str">
            <v>02 2 00 10530</v>
          </cell>
          <cell r="F67">
            <v>100</v>
          </cell>
        </row>
        <row r="68">
          <cell r="A68" t="str">
            <v>Закупка товаров, работ и услуг для обеспечения государственных (муниципальных) нужд</v>
          </cell>
          <cell r="C68" t="str">
            <v>08</v>
          </cell>
          <cell r="D68" t="str">
            <v>01</v>
          </cell>
          <cell r="E68" t="str">
            <v>02 2 00 10530</v>
          </cell>
          <cell r="F68">
            <v>200</v>
          </cell>
        </row>
        <row r="69">
          <cell r="A69" t="str">
            <v>Уплата налогов, сборов и иных платежей</v>
          </cell>
          <cell r="C69" t="str">
            <v>08</v>
          </cell>
          <cell r="D69" t="str">
            <v>01</v>
          </cell>
          <cell r="E69" t="str">
            <v>02 2 00 10530</v>
          </cell>
          <cell r="F69">
            <v>850</v>
          </cell>
        </row>
        <row r="70">
          <cell r="A70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70" t="str">
            <v>08</v>
          </cell>
          <cell r="D70" t="str">
            <v>01</v>
          </cell>
          <cell r="E70" t="str">
            <v>02 2 00 S0430</v>
          </cell>
        </row>
        <row r="71">
          <cell r="A7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1" t="str">
            <v>08</v>
          </cell>
          <cell r="D71" t="str">
            <v>01</v>
          </cell>
          <cell r="E71" t="str">
            <v>02 2 00 S0430</v>
          </cell>
          <cell r="F71">
            <v>100</v>
          </cell>
        </row>
        <row r="72">
          <cell r="A72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72" t="str">
            <v>08</v>
          </cell>
          <cell r="D72" t="str">
            <v>01</v>
          </cell>
          <cell r="E72" t="str">
            <v>02 2 00 S0430</v>
          </cell>
        </row>
        <row r="73">
          <cell r="A7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3" t="str">
            <v>08</v>
          </cell>
          <cell r="D73" t="str">
            <v>01</v>
          </cell>
          <cell r="E73" t="str">
            <v>02 2 00 S0430</v>
          </cell>
          <cell r="F73">
            <v>100</v>
          </cell>
        </row>
        <row r="74">
          <cell r="A74" t="str">
            <v>Муниципальная программа "Развитие культуры Волчихинского района Алтайского края " на 2021-2025 годы</v>
          </cell>
          <cell r="C74" t="str">
            <v>08</v>
          </cell>
          <cell r="D74" t="str">
            <v>01</v>
          </cell>
          <cell r="E74" t="str">
            <v>44 0 00 00000</v>
          </cell>
        </row>
        <row r="75">
          <cell r="A75" t="str">
            <v>Расходы на реализацию мероприятий муниципальных программ</v>
          </cell>
          <cell r="C75" t="str">
            <v>08</v>
          </cell>
          <cell r="D75" t="str">
            <v>01</v>
          </cell>
          <cell r="E75" t="str">
            <v>44 0 00 60990</v>
          </cell>
        </row>
        <row r="76">
          <cell r="A7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6" t="str">
            <v>08</v>
          </cell>
          <cell r="D76" t="str">
            <v>01</v>
          </cell>
          <cell r="E76" t="str">
            <v>44 0 00 60990</v>
          </cell>
          <cell r="F76">
            <v>100</v>
          </cell>
        </row>
        <row r="77">
          <cell r="A77" t="str">
            <v>Закупка товаров, работ и услуг для обеспечения государственных (муниципальных) нужд</v>
          </cell>
          <cell r="C77" t="str">
            <v>08</v>
          </cell>
          <cell r="D77" t="str">
            <v>01</v>
          </cell>
          <cell r="E77" t="str">
            <v>44 0 00 60990</v>
          </cell>
          <cell r="F77">
            <v>200</v>
          </cell>
        </row>
        <row r="78">
          <cell r="A78" t="str">
            <v>Региональные проекты, входящие в национальные проекты</v>
          </cell>
          <cell r="C78" t="str">
            <v>08</v>
          </cell>
          <cell r="D78" t="str">
            <v>01</v>
          </cell>
          <cell r="E78" t="str">
            <v>44 1 00 00000</v>
          </cell>
        </row>
        <row r="79">
          <cell r="A79" t="str">
            <v>Государственная поддержка отрасли культуры (государственная поддержка лучших сельских учреждений культуры)</v>
          </cell>
          <cell r="C79" t="str">
            <v>08</v>
          </cell>
          <cell r="D79" t="str">
            <v>01</v>
          </cell>
          <cell r="E79" t="str">
            <v>44 1 A2 55191</v>
          </cell>
        </row>
        <row r="80">
          <cell r="A80" t="str">
            <v>Закупка товаров, работ и услуг для обеспечения государственных (муниципальных) нужд</v>
          </cell>
          <cell r="C80" t="str">
            <v>08</v>
          </cell>
          <cell r="D80" t="str">
            <v>01</v>
          </cell>
          <cell r="E80" t="str">
            <v>44 1 A2 55191</v>
          </cell>
          <cell r="F80">
            <v>200</v>
          </cell>
        </row>
        <row r="82">
          <cell r="A82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82" t="str">
            <v>08</v>
          </cell>
          <cell r="D82" t="str">
            <v>04</v>
          </cell>
          <cell r="E82" t="str">
            <v>01 0 00 00000</v>
          </cell>
          <cell r="G82">
            <v>1013.95</v>
          </cell>
        </row>
        <row r="83">
          <cell r="A83" t="str">
            <v>Расходы на обеспечение деятельности органов местного самоуправления</v>
          </cell>
          <cell r="C83" t="str">
            <v>08</v>
          </cell>
          <cell r="D83" t="str">
            <v>04</v>
          </cell>
          <cell r="E83" t="str">
            <v>01 2 00 00000</v>
          </cell>
          <cell r="G83">
            <v>1013.95</v>
          </cell>
        </row>
        <row r="84">
          <cell r="A84" t="str">
            <v>Центральный аппарат органов местного самоуправления</v>
          </cell>
          <cell r="C84" t="str">
            <v>08</v>
          </cell>
          <cell r="D84" t="str">
            <v>04</v>
          </cell>
          <cell r="E84" t="str">
            <v>01 2 00 10110</v>
          </cell>
          <cell r="G84">
            <v>1013.95</v>
          </cell>
        </row>
        <row r="85">
          <cell r="A8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5" t="str">
            <v>08</v>
          </cell>
          <cell r="D85" t="str">
            <v>04</v>
          </cell>
          <cell r="E85" t="str">
            <v>01 2 00 10110</v>
          </cell>
          <cell r="F85">
            <v>100</v>
          </cell>
        </row>
        <row r="86">
          <cell r="A86" t="str">
            <v>Закупка товаров, работ и услуг для обеспечения государственных (муниципальных) нужд</v>
          </cell>
          <cell r="C86" t="str">
            <v>08</v>
          </cell>
          <cell r="D86" t="str">
            <v>04</v>
          </cell>
          <cell r="E86" t="str">
            <v>01 2 00 10110</v>
          </cell>
          <cell r="F86">
            <v>200</v>
          </cell>
        </row>
        <row r="87">
          <cell r="A87" t="str">
            <v>Расходы на обеспечение деятельности (оказание услуг) подведомственных учреждений</v>
          </cell>
          <cell r="C87" t="str">
            <v>08</v>
          </cell>
          <cell r="D87" t="str">
            <v>04</v>
          </cell>
          <cell r="E87" t="str">
            <v>02 0 00 00000</v>
          </cell>
        </row>
        <row r="88">
          <cell r="A88" t="str">
            <v>Расходы на обеспечение деятельности (оказание услуг) иных подведомственных учреждений</v>
          </cell>
          <cell r="C88" t="str">
            <v>08</v>
          </cell>
          <cell r="D88" t="str">
            <v>04</v>
          </cell>
          <cell r="E88" t="str">
            <v>02 5 00 00000</v>
          </cell>
        </row>
        <row r="89">
          <cell r="A89" t="str">
            <v>Учреждения по обеспечению хозяйственного обслуживания</v>
          </cell>
          <cell r="C89" t="str">
            <v>08</v>
          </cell>
          <cell r="D89" t="str">
            <v>04</v>
          </cell>
          <cell r="E89" t="str">
            <v>02 5 00 10810</v>
          </cell>
        </row>
        <row r="90">
          <cell r="A9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90" t="str">
            <v>08</v>
          </cell>
          <cell r="D90" t="str">
            <v>04</v>
          </cell>
          <cell r="E90" t="str">
            <v>02 5 00 10810</v>
          </cell>
          <cell r="F90">
            <v>100</v>
          </cell>
        </row>
        <row r="91">
          <cell r="A91" t="str">
            <v>Закупка товаров, работ и услуг для обеспечения государственных (муниципальных) нужд</v>
          </cell>
          <cell r="C91" t="str">
            <v>08</v>
          </cell>
          <cell r="D91" t="str">
            <v>04</v>
          </cell>
          <cell r="E91" t="str">
            <v>02 5 00 10810</v>
          </cell>
          <cell r="F91">
            <v>200</v>
          </cell>
        </row>
        <row r="93">
          <cell r="A93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  <cell r="C93" t="str">
            <v>08</v>
          </cell>
          <cell r="D93" t="str">
            <v>04</v>
          </cell>
          <cell r="E93" t="str">
            <v>02 5 00 10820</v>
          </cell>
        </row>
        <row r="94">
          <cell r="A9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94" t="str">
            <v>08</v>
          </cell>
          <cell r="D94" t="str">
            <v>04</v>
          </cell>
          <cell r="E94" t="str">
            <v>02 5 00 10820</v>
          </cell>
          <cell r="F94">
            <v>100</v>
          </cell>
        </row>
        <row r="95">
          <cell r="A95" t="str">
            <v>Закупка товаров, работ и услуг для обеспечения государственных (муниципальных) нужд</v>
          </cell>
          <cell r="C95" t="str">
            <v>08</v>
          </cell>
          <cell r="D95" t="str">
            <v>04</v>
          </cell>
          <cell r="E95" t="str">
            <v>02 5 00 10820</v>
          </cell>
          <cell r="F95">
            <v>200</v>
          </cell>
        </row>
        <row r="96">
          <cell r="A96" t="str">
            <v>Уплата налогов, сборов и иных платежей</v>
          </cell>
          <cell r="C96" t="str">
            <v>08</v>
          </cell>
          <cell r="D96" t="str">
            <v>04</v>
          </cell>
          <cell r="E96" t="str">
            <v>02 5 00 10820</v>
          </cell>
          <cell r="F96">
            <v>850</v>
          </cell>
        </row>
        <row r="100">
          <cell r="A100" t="str">
            <v>Расходы на обеспечение деятельности (оказание услуг) подведомственных учреждений</v>
          </cell>
          <cell r="C100" t="str">
            <v>07</v>
          </cell>
          <cell r="D100" t="str">
            <v>01</v>
          </cell>
          <cell r="E100" t="str">
            <v>02 0 00 00000</v>
          </cell>
        </row>
        <row r="101">
          <cell r="C101" t="str">
            <v>07</v>
          </cell>
          <cell r="D101" t="str">
            <v>01</v>
          </cell>
        </row>
        <row r="102">
          <cell r="C102" t="str">
            <v>07</v>
          </cell>
          <cell r="D102" t="str">
            <v>01</v>
          </cell>
        </row>
        <row r="103">
          <cell r="C103" t="str">
            <v>07</v>
          </cell>
          <cell r="D103" t="str">
            <v>01</v>
          </cell>
        </row>
        <row r="104">
          <cell r="C104" t="str">
            <v>07</v>
          </cell>
          <cell r="D104" t="str">
            <v>01</v>
          </cell>
        </row>
        <row r="105">
          <cell r="C105" t="str">
            <v>07</v>
          </cell>
          <cell r="D105" t="str">
            <v>01</v>
          </cell>
        </row>
        <row r="106">
          <cell r="A106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106" t="str">
            <v>07</v>
          </cell>
          <cell r="D106" t="str">
            <v>01</v>
          </cell>
          <cell r="E106" t="str">
            <v>02 1 00 S0430</v>
          </cell>
        </row>
        <row r="107">
          <cell r="A10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7" t="str">
            <v>07</v>
          </cell>
          <cell r="D107" t="str">
            <v>01</v>
          </cell>
          <cell r="E107" t="str">
            <v>02 1 00 S0430</v>
          </cell>
          <cell r="F107">
            <v>100</v>
          </cell>
        </row>
        <row r="108">
          <cell r="A108" t="str">
            <v>Обеспечение расчетов за топливно-энергетические ресурсы, потребляемые муниципальными учреждениями</v>
          </cell>
          <cell r="C108" t="str">
            <v>07</v>
          </cell>
          <cell r="D108" t="str">
            <v>01</v>
          </cell>
          <cell r="E108" t="str">
            <v>02 1 00 S1190</v>
          </cell>
        </row>
        <row r="109">
          <cell r="A109" t="str">
            <v>Закупка товаров, работ и услуг для обеспечения государственных (муниципальных) нужд</v>
          </cell>
          <cell r="C109" t="str">
            <v>07</v>
          </cell>
          <cell r="D109" t="str">
            <v>01</v>
          </cell>
          <cell r="E109" t="str">
            <v>02 1 00 S1190</v>
          </cell>
          <cell r="F109">
            <v>200</v>
          </cell>
        </row>
        <row r="110">
          <cell r="A110" t="str">
            <v>Иные вопросы в отраслях социальной сферы</v>
          </cell>
          <cell r="C110" t="str">
            <v>07</v>
          </cell>
          <cell r="D110" t="str">
            <v>01</v>
          </cell>
          <cell r="E110" t="str">
            <v>90 0 00 00000</v>
          </cell>
        </row>
        <row r="111">
          <cell r="A111" t="str">
            <v>Иные вопросы в сфере образования</v>
          </cell>
          <cell r="C111" t="str">
            <v>07</v>
          </cell>
          <cell r="D111" t="str">
            <v>01</v>
          </cell>
          <cell r="E111" t="str">
            <v>90 1 00 00000</v>
          </cell>
        </row>
        <row r="112">
          <cell r="C112" t="str">
            <v>07</v>
          </cell>
          <cell r="D112" t="str">
            <v>01</v>
          </cell>
          <cell r="E112" t="str">
            <v>90 1 00 70900</v>
          </cell>
        </row>
        <row r="113">
          <cell r="C113" t="str">
            <v>07</v>
          </cell>
          <cell r="D113" t="str">
            <v>01</v>
          </cell>
          <cell r="E113" t="str">
            <v>90 1 00 70900</v>
          </cell>
          <cell r="F113">
            <v>100</v>
          </cell>
        </row>
        <row r="114">
          <cell r="C114" t="str">
            <v>07</v>
          </cell>
          <cell r="D114" t="str">
            <v>01</v>
          </cell>
          <cell r="E114" t="str">
            <v>90 1 00 70900</v>
          </cell>
          <cell r="F114">
            <v>200</v>
          </cell>
        </row>
        <row r="115">
          <cell r="C115" t="str">
            <v>07</v>
          </cell>
          <cell r="D115" t="str">
            <v>01</v>
          </cell>
          <cell r="E115" t="str">
            <v>90 1 00 70900</v>
          </cell>
          <cell r="F115">
            <v>300</v>
          </cell>
        </row>
        <row r="116">
          <cell r="A116" t="str">
            <v>Общее образование</v>
          </cell>
          <cell r="C116" t="str">
            <v>07</v>
          </cell>
          <cell r="D116" t="str">
            <v>02</v>
          </cell>
        </row>
        <row r="117">
          <cell r="A117" t="str">
            <v>Расходы на обеспечение деятельности (оказание услуг) подведомственных учреждений</v>
          </cell>
          <cell r="C117" t="str">
            <v>07</v>
          </cell>
          <cell r="D117" t="str">
            <v>02</v>
          </cell>
          <cell r="E117" t="str">
            <v>02 0 00 00000</v>
          </cell>
        </row>
        <row r="122">
          <cell r="A122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22" t="str">
            <v>07</v>
          </cell>
          <cell r="D122" t="str">
            <v>02</v>
          </cell>
          <cell r="E122" t="str">
            <v>02 1 00 10400</v>
          </cell>
          <cell r="F122">
            <v>611</v>
          </cell>
        </row>
        <row r="124">
          <cell r="A124" t="str">
            <v>Обеспечение расчетов за топливно-энергетические ресурсы, потребляемые муниципальными учреждениями</v>
          </cell>
          <cell r="C124" t="str">
            <v>07</v>
          </cell>
          <cell r="D124" t="str">
            <v>02</v>
          </cell>
          <cell r="E124" t="str">
            <v>02 1 00 S1190</v>
          </cell>
        </row>
        <row r="125">
          <cell r="A125" t="str">
            <v>Закупка товаров, работ и услуг для обеспечения государственных (муниципальных) нужд</v>
          </cell>
          <cell r="C125" t="str">
            <v>07</v>
          </cell>
          <cell r="D125" t="str">
            <v>02</v>
          </cell>
          <cell r="E125" t="str">
            <v>02 1 00 S1190</v>
          </cell>
          <cell r="F125">
            <v>200</v>
          </cell>
        </row>
        <row r="127">
          <cell r="A127" t="str">
            <v>Обеспечение расчетов за топливно-энергетические ресурсы, потребляемые муниципальными учреждениями за счет средств местного бюджета</v>
          </cell>
          <cell r="C127" t="str">
            <v>07</v>
          </cell>
          <cell r="D127" t="str">
            <v>02</v>
          </cell>
          <cell r="E127" t="str">
            <v>02 1 00 S1190</v>
          </cell>
          <cell r="G127">
            <v>162.465</v>
          </cell>
        </row>
        <row r="128">
          <cell r="A128" t="str">
            <v>Закупка товаров, работ и услуг для обеспечения государственных (муниципальных) нужд</v>
          </cell>
          <cell r="C128" t="str">
            <v>07</v>
          </cell>
          <cell r="D128" t="str">
            <v>02</v>
          </cell>
          <cell r="E128" t="str">
            <v>02 1 00 S1190</v>
          </cell>
          <cell r="F128">
            <v>200</v>
          </cell>
          <cell r="G128">
            <v>162.465</v>
          </cell>
        </row>
        <row r="129">
          <cell r="A129" t="str">
            <v>Иные вопросы в отраслях социальной сферы</v>
          </cell>
          <cell r="C129" t="str">
            <v>07</v>
          </cell>
          <cell r="D129" t="str">
            <v>02</v>
          </cell>
          <cell r="E129" t="str">
            <v>90 0 00 00000</v>
          </cell>
        </row>
        <row r="130">
          <cell r="A130" t="str">
            <v>Иные вопросы в сфере образования</v>
          </cell>
          <cell r="C130" t="str">
            <v>07</v>
          </cell>
          <cell r="D130" t="str">
            <v>02</v>
          </cell>
          <cell r="E130" t="str">
            <v>90 1 00 00000</v>
          </cell>
        </row>
        <row r="131">
          <cell r="A131" t="str">
    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    </cell>
          <cell r="C131" t="str">
            <v>07</v>
          </cell>
          <cell r="D131" t="str">
            <v>02</v>
          </cell>
          <cell r="E131" t="str">
            <v>90 1 00 50502</v>
          </cell>
          <cell r="G131">
            <v>65.099999999999994</v>
          </cell>
        </row>
        <row r="132">
          <cell r="A13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2" t="str">
            <v>07</v>
          </cell>
          <cell r="D132" t="str">
            <v>02</v>
          </cell>
          <cell r="E132" t="str">
            <v>90 1 00 50502</v>
          </cell>
          <cell r="G132">
            <v>65.099999999999994</v>
          </cell>
        </row>
        <row r="133">
          <cell r="A133" t="str">
    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    </cell>
          <cell r="C133" t="str">
            <v>07</v>
          </cell>
          <cell r="D133" t="str">
            <v>02</v>
          </cell>
          <cell r="E133" t="str">
            <v>90 1 00 53032</v>
          </cell>
          <cell r="G133">
            <v>26286</v>
          </cell>
        </row>
        <row r="134">
          <cell r="A13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4" t="str">
            <v>07</v>
          </cell>
          <cell r="D134" t="str">
            <v>02</v>
          </cell>
          <cell r="E134" t="str">
            <v>90 1 00 53032</v>
          </cell>
          <cell r="F134">
            <v>100</v>
          </cell>
          <cell r="G134">
            <v>24478</v>
          </cell>
        </row>
        <row r="135">
          <cell r="A135" t="str">
            <v>Субсидии бюджетным учреждениям на иные цели</v>
          </cell>
          <cell r="C135" t="str">
            <v>07</v>
          </cell>
          <cell r="D135" t="str">
            <v>02</v>
          </cell>
          <cell r="E135" t="str">
            <v>90 1 00 53032</v>
          </cell>
          <cell r="F135">
            <v>612</v>
          </cell>
          <cell r="G135">
            <v>1808</v>
          </cell>
        </row>
        <row r="136">
          <cell r="A136" t="str">
    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    </cell>
          <cell r="C136" t="str">
            <v>07</v>
          </cell>
          <cell r="D136" t="str">
            <v>02</v>
          </cell>
          <cell r="E136" t="str">
            <v>90 1 E2 50980</v>
          </cell>
          <cell r="G136">
            <v>500</v>
          </cell>
        </row>
        <row r="137">
          <cell r="A137" t="str">
            <v>Закупка товаров, работ и услуг для обеспечения государственных (муниципальных) нужд</v>
          </cell>
          <cell r="C137" t="str">
            <v>07</v>
          </cell>
          <cell r="D137" t="str">
            <v>02</v>
          </cell>
          <cell r="E137" t="str">
            <v>90 1 E2 50980</v>
          </cell>
          <cell r="F137">
            <v>200</v>
          </cell>
          <cell r="G137">
            <v>500</v>
          </cell>
        </row>
        <row r="141">
          <cell r="A141" t="str">
            <v>Социальное обеспечение и иные выплаты населению</v>
          </cell>
          <cell r="C141" t="str">
            <v>07</v>
          </cell>
          <cell r="D141" t="str">
            <v>02</v>
          </cell>
          <cell r="E141" t="str">
            <v>90 1 00 70910</v>
          </cell>
          <cell r="F141">
            <v>300</v>
          </cell>
        </row>
        <row r="142">
          <cell r="A142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42" t="str">
            <v>07</v>
          </cell>
          <cell r="D142" t="str">
            <v>02</v>
          </cell>
          <cell r="E142" t="str">
            <v>90 1 00 70910</v>
          </cell>
          <cell r="F142">
            <v>611</v>
          </cell>
        </row>
        <row r="143">
          <cell r="A143" t="str">
    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E143" t="str">
            <v>90 1 00 S0940</v>
          </cell>
        </row>
        <row r="144">
          <cell r="E144" t="str">
            <v>90 1 00 S0940</v>
          </cell>
        </row>
        <row r="145">
          <cell r="A145" t="str">
            <v>Субсидии бюджетным учреждениям на иные цели</v>
          </cell>
          <cell r="C145" t="str">
            <v>07</v>
          </cell>
          <cell r="D145" t="str">
            <v>02</v>
          </cell>
          <cell r="E145" t="str">
            <v>90 1 00 S0940</v>
          </cell>
          <cell r="F145">
            <v>612</v>
          </cell>
        </row>
        <row r="146">
          <cell r="A146" t="str">
    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C146" t="str">
            <v>07</v>
          </cell>
          <cell r="D146" t="str">
            <v>02</v>
          </cell>
          <cell r="E146" t="str">
            <v>90 1 00 S0940</v>
          </cell>
        </row>
        <row r="147">
          <cell r="A147" t="str">
            <v>Закупка товаров, работ и услуг для обеспечения государственных (муниципальных) нужд</v>
          </cell>
          <cell r="C147" t="str">
            <v>07</v>
          </cell>
          <cell r="D147" t="str">
            <v>02</v>
          </cell>
          <cell r="E147" t="str">
            <v>90 1 00 S0940</v>
          </cell>
          <cell r="F147">
            <v>200</v>
          </cell>
        </row>
        <row r="148">
          <cell r="A148" t="str">
            <v>Субсидии на обеспечение бесплатным одноразовым горячим питанием детей из многодетных семей</v>
          </cell>
          <cell r="C148" t="str">
            <v>07</v>
          </cell>
          <cell r="D148" t="str">
            <v>02</v>
          </cell>
          <cell r="E148" t="str">
            <v>90 1 00 S6890</v>
          </cell>
        </row>
        <row r="149">
          <cell r="A149" t="str">
            <v>Закупка товаров, работ и услуг для обеспечения государственных (муниципальных) нужд</v>
          </cell>
          <cell r="C149" t="str">
            <v>07</v>
          </cell>
          <cell r="D149" t="str">
            <v>02</v>
          </cell>
          <cell r="E149" t="str">
            <v>90 1 00 S6890</v>
          </cell>
          <cell r="F149">
            <v>200</v>
          </cell>
        </row>
        <row r="150">
          <cell r="A150" t="str">
            <v>Субсидии бюджетным учреждениям на иные цели</v>
          </cell>
          <cell r="C150" t="str">
            <v>07</v>
          </cell>
          <cell r="D150" t="str">
            <v>02</v>
          </cell>
          <cell r="E150" t="str">
            <v>90 1 00 S6890</v>
          </cell>
          <cell r="F150">
            <v>612</v>
          </cell>
        </row>
        <row r="151">
          <cell r="A151" t="str">
    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C151" t="str">
            <v>07</v>
          </cell>
          <cell r="D151" t="str">
            <v>02</v>
          </cell>
          <cell r="E151" t="str">
            <v>90 1 00 S6890</v>
          </cell>
        </row>
        <row r="152">
          <cell r="A152" t="str">
            <v>Закупка товаров, работ и услуг для обеспечения государственных (муниципальных) нужд</v>
          </cell>
          <cell r="C152" t="str">
            <v>07</v>
          </cell>
          <cell r="D152" t="str">
            <v>02</v>
          </cell>
          <cell r="E152" t="str">
            <v>90 1 00 S6890</v>
          </cell>
          <cell r="F152">
            <v>200</v>
          </cell>
        </row>
        <row r="153">
          <cell r="A153" t="str">
    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    </cell>
          <cell r="C153" t="str">
            <v>07</v>
          </cell>
          <cell r="D153" t="str">
            <v>02</v>
          </cell>
          <cell r="E153" t="str">
            <v>90 1 00 L3042</v>
          </cell>
        </row>
        <row r="154">
          <cell r="A154" t="str">
            <v>Закупка товаров, работ и услуг для обеспечения государственных (муниципальных) нужд</v>
          </cell>
          <cell r="C154" t="str">
            <v>07</v>
          </cell>
          <cell r="D154" t="str">
            <v>02</v>
          </cell>
          <cell r="E154" t="str">
            <v>90 1 00 L3042</v>
          </cell>
          <cell r="F154">
            <v>200</v>
          </cell>
        </row>
        <row r="155">
          <cell r="A155" t="str">
            <v>Субсидии бюджетным учреждениям на иные цели</v>
          </cell>
          <cell r="C155" t="str">
            <v>07</v>
          </cell>
          <cell r="D155" t="str">
            <v>02</v>
          </cell>
          <cell r="E155" t="str">
            <v>90 1 00 L3042</v>
          </cell>
          <cell r="F155">
            <v>612</v>
          </cell>
        </row>
        <row r="156">
          <cell r="A156" t="str">
    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    </cell>
          <cell r="C156" t="str">
            <v>07</v>
          </cell>
          <cell r="D156" t="str">
            <v>02</v>
          </cell>
          <cell r="E156" t="str">
            <v>90 1 EВ 51790</v>
          </cell>
        </row>
        <row r="157">
          <cell r="A15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7" t="str">
            <v>07</v>
          </cell>
          <cell r="D157" t="str">
            <v>02</v>
          </cell>
          <cell r="E157" t="str">
            <v>90 1 EВ 51790</v>
          </cell>
          <cell r="F157">
            <v>100</v>
          </cell>
        </row>
        <row r="158">
          <cell r="A158" t="str">
            <v>Иные вопросы в сфере социальной политики</v>
          </cell>
          <cell r="C158" t="str">
            <v>07</v>
          </cell>
          <cell r="D158" t="str">
            <v>02</v>
          </cell>
          <cell r="E158" t="str">
            <v>90 4 00 00000</v>
          </cell>
        </row>
        <row r="159">
          <cell r="A159" t="str">
            <v>Содействие занятости населения</v>
          </cell>
          <cell r="C159" t="str">
            <v>07</v>
          </cell>
          <cell r="D159" t="str">
            <v>02</v>
          </cell>
          <cell r="E159" t="str">
            <v>90 4 00 16820</v>
          </cell>
        </row>
        <row r="160">
          <cell r="A16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60" t="str">
            <v>07</v>
          </cell>
          <cell r="D160" t="str">
            <v>02</v>
          </cell>
          <cell r="E160" t="str">
            <v>90 4 00 16820</v>
          </cell>
          <cell r="F160">
            <v>100</v>
          </cell>
        </row>
        <row r="165">
          <cell r="G165">
            <v>4.2</v>
          </cell>
        </row>
        <row r="167">
          <cell r="A167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167" t="str">
            <v>07</v>
          </cell>
          <cell r="D167" t="str">
            <v>09</v>
          </cell>
          <cell r="E167" t="str">
            <v>01 0 00 00000</v>
          </cell>
        </row>
        <row r="168">
          <cell r="A168" t="str">
            <v>Расходы на обеспечение деятельности органов местного самоуправления</v>
          </cell>
          <cell r="C168" t="str">
            <v>07</v>
          </cell>
          <cell r="D168" t="str">
            <v>09</v>
          </cell>
          <cell r="E168" t="str">
            <v>01 2 00 00000</v>
          </cell>
        </row>
        <row r="169">
          <cell r="A169" t="str">
            <v>Центральный аппарат органов местного самоуправления</v>
          </cell>
          <cell r="C169" t="str">
            <v>07</v>
          </cell>
          <cell r="D169" t="str">
            <v>09</v>
          </cell>
          <cell r="E169" t="str">
            <v>01 2 00 10110</v>
          </cell>
        </row>
        <row r="170">
          <cell r="A17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70" t="str">
            <v>07</v>
          </cell>
          <cell r="D170" t="str">
            <v>09</v>
          </cell>
          <cell r="E170" t="str">
            <v>01 2 00 10110</v>
          </cell>
          <cell r="F170">
            <v>100</v>
          </cell>
        </row>
        <row r="173">
          <cell r="A173" t="str">
            <v>Руководство и управление в сфере установленных функций</v>
          </cell>
          <cell r="C173" t="str">
            <v>07</v>
          </cell>
          <cell r="D173" t="str">
            <v>09</v>
          </cell>
          <cell r="E173" t="str">
            <v>01 4 00 00000</v>
          </cell>
        </row>
        <row r="174">
          <cell r="A174" t="str">
            <v>Функционирование комиссий по делам несовершеннолетних и защите их прав и органов опеки и попечительства</v>
          </cell>
          <cell r="C174" t="str">
            <v>07</v>
          </cell>
          <cell r="D174" t="str">
            <v>09</v>
          </cell>
          <cell r="E174" t="str">
            <v>01 4 00 70090</v>
          </cell>
        </row>
        <row r="175">
          <cell r="A17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75" t="str">
            <v>07</v>
          </cell>
          <cell r="D175" t="str">
            <v>09</v>
          </cell>
          <cell r="E175" t="str">
            <v>01 4 00 70090</v>
          </cell>
          <cell r="F175">
            <v>100</v>
          </cell>
        </row>
        <row r="176">
          <cell r="A176" t="str">
            <v>Закупка товаров, работ и услуг для обеспечения государственных (муниципальных) нужд</v>
          </cell>
          <cell r="C176" t="str">
            <v>07</v>
          </cell>
          <cell r="D176" t="str">
            <v>09</v>
          </cell>
          <cell r="E176" t="str">
            <v>01 4 00 70090</v>
          </cell>
          <cell r="F176">
            <v>200</v>
          </cell>
        </row>
        <row r="177">
          <cell r="A177" t="str">
            <v>Расходы на обеспечение деятельности (оказание услуг) подведомственных учреждений</v>
          </cell>
          <cell r="C177" t="str">
            <v>07</v>
          </cell>
          <cell r="D177" t="str">
            <v>09</v>
          </cell>
          <cell r="E177" t="str">
            <v>02 0 00 00000</v>
          </cell>
        </row>
        <row r="178">
          <cell r="A178" t="str">
            <v>Расходы на обеспечение деятельности (оказание услуг) подведомственных учреждений в сфере образования</v>
          </cell>
          <cell r="C178" t="str">
            <v>07</v>
          </cell>
          <cell r="D178" t="str">
            <v>09</v>
          </cell>
          <cell r="E178" t="str">
            <v>02 1 00 00000</v>
          </cell>
        </row>
        <row r="179">
          <cell r="A179" t="str">
            <v>Детские оздоровительные учреждения</v>
          </cell>
          <cell r="C179" t="str">
            <v>07</v>
          </cell>
          <cell r="D179" t="str">
            <v>09</v>
          </cell>
          <cell r="E179" t="str">
            <v>02 1 00 10490</v>
          </cell>
        </row>
        <row r="180">
          <cell r="A18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80" t="str">
            <v>07</v>
          </cell>
          <cell r="D180" t="str">
            <v>09</v>
          </cell>
          <cell r="E180" t="str">
            <v>02 1 00 10490</v>
          </cell>
          <cell r="F180">
            <v>100</v>
          </cell>
        </row>
        <row r="181">
          <cell r="A181" t="str">
            <v>Закупка товаров, работ и услуг для обеспечения государственных (муниципальных) нужд</v>
          </cell>
          <cell r="C181" t="str">
            <v>07</v>
          </cell>
          <cell r="D181" t="str">
            <v>09</v>
          </cell>
          <cell r="E181" t="str">
            <v>02 1 00 10490</v>
          </cell>
          <cell r="F181">
            <v>200</v>
          </cell>
        </row>
        <row r="182">
          <cell r="C182" t="str">
            <v>07</v>
          </cell>
          <cell r="D182" t="str">
            <v>09</v>
          </cell>
          <cell r="E182" t="str">
            <v>02 5 00 00000</v>
          </cell>
        </row>
        <row r="183">
          <cell r="C183" t="str">
            <v>07</v>
          </cell>
          <cell r="D183" t="str">
            <v>09</v>
          </cell>
          <cell r="E183" t="str">
            <v>02 5 00 10820</v>
          </cell>
        </row>
        <row r="184">
          <cell r="C184" t="str">
            <v>07</v>
          </cell>
          <cell r="D184" t="str">
            <v>09</v>
          </cell>
          <cell r="E184" t="str">
            <v>02 5 00 10820</v>
          </cell>
          <cell r="F184">
            <v>100</v>
          </cell>
        </row>
        <row r="185">
          <cell r="C185" t="str">
            <v>07</v>
          </cell>
          <cell r="D185" t="str">
            <v>09</v>
          </cell>
          <cell r="E185" t="str">
            <v>02 5 00 10820</v>
          </cell>
          <cell r="F185">
            <v>200</v>
          </cell>
        </row>
        <row r="186">
          <cell r="C186" t="str">
            <v>07</v>
          </cell>
          <cell r="D186" t="str">
            <v>09</v>
          </cell>
          <cell r="E186" t="str">
            <v>02 5 00 10820</v>
          </cell>
          <cell r="F186">
            <v>850</v>
          </cell>
        </row>
        <row r="187">
          <cell r="A187" t="str">
            <v>Иные вопросы в отраслях социальной сферы</v>
          </cell>
          <cell r="C187" t="str">
            <v>07</v>
          </cell>
          <cell r="D187" t="str">
            <v>09</v>
          </cell>
          <cell r="E187" t="str">
            <v>90 0 00 00000</v>
          </cell>
        </row>
        <row r="188">
          <cell r="A188" t="str">
            <v>Иные вопросы в сфере образования</v>
          </cell>
          <cell r="C188" t="str">
            <v>07</v>
          </cell>
          <cell r="D188" t="str">
            <v>09</v>
          </cell>
          <cell r="E188" t="str">
            <v>90 1 00 00000</v>
          </cell>
        </row>
        <row r="189">
          <cell r="A189" t="str">
            <v>Субсидии на проведение детской оздоровительной кампании</v>
          </cell>
          <cell r="C189" t="str">
            <v>07</v>
          </cell>
          <cell r="D189" t="str">
            <v>09</v>
          </cell>
          <cell r="E189" t="str">
            <v>90 1 00 S6900</v>
          </cell>
        </row>
        <row r="190">
          <cell r="A190" t="str">
            <v>Закупка товаров, работ и услуг для обеспечения государственных (муниципальных) нужд</v>
          </cell>
          <cell r="C190" t="str">
            <v>07</v>
          </cell>
          <cell r="D190" t="str">
            <v>09</v>
          </cell>
          <cell r="E190" t="str">
            <v>90 1 00 S6900</v>
          </cell>
          <cell r="F190">
            <v>200</v>
          </cell>
        </row>
        <row r="191">
          <cell r="A191" t="str">
            <v>Софинансирование субсидии на проведение детской оздоровительной кампании</v>
          </cell>
          <cell r="C191" t="str">
            <v>07</v>
          </cell>
          <cell r="D191" t="str">
            <v>09</v>
          </cell>
          <cell r="E191" t="str">
            <v>90 1 00 S6900</v>
          </cell>
        </row>
        <row r="192">
          <cell r="A192" t="str">
            <v>Закупка товаров, работ и услуг для обеспечения государственных (муниципальных) нужд</v>
          </cell>
          <cell r="C192" t="str">
            <v>07</v>
          </cell>
          <cell r="D192" t="str">
            <v>09</v>
          </cell>
          <cell r="E192" t="str">
            <v>90 1 00 S6900</v>
          </cell>
          <cell r="F192">
            <v>200</v>
          </cell>
        </row>
        <row r="193">
          <cell r="A193" t="str">
    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    </cell>
          <cell r="C193" t="str">
            <v>07</v>
          </cell>
          <cell r="D193" t="str">
            <v>09</v>
          </cell>
          <cell r="E193" t="str">
            <v>90 1 00 S0620</v>
          </cell>
        </row>
        <row r="194">
          <cell r="A194" t="str">
            <v>Социальное обеспечение и иные выплаты населению</v>
          </cell>
          <cell r="C194" t="str">
            <v>07</v>
          </cell>
          <cell r="D194" t="str">
            <v>09</v>
          </cell>
          <cell r="E194" t="str">
            <v>90 1 00 S0620</v>
          </cell>
          <cell r="F194">
            <v>300</v>
          </cell>
        </row>
        <row r="195">
          <cell r="A195" t="str">
            <v>Иные расходы органов государственной власти субъектов Российской Федерации</v>
          </cell>
          <cell r="C195" t="str">
            <v>07</v>
          </cell>
          <cell r="D195" t="str">
            <v>09</v>
          </cell>
          <cell r="E195" t="str">
            <v>99 0 00 00000</v>
          </cell>
        </row>
        <row r="196">
          <cell r="A196" t="str">
            <v>Резервные фонды</v>
          </cell>
          <cell r="C196" t="str">
            <v>07</v>
          </cell>
          <cell r="D196" t="str">
            <v>09</v>
          </cell>
          <cell r="E196" t="str">
            <v>99 1 00 00000</v>
          </cell>
        </row>
        <row r="197">
          <cell r="A197" t="str">
            <v>Резервные фонды местных администраций</v>
          </cell>
          <cell r="C197" t="str">
            <v>07</v>
          </cell>
          <cell r="D197" t="str">
            <v>09</v>
          </cell>
          <cell r="E197" t="str">
            <v>99 1 00 14100</v>
          </cell>
        </row>
        <row r="198">
          <cell r="A198" t="str">
            <v>Закупка товаров, работ и услуг для обеспечения государственных (муниципальных) нужд</v>
          </cell>
          <cell r="C198" t="str">
            <v>07</v>
          </cell>
          <cell r="D198" t="str">
            <v>09</v>
          </cell>
          <cell r="E198" t="str">
            <v>99 1 00 14100</v>
          </cell>
        </row>
        <row r="199">
          <cell r="A199" t="str">
            <v>Расходы на выполнение других обязательств государства</v>
          </cell>
          <cell r="C199" t="str">
            <v>07</v>
          </cell>
          <cell r="D199" t="str">
            <v>09</v>
          </cell>
          <cell r="E199" t="str">
            <v>99 9 00 00000</v>
          </cell>
        </row>
        <row r="200">
          <cell r="A200" t="str">
            <v>Прочие выплаты по обязательствам государства</v>
          </cell>
          <cell r="C200" t="str">
            <v>07</v>
          </cell>
          <cell r="D200" t="str">
            <v>09</v>
          </cell>
          <cell r="E200" t="str">
            <v>99 9 00 14710</v>
          </cell>
        </row>
        <row r="201">
          <cell r="A201" t="str">
            <v>Закупка товаров, работ и услуг для обеспечения государственных (муниципальных) нужд</v>
          </cell>
          <cell r="C201" t="str">
            <v>07</v>
          </cell>
          <cell r="D201" t="str">
            <v>09</v>
          </cell>
          <cell r="E201" t="str">
            <v>99 9 00 14710</v>
          </cell>
          <cell r="F201">
            <v>200</v>
          </cell>
        </row>
        <row r="203">
          <cell r="A203" t="str">
            <v>Социальное обеспечение населения</v>
          </cell>
          <cell r="C203">
            <v>10</v>
          </cell>
          <cell r="D203" t="str">
            <v>03</v>
          </cell>
        </row>
        <row r="204">
          <cell r="A204" t="str">
            <v>Государственная программа Алтайского края "Обеспечение доступным и комфортным жильем населения Алтайского края"</v>
          </cell>
          <cell r="C204">
            <v>10</v>
          </cell>
          <cell r="D204" t="str">
            <v>03</v>
          </cell>
          <cell r="E204" t="str">
            <v>14 0 00 00000</v>
          </cell>
        </row>
        <row r="205">
          <cell r="A205" t="str">
    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    </cell>
          <cell r="C205">
            <v>10</v>
          </cell>
          <cell r="D205" t="str">
            <v>03</v>
          </cell>
          <cell r="E205" t="str">
            <v>14 1 00 00000</v>
          </cell>
        </row>
        <row r="206">
          <cell r="A206" t="str">
            <v>МП "Обеспечение жильем молодых семей в Волчихинском районе" на 2020-2024 годы</v>
          </cell>
          <cell r="C206">
            <v>10</v>
          </cell>
          <cell r="D206" t="str">
            <v>03</v>
          </cell>
          <cell r="E206" t="str">
            <v>14 1 00 L4970</v>
          </cell>
        </row>
        <row r="207">
          <cell r="A207" t="str">
            <v>Социальное обеспечение и иные выплаты населению</v>
          </cell>
          <cell r="C207">
            <v>10</v>
          </cell>
          <cell r="D207" t="str">
            <v>03</v>
          </cell>
          <cell r="E207" t="str">
            <v>14 1 00 L4970</v>
          </cell>
          <cell r="F207">
            <v>300</v>
          </cell>
        </row>
        <row r="208">
          <cell r="A208" t="str">
            <v>Субсидии на реализацию мероприятий по обеспечению жильем молодых семей</v>
          </cell>
          <cell r="C208">
            <v>10</v>
          </cell>
          <cell r="D208" t="str">
            <v>03</v>
          </cell>
          <cell r="E208" t="str">
            <v>14 1 00 L4970</v>
          </cell>
        </row>
        <row r="209">
          <cell r="A209" t="str">
            <v>Социальное обеспечение и иные выплаты населению</v>
          </cell>
          <cell r="C209">
            <v>10</v>
          </cell>
          <cell r="D209" t="str">
            <v>03</v>
          </cell>
          <cell r="E209" t="str">
            <v>14 1 00 L4970</v>
          </cell>
          <cell r="F209">
            <v>300</v>
          </cell>
        </row>
        <row r="210">
          <cell r="A210" t="str">
            <v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v>
          </cell>
          <cell r="C210">
            <v>10</v>
          </cell>
          <cell r="D210" t="str">
            <v>03</v>
          </cell>
          <cell r="E210" t="str">
            <v>90 1 00 S0610</v>
          </cell>
        </row>
        <row r="211">
          <cell r="A211" t="str">
            <v>Социальное обеспечение и иные выплаты населению</v>
          </cell>
          <cell r="C211">
            <v>10</v>
          </cell>
          <cell r="D211" t="str">
            <v>03</v>
          </cell>
          <cell r="E211" t="str">
            <v>90 1 00 S0610</v>
          </cell>
          <cell r="F211">
            <v>300</v>
          </cell>
        </row>
        <row r="213">
          <cell r="A213" t="str">
            <v>Иные вопросы в отраслях социальной сферы</v>
          </cell>
          <cell r="C213">
            <v>10</v>
          </cell>
          <cell r="D213" t="str">
            <v>04</v>
          </cell>
          <cell r="E213" t="str">
            <v>90 0 00 00000</v>
          </cell>
        </row>
        <row r="214">
          <cell r="A214" t="str">
            <v>Иные вопросы в сфере социальной политики</v>
          </cell>
          <cell r="C214">
            <v>10</v>
          </cell>
          <cell r="D214" t="str">
            <v>04</v>
          </cell>
          <cell r="E214" t="str">
            <v>90 4 00 00000</v>
          </cell>
        </row>
        <row r="215">
          <cell r="A215" t="str">
    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    </cell>
          <cell r="C215">
            <v>10</v>
          </cell>
          <cell r="D215" t="str">
            <v>04</v>
          </cell>
          <cell r="E215" t="str">
            <v>90 4 00 60010</v>
          </cell>
        </row>
        <row r="216">
          <cell r="A216" t="str">
            <v>Социальное обеспечение и иные выплаты населению</v>
          </cell>
          <cell r="C216">
            <v>10</v>
          </cell>
          <cell r="D216" t="str">
            <v>04</v>
          </cell>
          <cell r="E216" t="str">
            <v>90 4 00 60010</v>
          </cell>
        </row>
        <row r="218">
          <cell r="A218" t="str">
            <v>Закупка товаров, работ и услуг для обеспечения государственных (муниципальных) нужд</v>
          </cell>
          <cell r="C218">
            <v>10</v>
          </cell>
          <cell r="D218" t="str">
            <v>04</v>
          </cell>
          <cell r="E218" t="str">
            <v>90 4 00 70700</v>
          </cell>
          <cell r="F218">
            <v>200</v>
          </cell>
        </row>
        <row r="221">
          <cell r="A221" t="str">
            <v>Закупка товаров, работ и услуг для обеспечения государственных (муниципальных) нужд</v>
          </cell>
          <cell r="C221" t="str">
            <v>10</v>
          </cell>
          <cell r="D221" t="str">
            <v>04</v>
          </cell>
          <cell r="E221" t="str">
            <v>90 4 00 70800</v>
          </cell>
          <cell r="F221">
            <v>200</v>
          </cell>
        </row>
        <row r="223">
          <cell r="A223" t="str">
            <v>Резервные фонды</v>
          </cell>
          <cell r="C223" t="str">
            <v>10</v>
          </cell>
          <cell r="D223" t="str">
            <v>04</v>
          </cell>
          <cell r="E223" t="str">
            <v>99 1 00 00000</v>
          </cell>
        </row>
        <row r="224">
          <cell r="A224" t="str">
            <v>Резервные фонды местных администраций</v>
          </cell>
          <cell r="C224" t="str">
            <v>10</v>
          </cell>
          <cell r="D224" t="str">
            <v>04</v>
          </cell>
          <cell r="E224" t="str">
            <v>99 1 00 14100</v>
          </cell>
        </row>
        <row r="225">
          <cell r="A225" t="str">
            <v>Закупка товаров, работ и услуг для обеспечения государственных (муниципальных) нужд</v>
          </cell>
          <cell r="C225" t="str">
            <v>10</v>
          </cell>
          <cell r="D225" t="str">
            <v>04</v>
          </cell>
          <cell r="E225" t="str">
            <v>99 1 00 14100</v>
          </cell>
          <cell r="F225">
            <v>200</v>
          </cell>
        </row>
        <row r="229">
          <cell r="A229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229" t="str">
            <v>01</v>
          </cell>
          <cell r="D229" t="str">
            <v>06</v>
          </cell>
          <cell r="E229" t="str">
            <v>01 0 00 00000</v>
          </cell>
        </row>
        <row r="234">
          <cell r="A234" t="str">
            <v>Социальное обеспечение и иные выплаты населению</v>
          </cell>
        </row>
        <row r="235">
          <cell r="A235" t="str">
            <v>Резервные фонды</v>
          </cell>
          <cell r="C235" t="str">
            <v>01</v>
          </cell>
          <cell r="D235">
            <v>11</v>
          </cell>
        </row>
        <row r="236">
          <cell r="A236" t="str">
            <v>Иные расходы органов государственной власти субъектов Российской Федерации</v>
          </cell>
          <cell r="C236" t="str">
            <v>01</v>
          </cell>
          <cell r="D236">
            <v>11</v>
          </cell>
          <cell r="E236" t="str">
            <v>99 0 00 00000</v>
          </cell>
        </row>
        <row r="237">
          <cell r="A237" t="str">
            <v>Резервные фонды</v>
          </cell>
          <cell r="C237" t="str">
            <v>01</v>
          </cell>
          <cell r="D237">
            <v>11</v>
          </cell>
          <cell r="E237" t="str">
            <v>99 1 00 00000</v>
          </cell>
        </row>
        <row r="238">
          <cell r="A238" t="str">
            <v>Резервные фонды местных администраций</v>
          </cell>
          <cell r="C238" t="str">
            <v>01</v>
          </cell>
          <cell r="D238">
            <v>11</v>
          </cell>
          <cell r="E238" t="str">
            <v>99 1 00 14100</v>
          </cell>
        </row>
        <row r="239">
          <cell r="A239" t="str">
            <v>Резервные средства</v>
          </cell>
          <cell r="C239" t="str">
            <v>01</v>
          </cell>
          <cell r="D239">
            <v>11</v>
          </cell>
          <cell r="E239" t="str">
            <v>99 1 00 14100</v>
          </cell>
          <cell r="F239">
            <v>870</v>
          </cell>
        </row>
        <row r="243">
          <cell r="A243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244">
          <cell r="A244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</row>
        <row r="245">
          <cell r="A245" t="str">
            <v>Закупка товаров, работ и услуг для обеспечения государственных (муниципальных) нужд</v>
          </cell>
        </row>
        <row r="246">
          <cell r="A246" t="str">
            <v>Социальное обеспечение и иные выплаты населению</v>
          </cell>
          <cell r="C246" t="str">
            <v>01</v>
          </cell>
          <cell r="D246">
            <v>13</v>
          </cell>
          <cell r="E246" t="str">
            <v>02 5 00 10820</v>
          </cell>
          <cell r="F246">
            <v>300</v>
          </cell>
        </row>
        <row r="251">
          <cell r="A251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251" t="str">
            <v>02</v>
          </cell>
          <cell r="D251" t="str">
            <v>03</v>
          </cell>
          <cell r="E251" t="str">
            <v>01 0 00 00000</v>
          </cell>
        </row>
        <row r="252">
          <cell r="A252" t="str">
            <v>Руководство и управление в сфере установленных функций</v>
          </cell>
          <cell r="C252" t="str">
            <v>02</v>
          </cell>
          <cell r="D252" t="str">
            <v>03</v>
          </cell>
          <cell r="E252" t="str">
            <v>01 4 00 00000</v>
          </cell>
        </row>
        <row r="253">
          <cell r="A253" t="str">
            <v>Осуществление первичного воинского учета на территориях, где отсутствуют военные комиссариаты</v>
          </cell>
          <cell r="C253" t="str">
            <v>02</v>
          </cell>
          <cell r="D253" t="str">
            <v>03</v>
          </cell>
          <cell r="E253" t="str">
            <v>01 4 00 51180</v>
          </cell>
        </row>
        <row r="254">
          <cell r="A254" t="str">
            <v>Субвенции</v>
          </cell>
          <cell r="C254" t="str">
            <v>02</v>
          </cell>
          <cell r="D254" t="str">
            <v>03</v>
          </cell>
          <cell r="E254" t="str">
            <v>01 4 00 51180</v>
          </cell>
          <cell r="F254">
            <v>530</v>
          </cell>
        </row>
        <row r="257">
          <cell r="A257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57" t="str">
            <v>03</v>
          </cell>
          <cell r="D257">
            <v>10</v>
          </cell>
          <cell r="E257" t="str">
            <v>98 0 00 00000</v>
          </cell>
        </row>
        <row r="258">
          <cell r="A258" t="str">
            <v>Прочие межбюджетные трансферты общего характера</v>
          </cell>
          <cell r="C258" t="str">
            <v>03</v>
          </cell>
          <cell r="D258">
            <v>10</v>
          </cell>
          <cell r="E258" t="str">
            <v>98 5 00 00000</v>
          </cell>
        </row>
        <row r="259">
          <cell r="A259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59" t="str">
            <v>03</v>
          </cell>
          <cell r="D259">
            <v>10</v>
          </cell>
          <cell r="E259" t="str">
            <v>98 5 00 60510</v>
          </cell>
        </row>
        <row r="260">
          <cell r="A260" t="str">
            <v>Иные межбюджетные трансферты</v>
          </cell>
          <cell r="C260" t="str">
            <v>03</v>
          </cell>
          <cell r="D260">
            <v>10</v>
          </cell>
          <cell r="E260" t="str">
            <v>98 5 00 60510</v>
          </cell>
          <cell r="F260">
            <v>540</v>
          </cell>
        </row>
        <row r="265">
          <cell r="A265" t="str">
    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    </cell>
          <cell r="C265" t="str">
            <v>04</v>
          </cell>
          <cell r="D265" t="str">
            <v>09</v>
          </cell>
          <cell r="E265" t="str">
            <v>91 2 00 S0261</v>
          </cell>
        </row>
        <row r="266">
          <cell r="A266" t="str">
            <v>Иные межбюджетные трансферты</v>
          </cell>
          <cell r="C266" t="str">
            <v>04</v>
          </cell>
          <cell r="D266" t="str">
            <v>09</v>
          </cell>
          <cell r="E266" t="str">
            <v>91 2 00 S0261</v>
          </cell>
          <cell r="F266">
            <v>540</v>
          </cell>
        </row>
        <row r="267">
          <cell r="A267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67" t="str">
            <v>04</v>
          </cell>
          <cell r="D267" t="str">
            <v>09</v>
          </cell>
          <cell r="E267" t="str">
            <v>98 0 00 00000</v>
          </cell>
        </row>
        <row r="268">
          <cell r="A268" t="str">
            <v>Прочие межбюджетные трансферты общего характера</v>
          </cell>
          <cell r="C268" t="str">
            <v>04</v>
          </cell>
          <cell r="D268" t="str">
            <v>09</v>
          </cell>
          <cell r="E268" t="str">
            <v>98 5 00 00000</v>
          </cell>
        </row>
        <row r="269">
          <cell r="A269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69" t="str">
            <v>04</v>
          </cell>
          <cell r="D269" t="str">
            <v>09</v>
          </cell>
          <cell r="E269" t="str">
            <v>98 5 00 60510</v>
          </cell>
        </row>
        <row r="270">
          <cell r="A270" t="str">
            <v>Иные межбюджетные трансферты</v>
          </cell>
          <cell r="C270" t="str">
            <v>04</v>
          </cell>
          <cell r="D270" t="str">
            <v>09</v>
          </cell>
          <cell r="E270" t="str">
            <v>98 5 00 60510</v>
          </cell>
          <cell r="F270">
            <v>540</v>
          </cell>
        </row>
        <row r="272">
          <cell r="A272" t="str">
            <v>Коммунальное хозяйство</v>
          </cell>
          <cell r="C272" t="str">
            <v>05</v>
          </cell>
          <cell r="D272" t="str">
            <v>02</v>
          </cell>
        </row>
        <row r="275">
          <cell r="A275" t="str">
            <v>Иные межбюджетные трансферты</v>
          </cell>
        </row>
        <row r="278">
          <cell r="A278" t="str">
            <v>Иные межбюджетные трансферты</v>
          </cell>
        </row>
        <row r="279">
          <cell r="A279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79" t="str">
            <v>05</v>
          </cell>
          <cell r="D279" t="str">
            <v>02</v>
          </cell>
          <cell r="E279" t="str">
            <v>98 0 00 00000</v>
          </cell>
        </row>
        <row r="280">
          <cell r="A280" t="str">
            <v>Прочие межбюджетные трансферты общего характера</v>
          </cell>
          <cell r="C280" t="str">
            <v>05</v>
          </cell>
          <cell r="D280" t="str">
            <v>02</v>
          </cell>
          <cell r="E280" t="str">
            <v>98 5 00 00000</v>
          </cell>
        </row>
        <row r="281">
          <cell r="A281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81" t="str">
            <v>05</v>
          </cell>
          <cell r="D281" t="str">
            <v>02</v>
          </cell>
          <cell r="E281" t="str">
            <v>98 5 00 60510</v>
          </cell>
        </row>
        <row r="282">
          <cell r="A282" t="str">
            <v>Иные межбюджетные трансферты</v>
          </cell>
          <cell r="C282" t="str">
            <v>05</v>
          </cell>
          <cell r="D282" t="str">
            <v>02</v>
          </cell>
          <cell r="E282" t="str">
            <v>98 5 00 60510</v>
          </cell>
          <cell r="F282">
            <v>540</v>
          </cell>
        </row>
        <row r="284">
          <cell r="A284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84" t="str">
            <v>05</v>
          </cell>
          <cell r="D284" t="str">
            <v>03</v>
          </cell>
          <cell r="E284" t="str">
            <v>98 0 00 00000</v>
          </cell>
        </row>
        <row r="285">
          <cell r="A285" t="str">
            <v>Прочие межбюджетные трансферты общего характера</v>
          </cell>
          <cell r="C285" t="str">
            <v>05</v>
          </cell>
          <cell r="D285" t="str">
            <v>03</v>
          </cell>
          <cell r="E285" t="str">
            <v>98 5 00 00000</v>
          </cell>
        </row>
        <row r="286">
          <cell r="A286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86" t="str">
            <v>05</v>
          </cell>
          <cell r="D286" t="str">
            <v>03</v>
          </cell>
          <cell r="E286" t="str">
            <v>98 5 00 60510</v>
          </cell>
        </row>
        <row r="287">
          <cell r="A287" t="str">
            <v>Иные межбюджетные трансферты</v>
          </cell>
          <cell r="C287" t="str">
            <v>05</v>
          </cell>
          <cell r="D287" t="str">
            <v>03</v>
          </cell>
          <cell r="E287" t="str">
            <v>98 5 00 60510</v>
          </cell>
          <cell r="F287">
            <v>540</v>
          </cell>
        </row>
        <row r="289">
          <cell r="A289" t="str">
            <v>Расходы на обеспечение деятельности органов местного самоуправления</v>
          </cell>
          <cell r="C289" t="str">
            <v>07</v>
          </cell>
          <cell r="D289" t="str">
            <v>05</v>
          </cell>
          <cell r="E289" t="str">
            <v>01 2 00 00000</v>
          </cell>
          <cell r="G289">
            <v>22.5</v>
          </cell>
        </row>
        <row r="290">
          <cell r="A290" t="str">
            <v>Центральный аппарат органов местного самоуправления</v>
          </cell>
          <cell r="C290" t="str">
            <v>07</v>
          </cell>
          <cell r="D290" t="str">
            <v>05</v>
          </cell>
          <cell r="E290" t="str">
            <v>01 2 00 10110</v>
          </cell>
          <cell r="G290">
            <v>22.5</v>
          </cell>
        </row>
        <row r="291">
          <cell r="A291" t="str">
            <v>Закупка товаров, работ и услуг для обеспечения государственных (муниципальных) нужд</v>
          </cell>
          <cell r="C291" t="str">
            <v>07</v>
          </cell>
          <cell r="D291" t="str">
            <v>05</v>
          </cell>
          <cell r="E291" t="str">
            <v>01 2 00 10110</v>
          </cell>
          <cell r="F291">
            <v>200</v>
          </cell>
          <cell r="G291">
            <v>22.5</v>
          </cell>
        </row>
        <row r="294">
          <cell r="A294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294" t="str">
            <v>08</v>
          </cell>
          <cell r="D294" t="str">
            <v>01</v>
          </cell>
          <cell r="E294" t="str">
            <v>98 0 00 00000</v>
          </cell>
        </row>
        <row r="295">
          <cell r="A295" t="str">
            <v>Прочие межбюджетные трансферты общего характера</v>
          </cell>
          <cell r="C295" t="str">
            <v>08</v>
          </cell>
          <cell r="D295" t="str">
            <v>01</v>
          </cell>
          <cell r="E295" t="str">
            <v>98 5 00 00000</v>
          </cell>
        </row>
        <row r="296">
          <cell r="C296" t="str">
            <v>08</v>
          </cell>
          <cell r="D296" t="str">
            <v>01</v>
          </cell>
          <cell r="E296" t="str">
            <v>98 5 00 60510</v>
          </cell>
        </row>
        <row r="297">
          <cell r="C297" t="str">
            <v>08</v>
          </cell>
          <cell r="D297" t="str">
            <v>01</v>
          </cell>
          <cell r="E297" t="str">
            <v>98 5 00 60510</v>
          </cell>
          <cell r="F297">
            <v>540</v>
          </cell>
        </row>
        <row r="298">
          <cell r="A298" t="str">
            <v xml:space="preserve">Обеспечение расчетов за топливно-энергетические ресурсы, потребляемые муниципальными учреждениями </v>
          </cell>
          <cell r="C298" t="str">
            <v>08</v>
          </cell>
          <cell r="D298" t="str">
            <v>01</v>
          </cell>
          <cell r="E298" t="str">
            <v>98 5 00 S1190</v>
          </cell>
        </row>
        <row r="299">
          <cell r="C299" t="str">
            <v>08</v>
          </cell>
          <cell r="D299" t="str">
            <v>01</v>
          </cell>
          <cell r="E299" t="str">
            <v>98 5 00 S1190</v>
          </cell>
          <cell r="F299">
            <v>540</v>
          </cell>
        </row>
        <row r="301">
          <cell r="A301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301" t="str">
            <v>08</v>
          </cell>
          <cell r="D301" t="str">
            <v>04</v>
          </cell>
          <cell r="E301" t="str">
            <v>98 0 00 00000</v>
          </cell>
        </row>
        <row r="302">
          <cell r="A302" t="str">
            <v>Прочие межбюджетные трансферты общего характера</v>
          </cell>
          <cell r="C302" t="str">
            <v>08</v>
          </cell>
          <cell r="D302" t="str">
            <v>04</v>
          </cell>
          <cell r="E302" t="str">
            <v>98 5 00 00000</v>
          </cell>
        </row>
        <row r="303">
          <cell r="A303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303" t="str">
            <v>08</v>
          </cell>
          <cell r="D303" t="str">
            <v>04</v>
          </cell>
          <cell r="E303" t="str">
            <v>98 5 00 60510</v>
          </cell>
        </row>
        <row r="304">
          <cell r="A304" t="str">
            <v>Иные межбюджетные трансферты</v>
          </cell>
          <cell r="C304" t="str">
            <v>08</v>
          </cell>
          <cell r="D304" t="str">
            <v>04</v>
          </cell>
          <cell r="E304" t="str">
            <v>98 5 00 60510</v>
          </cell>
          <cell r="F304">
            <v>540</v>
          </cell>
        </row>
        <row r="307">
          <cell r="A307" t="str">
            <v>Иные расходы органов государственной власти субъектов Российской Федерации</v>
          </cell>
          <cell r="C307">
            <v>13</v>
          </cell>
          <cell r="D307" t="str">
            <v>01</v>
          </cell>
          <cell r="E307" t="str">
            <v>99 0 00 00000</v>
          </cell>
        </row>
        <row r="308">
          <cell r="A308" t="str">
            <v>Процентные платежи по долговым обязательствам</v>
          </cell>
          <cell r="C308">
            <v>13</v>
          </cell>
          <cell r="D308" t="str">
            <v>01</v>
          </cell>
          <cell r="E308" t="str">
            <v>99 3 00 00000</v>
          </cell>
        </row>
        <row r="309">
          <cell r="C309">
            <v>13</v>
          </cell>
          <cell r="D309" t="str">
            <v>01</v>
          </cell>
          <cell r="E309" t="str">
            <v>99 3 00 14070</v>
          </cell>
        </row>
        <row r="310">
          <cell r="C310">
            <v>13</v>
          </cell>
          <cell r="D310" t="str">
            <v>01</v>
          </cell>
          <cell r="E310" t="str">
            <v>99 3 00 14070</v>
          </cell>
          <cell r="F310">
            <v>730</v>
          </cell>
        </row>
        <row r="313">
          <cell r="A313" t="str">
            <v xml:space="preserve">Межбюджетные трансферты общего характера бюджетам субъектов Российской Федерации и муниципальных образований </v>
          </cell>
          <cell r="C313">
            <v>14</v>
          </cell>
          <cell r="D313" t="str">
            <v>01</v>
          </cell>
          <cell r="E313" t="str">
            <v>98 0 00 00000</v>
          </cell>
        </row>
        <row r="314">
          <cell r="A314" t="str">
            <v>Выравнивание бюджетной обеспеченности муниципальных образований</v>
          </cell>
          <cell r="C314">
            <v>14</v>
          </cell>
          <cell r="D314" t="str">
            <v>01</v>
          </cell>
          <cell r="E314" t="str">
            <v>98 1 00 00000</v>
          </cell>
        </row>
        <row r="331">
          <cell r="A331" t="str">
            <v>Иные расходы органов государственной власти субъектов Российской Федерации</v>
          </cell>
          <cell r="C331" t="str">
            <v>01</v>
          </cell>
          <cell r="D331">
            <v>13</v>
          </cell>
          <cell r="E331" t="str">
            <v>99 0 00 00000</v>
          </cell>
        </row>
        <row r="332">
          <cell r="A332" t="str">
            <v>Расходы на выполнение других обязательств государства</v>
          </cell>
          <cell r="C332" t="str">
            <v>01</v>
          </cell>
          <cell r="D332">
            <v>13</v>
          </cell>
          <cell r="E332" t="str">
            <v>99 9 00 00000</v>
          </cell>
        </row>
        <row r="333">
          <cell r="A333" t="str">
            <v>Информационные услуги в части размещения печатных материалов в газете "Наши вести"</v>
          </cell>
          <cell r="C333" t="str">
            <v>01</v>
          </cell>
          <cell r="D333">
            <v>13</v>
          </cell>
          <cell r="E333" t="str">
            <v>99 9 00 98710</v>
          </cell>
          <cell r="G333">
            <v>1100</v>
          </cell>
        </row>
        <row r="334">
          <cell r="A334" t="str">
            <v>Закупка товаров, работ и услуг для обеспечения государственных (муниципальных) нужд</v>
          </cell>
          <cell r="C334" t="str">
            <v>01</v>
          </cell>
          <cell r="D334">
            <v>13</v>
          </cell>
          <cell r="E334" t="str">
            <v>99 9 00 98710</v>
          </cell>
          <cell r="F334">
            <v>200</v>
          </cell>
        </row>
        <row r="336">
          <cell r="A336" t="str">
            <v>Другие вопросы в области национальной экономики</v>
          </cell>
          <cell r="C336" t="str">
            <v>04</v>
          </cell>
          <cell r="D336">
            <v>12</v>
          </cell>
        </row>
        <row r="337">
          <cell r="A337" t="str">
            <v>Иные вопросы в области национальной экономики</v>
          </cell>
          <cell r="C337" t="str">
            <v>04</v>
          </cell>
          <cell r="D337">
            <v>12</v>
          </cell>
          <cell r="E337" t="str">
            <v>91 0 00 00000</v>
          </cell>
        </row>
        <row r="338">
          <cell r="A338" t="str">
            <v>Мероприятия по стимулированию инвестиционной активности</v>
          </cell>
          <cell r="C338" t="str">
            <v>04</v>
          </cell>
          <cell r="D338">
            <v>12</v>
          </cell>
          <cell r="E338" t="str">
            <v>91 1 00 00000</v>
          </cell>
        </row>
        <row r="339">
          <cell r="A339" t="str">
            <v>Оценка недвижимости, признание прав и регулирование отношений по государственной собственности</v>
          </cell>
          <cell r="C339" t="str">
            <v>04</v>
          </cell>
          <cell r="D339">
            <v>12</v>
          </cell>
          <cell r="E339" t="str">
            <v>91 1 00 17380</v>
          </cell>
        </row>
        <row r="340">
          <cell r="A340" t="str">
            <v>Закупка товаров, работ и услуг для обеспечения государственных (муниципальных) нужд</v>
          </cell>
          <cell r="C340" t="str">
            <v>04</v>
          </cell>
          <cell r="D340">
            <v>12</v>
          </cell>
          <cell r="E340" t="str">
            <v>91 1 00 17380</v>
          </cell>
          <cell r="F340">
            <v>200</v>
          </cell>
        </row>
        <row r="343">
          <cell r="A343" t="str">
            <v>Функционирование высшего должностного лица муниципального образования</v>
          </cell>
          <cell r="C343" t="str">
            <v>01</v>
          </cell>
          <cell r="D343" t="str">
            <v>02</v>
          </cell>
        </row>
        <row r="344">
          <cell r="A344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44" t="str">
            <v>01</v>
          </cell>
          <cell r="D344" t="str">
            <v>02</v>
          </cell>
          <cell r="E344" t="str">
            <v>01 0 00 00000</v>
          </cell>
        </row>
        <row r="345">
          <cell r="A345" t="str">
            <v>Расходы на обеспечение деятельности органов местного самоуправления</v>
          </cell>
          <cell r="C345" t="str">
            <v>01</v>
          </cell>
          <cell r="D345" t="str">
            <v>02</v>
          </cell>
          <cell r="E345" t="str">
            <v>01 2 00 00000</v>
          </cell>
        </row>
        <row r="346">
          <cell r="A346" t="str">
            <v>Глава муниципального образования</v>
          </cell>
          <cell r="C346" t="str">
            <v>01</v>
          </cell>
          <cell r="D346" t="str">
            <v>02</v>
          </cell>
          <cell r="E346" t="str">
            <v>01 2 00 10120</v>
          </cell>
        </row>
        <row r="347">
          <cell r="A347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47" t="str">
            <v>01</v>
          </cell>
          <cell r="D347" t="str">
            <v>02</v>
          </cell>
          <cell r="E347" t="str">
            <v>01 2 00 10120</v>
          </cell>
          <cell r="F347">
            <v>100</v>
          </cell>
        </row>
        <row r="349">
          <cell r="A349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49" t="str">
            <v>01</v>
          </cell>
          <cell r="D349" t="str">
            <v>04</v>
          </cell>
          <cell r="E349" t="str">
            <v>01 0 00 00000</v>
          </cell>
        </row>
        <row r="355">
          <cell r="A355" t="str">
            <v>Судебная система</v>
          </cell>
          <cell r="C355" t="str">
            <v>01</v>
          </cell>
          <cell r="D355" t="str">
            <v>05</v>
          </cell>
        </row>
        <row r="356">
          <cell r="A356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56" t="str">
            <v>01</v>
          </cell>
          <cell r="D356" t="str">
            <v>05</v>
          </cell>
          <cell r="E356" t="str">
            <v>01 0 00 00000</v>
          </cell>
        </row>
        <row r="357">
          <cell r="A357" t="str">
            <v>Руководство и управление в сфере установленных функций</v>
          </cell>
          <cell r="C357" t="str">
            <v>01</v>
          </cell>
          <cell r="D357" t="str">
            <v>05</v>
          </cell>
          <cell r="E357" t="str">
            <v>01 4 00 00000</v>
          </cell>
        </row>
        <row r="358">
          <cell r="A358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358" t="str">
            <v>01</v>
          </cell>
          <cell r="D358" t="str">
            <v>05</v>
          </cell>
          <cell r="E358" t="str">
            <v>01 4 00 51200</v>
          </cell>
          <cell r="G358">
            <v>2.5</v>
          </cell>
        </row>
        <row r="359">
          <cell r="A359" t="str">
            <v>Закупка товаров, работ и услуг для обеспечения государственных (муниципальных) нужд</v>
          </cell>
          <cell r="C359" t="str">
            <v>01</v>
          </cell>
          <cell r="D359" t="str">
            <v>05</v>
          </cell>
          <cell r="E359" t="str">
            <v>01 4 00 51200</v>
          </cell>
          <cell r="F359">
            <v>200</v>
          </cell>
          <cell r="G359">
            <v>2.5</v>
          </cell>
        </row>
        <row r="361">
          <cell r="A361" t="str">
            <v>Руководство и управление в сфере установленных функций органов государственной власти субъектов Российской Федерации</v>
          </cell>
          <cell r="C361" t="str">
            <v>01</v>
          </cell>
          <cell r="D361" t="str">
            <v>13</v>
          </cell>
          <cell r="E361" t="str">
            <v>01 0 00 00000</v>
          </cell>
        </row>
        <row r="362">
          <cell r="A362" t="str">
            <v>Руководство и управление в сфере установленных функций</v>
          </cell>
          <cell r="C362" t="str">
            <v>01</v>
          </cell>
          <cell r="D362" t="str">
            <v>13</v>
          </cell>
          <cell r="E362" t="str">
            <v>01 4 00 00000</v>
          </cell>
        </row>
        <row r="363">
          <cell r="C363" t="str">
            <v>01</v>
          </cell>
          <cell r="D363" t="str">
            <v>13</v>
          </cell>
          <cell r="E363" t="str">
            <v>01 4 00 70060</v>
          </cell>
        </row>
        <row r="364">
          <cell r="C364" t="str">
            <v>01</v>
          </cell>
          <cell r="D364" t="str">
            <v>13</v>
          </cell>
          <cell r="E364" t="str">
            <v>01 4 00 70060</v>
          </cell>
          <cell r="F364">
            <v>100</v>
          </cell>
        </row>
        <row r="365">
          <cell r="C365" t="str">
            <v>01</v>
          </cell>
          <cell r="D365" t="str">
            <v>13</v>
          </cell>
          <cell r="E365" t="str">
            <v>01 4 00 70060</v>
          </cell>
          <cell r="F365">
            <v>200</v>
          </cell>
        </row>
        <row r="366">
          <cell r="A366" t="str">
            <v>Расходы на обеспечение деятельности (оказание услуг) подведомственных учреждений</v>
          </cell>
          <cell r="C366" t="str">
            <v>01</v>
          </cell>
          <cell r="D366">
            <v>13</v>
          </cell>
          <cell r="E366" t="str">
            <v>02 0 00 00000</v>
          </cell>
        </row>
        <row r="367">
          <cell r="A367" t="str">
            <v>Расходы на обеспечение деятельности (оказание услуг) иных подведомственных учреждений</v>
          </cell>
          <cell r="C367" t="str">
            <v>01</v>
          </cell>
          <cell r="D367">
            <v>13</v>
          </cell>
          <cell r="E367" t="str">
            <v>02 5 00 00000</v>
          </cell>
        </row>
        <row r="368">
          <cell r="A368" t="str">
            <v>Учреждения по обеспечению хозяйственного обслуживания</v>
          </cell>
          <cell r="C368" t="str">
            <v>01</v>
          </cell>
          <cell r="D368" t="str">
            <v>13</v>
          </cell>
          <cell r="E368" t="str">
            <v>02 5 00 10810</v>
          </cell>
        </row>
        <row r="369">
          <cell r="A36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69" t="str">
            <v>01</v>
          </cell>
          <cell r="D369" t="str">
            <v>13</v>
          </cell>
          <cell r="E369" t="str">
            <v>02 5 00 10810</v>
          </cell>
          <cell r="F369">
            <v>100</v>
          </cell>
        </row>
        <row r="370">
          <cell r="A370" t="str">
            <v>Закупка товаров, работ и услуг для обеспечения государственных (муниципальных) нужд</v>
          </cell>
          <cell r="C370" t="str">
            <v>01</v>
          </cell>
          <cell r="D370" t="str">
            <v>13</v>
          </cell>
          <cell r="E370" t="str">
            <v>02 5 00 10810</v>
          </cell>
          <cell r="F370">
            <v>200</v>
          </cell>
        </row>
        <row r="371">
          <cell r="A371" t="str">
            <v>Уплата налогов, сборов и иных платежей</v>
          </cell>
          <cell r="C371" t="str">
            <v>01</v>
          </cell>
          <cell r="D371" t="str">
            <v>13</v>
          </cell>
          <cell r="E371" t="str">
            <v>02 5 00 10810</v>
          </cell>
          <cell r="F371">
            <v>850</v>
          </cell>
        </row>
        <row r="372">
          <cell r="A372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372" t="str">
            <v>01</v>
          </cell>
          <cell r="D372">
            <v>13</v>
          </cell>
          <cell r="E372" t="str">
            <v>02 5 00 S0430</v>
          </cell>
        </row>
        <row r="373">
          <cell r="A373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73" t="str">
            <v>01</v>
          </cell>
          <cell r="D373">
            <v>13</v>
          </cell>
          <cell r="E373" t="str">
            <v>02 5 00 S0430</v>
          </cell>
          <cell r="F373">
            <v>100</v>
          </cell>
        </row>
        <row r="374">
          <cell r="A374" t="str">
            <v>Муниципальная программа "Развитие общественного здоровья на территории Волчихинского района на 2024-2025 годы"</v>
          </cell>
          <cell r="C374" t="str">
            <v>01</v>
          </cell>
          <cell r="D374">
            <v>13</v>
          </cell>
          <cell r="E374" t="str">
            <v>55 0 00 60990</v>
          </cell>
          <cell r="G374">
            <v>120</v>
          </cell>
        </row>
        <row r="375">
          <cell r="A375" t="str">
            <v>Расходы на реализацию мероприятий муниципальных целевых программ</v>
          </cell>
          <cell r="C375" t="str">
            <v>01</v>
          </cell>
          <cell r="D375">
            <v>13</v>
          </cell>
          <cell r="E375" t="str">
            <v>55 0 00 60990</v>
          </cell>
          <cell r="G375">
            <v>120</v>
          </cell>
        </row>
        <row r="376">
          <cell r="A376" t="str">
            <v>Закупка товаров, работ и услуг для обеспечения государственных (муниципальных) нужд</v>
          </cell>
          <cell r="C376" t="str">
            <v>01</v>
          </cell>
          <cell r="D376">
            <v>13</v>
          </cell>
          <cell r="E376" t="str">
            <v>55 0 00 60990</v>
          </cell>
          <cell r="F376">
            <v>200</v>
          </cell>
          <cell r="G376">
            <v>120</v>
          </cell>
        </row>
        <row r="377">
          <cell r="A377" t="str">
            <v>Резервные фонды</v>
          </cell>
          <cell r="C377" t="str">
            <v>01</v>
          </cell>
          <cell r="D377">
            <v>13</v>
          </cell>
          <cell r="E377" t="str">
            <v>99 1 00 00000</v>
          </cell>
        </row>
        <row r="378">
          <cell r="A378" t="str">
            <v>Резервные фонды местных администраций</v>
          </cell>
          <cell r="C378" t="str">
            <v>01</v>
          </cell>
          <cell r="D378">
            <v>13</v>
          </cell>
          <cell r="E378" t="str">
            <v>99 1 00 14100</v>
          </cell>
        </row>
        <row r="379">
          <cell r="A379" t="str">
            <v>Закупка товаров, работ и услуг для обеспечения государственных (муниципальных) нужд</v>
          </cell>
          <cell r="C379" t="str">
            <v>01</v>
          </cell>
          <cell r="D379">
            <v>13</v>
          </cell>
          <cell r="E379" t="str">
            <v>99 1 00 14100</v>
          </cell>
          <cell r="F379">
            <v>200</v>
          </cell>
        </row>
        <row r="380">
          <cell r="A380" t="str">
            <v>Прочие выплаты по обязательствам государства</v>
          </cell>
          <cell r="C380" t="str">
            <v>01</v>
          </cell>
          <cell r="D380" t="str">
            <v>13</v>
          </cell>
          <cell r="E380" t="str">
            <v>99 9 00 14710</v>
          </cell>
        </row>
        <row r="381">
          <cell r="A381" t="str">
            <v>Закупка товаров, работ и услуг для обеспечения государственных (муниципальных) нужд</v>
          </cell>
          <cell r="C381" t="str">
            <v>01</v>
          </cell>
          <cell r="D381" t="str">
            <v>13</v>
          </cell>
          <cell r="E381" t="str">
            <v>99 9 00 14710</v>
          </cell>
          <cell r="F381">
            <v>200</v>
          </cell>
        </row>
        <row r="382">
          <cell r="A382" t="str">
            <v>Исполнение судебных актов</v>
          </cell>
          <cell r="C382" t="str">
            <v>01</v>
          </cell>
          <cell r="D382" t="str">
            <v>13</v>
          </cell>
          <cell r="E382" t="str">
            <v>99 9 00 14710</v>
          </cell>
          <cell r="F382">
            <v>830</v>
          </cell>
        </row>
        <row r="383">
          <cell r="A383" t="str">
            <v>Уплата налогов, сборов и иных платежей</v>
          </cell>
          <cell r="C383" t="str">
            <v>01</v>
          </cell>
          <cell r="D383" t="str">
            <v>13</v>
          </cell>
          <cell r="E383" t="str">
            <v>99 9 00 14710</v>
          </cell>
          <cell r="F383">
            <v>850</v>
          </cell>
        </row>
        <row r="385">
          <cell r="A385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C385" t="str">
            <v>03</v>
          </cell>
          <cell r="D385" t="str">
            <v>10</v>
          </cell>
        </row>
        <row r="386">
          <cell r="A386" t="str">
            <v>Расходы на обеспечение деятельности (оказание услуг) подведомственных учреждений</v>
          </cell>
          <cell r="C386" t="str">
            <v>03</v>
          </cell>
          <cell r="D386" t="str">
            <v>10</v>
          </cell>
          <cell r="E386" t="str">
            <v>02 0 00 00000</v>
          </cell>
        </row>
        <row r="387">
          <cell r="A387" t="str">
            <v>Расходы на обеспечение деятельности (оказание услуг) иных подведомственных учреждений</v>
          </cell>
          <cell r="C387" t="str">
            <v>03</v>
          </cell>
          <cell r="D387" t="str">
            <v>10</v>
          </cell>
          <cell r="E387" t="str">
            <v>02 5 00 00000</v>
          </cell>
        </row>
        <row r="388">
          <cell r="A388" t="str">
            <v>Учреждения по обеспечению национальной безопасности и правоохранительной деятельности</v>
          </cell>
          <cell r="C388" t="str">
            <v>03</v>
          </cell>
          <cell r="D388" t="str">
            <v>10</v>
          </cell>
          <cell r="E388" t="str">
            <v>02 5 00 10860</v>
          </cell>
        </row>
        <row r="389">
          <cell r="A38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89" t="str">
            <v>03</v>
          </cell>
          <cell r="D389" t="str">
            <v>10</v>
          </cell>
          <cell r="E389" t="str">
            <v>02 5 00 10860</v>
          </cell>
          <cell r="F389">
            <v>100</v>
          </cell>
        </row>
        <row r="390">
          <cell r="A390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390" t="str">
            <v>03</v>
          </cell>
          <cell r="D390" t="str">
            <v>10</v>
          </cell>
          <cell r="E390" t="str">
            <v>02 5 00 S0430</v>
          </cell>
        </row>
        <row r="391">
          <cell r="A39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91" t="str">
            <v>03</v>
          </cell>
          <cell r="D391" t="str">
            <v>10</v>
          </cell>
          <cell r="E391" t="str">
            <v>02 5 00 S0430</v>
          </cell>
          <cell r="F391">
            <v>100</v>
          </cell>
        </row>
        <row r="392">
          <cell r="A392" t="str">
            <v>Предупреждение и ликвидация чрезвычайных ситуаций и последствий стихийных бедствий</v>
          </cell>
          <cell r="C392" t="str">
            <v>03</v>
          </cell>
          <cell r="D392" t="str">
            <v>10</v>
          </cell>
          <cell r="E392" t="str">
            <v>94 0 00 00000</v>
          </cell>
        </row>
        <row r="393">
          <cell r="A393" t="str">
            <v>Финансирование иных мероприятий по предупреждению и ликвидации чрезвычайных ситуаций и последствий стихийных бедствий</v>
          </cell>
          <cell r="C393" t="str">
            <v>03</v>
          </cell>
          <cell r="D393" t="str">
            <v>10</v>
          </cell>
          <cell r="E393" t="str">
            <v>94 2 00 00000</v>
          </cell>
        </row>
        <row r="394">
          <cell r="A394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394" t="str">
            <v>03</v>
          </cell>
          <cell r="D394" t="str">
            <v>10</v>
          </cell>
          <cell r="E394" t="str">
            <v>94 2 00 12010</v>
          </cell>
        </row>
        <row r="395">
          <cell r="A395" t="str">
            <v>Закупка товаров, работ и услуг для обеспечения государственных (муниципальных) нужд</v>
          </cell>
          <cell r="C395" t="str">
            <v>03</v>
          </cell>
          <cell r="D395" t="str">
            <v>10</v>
          </cell>
          <cell r="E395" t="str">
            <v>94 2 00 12010</v>
          </cell>
          <cell r="F395">
            <v>200</v>
          </cell>
        </row>
        <row r="396">
          <cell r="A396" t="str">
            <v>Другие вопросы в области национальной безопасности и правоохранительной деятельности</v>
          </cell>
          <cell r="C396" t="str">
            <v>03</v>
          </cell>
          <cell r="D396">
            <v>14</v>
          </cell>
        </row>
        <row r="397">
          <cell r="A397" t="str">
            <v>Государственная программа Алтайского края "Обеспечение прав граждан и их безопасности"</v>
          </cell>
          <cell r="C397" t="str">
            <v>03</v>
          </cell>
          <cell r="D397">
            <v>14</v>
          </cell>
          <cell r="E397" t="str">
            <v>10 0 00 00000</v>
          </cell>
        </row>
        <row r="398">
          <cell r="A398" t="str">
            <v>МП "Профилактика преступлений и иных правонарушений в Волчихинском районе Алтайского края на 2021-2024 годы"</v>
          </cell>
          <cell r="C398" t="str">
            <v>03</v>
          </cell>
          <cell r="D398">
            <v>14</v>
          </cell>
          <cell r="E398" t="str">
            <v>10 0 00 60990</v>
          </cell>
        </row>
        <row r="399">
          <cell r="A39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99" t="str">
            <v>03</v>
          </cell>
          <cell r="D399">
            <v>14</v>
          </cell>
          <cell r="E399" t="str">
            <v>10 0 00 60990</v>
          </cell>
        </row>
        <row r="400">
          <cell r="A400" t="str">
            <v>Закупка товаров, работ и услуг для обеспечения государственных (муниципальных) нужд</v>
          </cell>
          <cell r="C400" t="str">
            <v>03</v>
          </cell>
          <cell r="D400">
            <v>14</v>
          </cell>
          <cell r="E400" t="str">
            <v>10 0 00 60990</v>
          </cell>
          <cell r="F400">
            <v>200</v>
          </cell>
        </row>
        <row r="401">
          <cell r="A401" t="str">
            <v>Государственная программа Алтайского края "Противодействие экстремизму и идеологии терроризма в Алтайском крае"</v>
          </cell>
          <cell r="C401" t="str">
            <v>03</v>
          </cell>
          <cell r="D401">
            <v>14</v>
          </cell>
          <cell r="E401" t="str">
            <v>40 0 00 00000</v>
          </cell>
        </row>
        <row r="402">
          <cell r="A402" t="str">
            <v>МП "Профилактика терроризма и экстремизма на территории муниципального образования Волчихинский район на 2024-2026 годы"</v>
          </cell>
          <cell r="C402" t="str">
            <v>03</v>
          </cell>
          <cell r="D402">
            <v>14</v>
          </cell>
          <cell r="E402" t="str">
            <v>40 0 00 60990</v>
          </cell>
        </row>
        <row r="403">
          <cell r="A403" t="str">
            <v>Закупка товаров, работ и услуг для обеспечения государственных (муниципальных) нужд</v>
          </cell>
          <cell r="C403" t="str">
            <v>03</v>
          </cell>
          <cell r="D403">
            <v>14</v>
          </cell>
          <cell r="E403" t="str">
            <v>40 0 00 60990</v>
          </cell>
          <cell r="F403">
            <v>200</v>
          </cell>
        </row>
        <row r="404">
          <cell r="A404" t="str">
    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    </cell>
          <cell r="C404" t="str">
            <v>03</v>
          </cell>
          <cell r="D404">
            <v>14</v>
          </cell>
          <cell r="E404" t="str">
            <v>67 0 00 00000</v>
          </cell>
        </row>
        <row r="405">
          <cell r="A405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    </cell>
          <cell r="C405" t="str">
            <v>03</v>
          </cell>
          <cell r="D405">
            <v>14</v>
          </cell>
          <cell r="E405" t="str">
            <v>67 0 00 60990</v>
          </cell>
        </row>
        <row r="406">
          <cell r="A406" t="str">
            <v>Закупка товаров, работ и услуг для обеспечения государственных (муниципальных) нужд</v>
          </cell>
          <cell r="C406" t="str">
            <v>03</v>
          </cell>
          <cell r="D406">
            <v>14</v>
          </cell>
          <cell r="E406" t="str">
            <v>67 0 00 60990</v>
          </cell>
          <cell r="F406">
            <v>200</v>
          </cell>
        </row>
        <row r="408">
          <cell r="A408" t="str">
            <v>Сельское хозяйство и рыболовство</v>
          </cell>
          <cell r="C408" t="str">
            <v>04</v>
          </cell>
          <cell r="D408" t="str">
            <v>05</v>
          </cell>
        </row>
        <row r="409">
          <cell r="A409" t="str">
            <v>Иные вопросы в области национальной экономики</v>
          </cell>
          <cell r="C409" t="str">
            <v>04</v>
          </cell>
          <cell r="D409" t="str">
            <v>05</v>
          </cell>
          <cell r="E409" t="str">
            <v>91 0 00 00000</v>
          </cell>
        </row>
        <row r="410">
          <cell r="A410" t="str">
            <v>Мероприятия в области сельского хозяйства</v>
          </cell>
          <cell r="C410" t="str">
            <v>04</v>
          </cell>
          <cell r="D410" t="str">
            <v>05</v>
          </cell>
          <cell r="E410" t="str">
            <v>91 4 00 00000</v>
          </cell>
        </row>
        <row r="411">
          <cell r="A411" t="str">
            <v>Субвенция на исполнение государственных полномочий по обращению с животными без владельцев</v>
          </cell>
          <cell r="C411" t="str">
            <v>04</v>
          </cell>
          <cell r="D411" t="str">
            <v>05</v>
          </cell>
          <cell r="E411" t="str">
            <v>91 4 00 70400</v>
          </cell>
        </row>
        <row r="412">
          <cell r="A412" t="str">
            <v>Закупка товаров, работ и услуг для обеспечения государственных (муниципальных) нужд</v>
          </cell>
          <cell r="C412" t="str">
            <v>04</v>
          </cell>
          <cell r="D412" t="str">
            <v>05</v>
          </cell>
          <cell r="E412" t="str">
            <v>91 4 00 70400</v>
          </cell>
          <cell r="F412">
            <v>200</v>
          </cell>
        </row>
        <row r="413">
          <cell r="A413" t="str">
            <v>Транспорт</v>
          </cell>
          <cell r="C413" t="str">
            <v>04</v>
          </cell>
          <cell r="D413" t="str">
            <v>08</v>
          </cell>
        </row>
        <row r="414">
          <cell r="A414" t="str">
            <v>Иные вопросы в области национальной экономики</v>
          </cell>
          <cell r="C414" t="str">
            <v>04</v>
          </cell>
          <cell r="D414" t="str">
            <v>08</v>
          </cell>
          <cell r="E414" t="str">
            <v>91 0 00 00000</v>
          </cell>
        </row>
        <row r="415">
          <cell r="A415" t="str">
            <v>Мероприятия в сфере транспорта и дорожного хозяйства</v>
          </cell>
          <cell r="C415" t="str">
            <v>04</v>
          </cell>
          <cell r="D415" t="str">
            <v>08</v>
          </cell>
          <cell r="E415" t="str">
            <v>91 2 00 00000</v>
          </cell>
        </row>
        <row r="416">
          <cell r="A416" t="str">
            <v>Расходы на осуществление маршрутов регулярных перевозок на территории Волчихинского района</v>
          </cell>
          <cell r="C416" t="str">
            <v>04</v>
          </cell>
          <cell r="D416" t="str">
            <v>08</v>
          </cell>
          <cell r="E416" t="str">
            <v>91 2 00 60990</v>
          </cell>
        </row>
        <row r="417">
          <cell r="A417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417" t="str">
            <v>04</v>
          </cell>
          <cell r="D417" t="str">
            <v>08</v>
          </cell>
          <cell r="E417" t="str">
            <v>91 2 00 60990</v>
          </cell>
          <cell r="F417">
            <v>810</v>
          </cell>
        </row>
        <row r="418">
          <cell r="A418" t="str">
            <v>Дорожное хозяйство (дорожные фонды)</v>
          </cell>
          <cell r="C418" t="str">
            <v>04</v>
          </cell>
          <cell r="D418" t="str">
            <v>09</v>
          </cell>
        </row>
        <row r="419">
          <cell r="A419" t="str">
            <v>Иные вопросы в области национальной экономики</v>
          </cell>
          <cell r="C419" t="str">
            <v>04</v>
          </cell>
          <cell r="D419" t="str">
            <v>09</v>
          </cell>
          <cell r="E419" t="str">
            <v>91 0 00 00000</v>
          </cell>
        </row>
        <row r="420">
          <cell r="A420" t="str">
            <v>Мероприятия в сфере транспорта и дорожного хозяйства</v>
          </cell>
          <cell r="C420" t="str">
            <v>04</v>
          </cell>
          <cell r="D420" t="str">
            <v>09</v>
          </cell>
          <cell r="E420" t="str">
            <v>91 2 00 00000</v>
          </cell>
        </row>
        <row r="421">
          <cell r="A421" t="str">
    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421" t="str">
            <v>04</v>
          </cell>
          <cell r="D421" t="str">
            <v>09</v>
          </cell>
          <cell r="E421" t="str">
            <v>91 2 00 S1030</v>
          </cell>
        </row>
        <row r="422">
          <cell r="A422" t="str">
            <v>Закупка товаров, работ и услуг для обеспечения государственных (муниципальных) нужд</v>
          </cell>
          <cell r="C422" t="str">
            <v>04</v>
          </cell>
          <cell r="D422" t="str">
            <v>09</v>
          </cell>
          <cell r="E422" t="str">
            <v>91 2 00 S1030</v>
          </cell>
          <cell r="F422">
            <v>200</v>
          </cell>
        </row>
        <row r="423">
          <cell r="A423" t="str">
    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423" t="str">
            <v>04</v>
          </cell>
          <cell r="D423" t="str">
            <v>09</v>
          </cell>
          <cell r="E423" t="str">
            <v>91 2 00 S1030</v>
          </cell>
        </row>
        <row r="424">
          <cell r="A424" t="str">
            <v>Закупка товаров, работ и услуг для обеспечения государственных (муниципальных) нужд</v>
          </cell>
          <cell r="C424" t="str">
            <v>04</v>
          </cell>
          <cell r="D424" t="str">
            <v>09</v>
          </cell>
          <cell r="E424" t="str">
            <v>91 2 00 S1030</v>
          </cell>
          <cell r="F424">
            <v>200</v>
          </cell>
        </row>
        <row r="425">
          <cell r="A425" t="str">
            <v>Содержание, ремонт, реконструкция и строительство автомобильных дорог, являющихся муниципальной собственностью</v>
          </cell>
          <cell r="C425" t="str">
            <v>04</v>
          </cell>
          <cell r="D425" t="str">
            <v>09</v>
          </cell>
          <cell r="E425" t="str">
            <v>91 2 00 67270</v>
          </cell>
        </row>
        <row r="426">
          <cell r="A426" t="str">
            <v>Закупка товаров, работ и услуг для обеспечения государственных (муниципальных) нужд</v>
          </cell>
          <cell r="C426" t="str">
            <v>04</v>
          </cell>
          <cell r="D426" t="str">
            <v>09</v>
          </cell>
          <cell r="E426" t="str">
            <v>91 2 00 67270</v>
          </cell>
          <cell r="F426">
            <v>200</v>
          </cell>
        </row>
        <row r="427">
          <cell r="A427" t="str">
            <v>Поддержка дорожного хозяйства</v>
          </cell>
          <cell r="C427" t="str">
            <v>04</v>
          </cell>
          <cell r="D427" t="str">
            <v>09</v>
          </cell>
          <cell r="E427" t="str">
            <v>91 2 00 67280</v>
          </cell>
        </row>
        <row r="428">
          <cell r="A428" t="str">
            <v>Закупка товаров, работ и услуг для обеспечения государственных (муниципальных) нужд</v>
          </cell>
          <cell r="C428" t="str">
            <v>04</v>
          </cell>
          <cell r="D428" t="str">
            <v>09</v>
          </cell>
          <cell r="E428" t="str">
            <v>91 2 00 67280</v>
          </cell>
          <cell r="F428">
            <v>200</v>
          </cell>
        </row>
        <row r="429">
          <cell r="A429" t="str">
            <v>Жилищно-коммунальное хозяйство</v>
          </cell>
          <cell r="C429" t="str">
            <v>05</v>
          </cell>
        </row>
        <row r="431">
          <cell r="A431" t="str">
            <v>Государственная программа Алтайского края "Обеспечение населения Алтайского края жилищно-коммунальными услугами"</v>
          </cell>
          <cell r="C431" t="str">
            <v>05</v>
          </cell>
          <cell r="D431" t="str">
            <v>02</v>
          </cell>
          <cell r="E431" t="str">
            <v>43 0 00 00000</v>
          </cell>
        </row>
        <row r="432">
          <cell r="A432" t="str">
            <v>МП "Комплексное развитие системы коммунальной инфраструктуры Волчихинского района" на 2022-2026 годы</v>
          </cell>
          <cell r="C432" t="str">
            <v>05</v>
          </cell>
          <cell r="D432" t="str">
            <v>02</v>
          </cell>
          <cell r="E432" t="str">
            <v>43 0 00 60010</v>
          </cell>
        </row>
        <row r="433">
          <cell r="A433" t="str">
            <v>Закупка товаров, работ и услуг для обеспечения государственных (муниципальных) нужд</v>
          </cell>
          <cell r="C433" t="str">
            <v>05</v>
          </cell>
          <cell r="D433" t="str">
            <v>02</v>
          </cell>
          <cell r="E433" t="str">
            <v>43 0 00 60010</v>
          </cell>
          <cell r="F433">
            <v>200</v>
          </cell>
        </row>
        <row r="434">
          <cell r="A434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434" t="str">
            <v>05</v>
          </cell>
          <cell r="D434" t="str">
            <v>02</v>
          </cell>
          <cell r="E434" t="str">
            <v>43 0 00 60010</v>
          </cell>
          <cell r="F434">
            <v>810</v>
          </cell>
        </row>
        <row r="435">
          <cell r="A435" t="str">
    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    </cell>
          <cell r="C435" t="str">
            <v>05</v>
          </cell>
          <cell r="D435" t="str">
            <v>02</v>
          </cell>
          <cell r="E435" t="str">
            <v>43 1 00 00000</v>
          </cell>
        </row>
        <row r="436">
          <cell r="A436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436" t="str">
            <v>05</v>
          </cell>
          <cell r="D436" t="str">
            <v>02</v>
          </cell>
          <cell r="E436" t="str">
            <v>43 1 00 S3020</v>
          </cell>
        </row>
        <row r="437">
          <cell r="A437" t="str">
            <v>Закупка товаров, работ и услуг для обеспечения государственных (муниципальных) нужд</v>
          </cell>
          <cell r="C437" t="str">
            <v>05</v>
          </cell>
          <cell r="D437" t="str">
            <v>02</v>
          </cell>
          <cell r="E437" t="str">
            <v>43 1 00 S3020</v>
          </cell>
          <cell r="F437">
            <v>200</v>
          </cell>
        </row>
        <row r="438">
          <cell r="A438" t="str">
            <v>Софинансироваие субсидии на реализацию мероприятий, направленных на обеспечение стабильного водоснабжения населения Алтайского края</v>
          </cell>
          <cell r="C438" t="str">
            <v>05</v>
          </cell>
          <cell r="D438" t="str">
            <v>02</v>
          </cell>
          <cell r="E438" t="str">
            <v>43 1 00 S3020</v>
          </cell>
        </row>
        <row r="439">
          <cell r="A439" t="str">
            <v>Закупка товаров, работ и услуг для обеспечения государственных (муниципальных) нужд</v>
          </cell>
          <cell r="C439" t="str">
            <v>05</v>
          </cell>
          <cell r="D439" t="str">
            <v>02</v>
          </cell>
          <cell r="E439" t="str">
            <v>43 1 00 S3020</v>
          </cell>
          <cell r="F439">
            <v>200</v>
          </cell>
        </row>
        <row r="440">
          <cell r="A440" t="str">
            <v>Благоустройство</v>
          </cell>
          <cell r="C440" t="str">
            <v>05</v>
          </cell>
          <cell r="D440" t="str">
            <v>03</v>
          </cell>
        </row>
        <row r="441">
          <cell r="A441" t="str">
            <v>Иные вопросы в области жилищно-коммунального хозяйства</v>
          </cell>
          <cell r="C441" t="str">
            <v>05</v>
          </cell>
          <cell r="D441" t="str">
            <v>03</v>
          </cell>
          <cell r="E441" t="str">
            <v>92 0 00 00000</v>
          </cell>
        </row>
        <row r="442">
          <cell r="A442" t="str">
            <v>Иные расходы в области жилищно-коммунального хозяйства</v>
          </cell>
          <cell r="C442" t="str">
            <v>05</v>
          </cell>
          <cell r="D442" t="str">
            <v>03</v>
          </cell>
          <cell r="E442" t="str">
            <v>92 9 00 00000</v>
          </cell>
        </row>
        <row r="443">
          <cell r="A443" t="str">
            <v>Организация и содержание мест захоронения</v>
          </cell>
          <cell r="C443" t="str">
            <v>05</v>
          </cell>
          <cell r="D443" t="str">
            <v>03</v>
          </cell>
          <cell r="E443" t="str">
            <v>92 9 00 18070</v>
          </cell>
        </row>
        <row r="444">
          <cell r="A444" t="str">
            <v>Закупка товаров, работ и услуг для обеспечения государственных (муниципальных) нужд</v>
          </cell>
          <cell r="C444" t="str">
            <v>05</v>
          </cell>
          <cell r="D444" t="str">
            <v>03</v>
          </cell>
          <cell r="E444" t="str">
            <v>92 9 00 18070</v>
          </cell>
          <cell r="F444">
            <v>200</v>
          </cell>
        </row>
        <row r="445">
          <cell r="A445" t="str">
            <v>Сбор и удаление твердых отходов</v>
          </cell>
          <cell r="C445" t="str">
            <v>05</v>
          </cell>
          <cell r="D445" t="str">
            <v>03</v>
          </cell>
          <cell r="E445" t="str">
            <v>92 9 00 18090</v>
          </cell>
        </row>
        <row r="446">
          <cell r="A446" t="str">
            <v>Закупка товаров, работ и услуг для обеспечения государственных (муниципальных) нужд</v>
          </cell>
          <cell r="C446" t="str">
            <v>05</v>
          </cell>
          <cell r="D446" t="str">
            <v>03</v>
          </cell>
          <cell r="E446" t="str">
            <v>92 9 00 18090</v>
          </cell>
          <cell r="F446">
            <v>200</v>
          </cell>
        </row>
        <row r="447">
          <cell r="A447" t="str">
            <v>Расходы по выявлению и ликвидации объектов накопленного вреда</v>
          </cell>
          <cell r="C447" t="str">
            <v>05</v>
          </cell>
          <cell r="D447" t="str">
            <v>03</v>
          </cell>
          <cell r="E447" t="str">
            <v>92 9 00 18091</v>
          </cell>
        </row>
        <row r="448">
          <cell r="A448" t="str">
            <v>Закупка товаров, работ и услуг для обеспечения государственных (муниципальных) нужд</v>
          </cell>
          <cell r="C448" t="str">
            <v>05</v>
          </cell>
          <cell r="D448" t="str">
            <v>03</v>
          </cell>
          <cell r="E448" t="str">
            <v>92 9 00 18091</v>
          </cell>
          <cell r="F448">
            <v>200</v>
          </cell>
        </row>
        <row r="453">
          <cell r="A453" t="str">
            <v>Субсидии на ремонт объектов дошкольных общеобразовательных организаций</v>
          </cell>
          <cell r="C453" t="str">
            <v>07</v>
          </cell>
          <cell r="D453" t="str">
            <v>01</v>
          </cell>
          <cell r="E453" t="str">
            <v>90 1 00 S4130</v>
          </cell>
        </row>
        <row r="454">
          <cell r="A454" t="str">
            <v>Закупка товаров, работ и услуг для обеспечения государственных (муниципальных) нужд</v>
          </cell>
          <cell r="C454" t="str">
            <v>07</v>
          </cell>
          <cell r="D454" t="str">
            <v>01</v>
          </cell>
          <cell r="E454" t="str">
            <v>90 1 00 S4130</v>
          </cell>
          <cell r="F454">
            <v>200</v>
          </cell>
        </row>
        <row r="455">
          <cell r="A455" t="str">
            <v>Софинансирование субсидии на ремонт объектов дошкольных общеобразовательных организаций</v>
          </cell>
          <cell r="C455" t="str">
            <v>07</v>
          </cell>
          <cell r="D455" t="str">
            <v>01</v>
          </cell>
          <cell r="E455" t="str">
            <v>90 1 00 S4130</v>
          </cell>
        </row>
        <row r="456">
          <cell r="A456" t="str">
            <v>Закупка товаров, работ и услуг для обеспечения государственных (муниципальных) нужд</v>
          </cell>
          <cell r="C456" t="str">
            <v>07</v>
          </cell>
          <cell r="D456" t="str">
            <v>01</v>
          </cell>
          <cell r="E456" t="str">
            <v>90 1 00 S4130</v>
          </cell>
          <cell r="F456">
            <v>200</v>
          </cell>
        </row>
        <row r="457">
          <cell r="A457" t="str">
            <v>Профессиональная подготовка, переподготовка и повышение квалификации</v>
          </cell>
          <cell r="C457" t="str">
            <v>07</v>
          </cell>
          <cell r="D457" t="str">
            <v>05</v>
          </cell>
        </row>
        <row r="458">
          <cell r="A458" t="str">
            <v>Расходы на обеспечение деятельности (оказание услуг) иных подведомственных учреждений</v>
          </cell>
          <cell r="C458" t="str">
            <v>07</v>
          </cell>
          <cell r="D458" t="str">
            <v>05</v>
          </cell>
          <cell r="E458" t="str">
            <v>02 5 00 00000</v>
          </cell>
        </row>
        <row r="459">
          <cell r="A459" t="str">
            <v>Учреждения по обеспечению хозяйственного обслуживания</v>
          </cell>
          <cell r="C459" t="str">
            <v>07</v>
          </cell>
          <cell r="D459" t="str">
            <v>05</v>
          </cell>
          <cell r="E459" t="str">
            <v>02 5 00 10810</v>
          </cell>
          <cell r="G459">
            <v>53.7</v>
          </cell>
        </row>
        <row r="460">
          <cell r="A460" t="str">
            <v>Закупка товаров, работ и услуг для обеспечения государственных (муниципальных) нужд</v>
          </cell>
          <cell r="C460" t="str">
            <v>07</v>
          </cell>
          <cell r="D460" t="str">
            <v>05</v>
          </cell>
          <cell r="E460" t="str">
            <v>02 5 00 10810</v>
          </cell>
          <cell r="F460">
            <v>200</v>
          </cell>
          <cell r="G460">
            <v>53.7</v>
          </cell>
        </row>
        <row r="469">
          <cell r="A469" t="str">
            <v>Иные вопросы в отраслях социальной сферы</v>
          </cell>
          <cell r="C469">
            <v>10</v>
          </cell>
          <cell r="D469" t="str">
            <v>01</v>
          </cell>
          <cell r="E469" t="str">
            <v>90 0 00 00000</v>
          </cell>
        </row>
        <row r="470">
          <cell r="A470" t="str">
            <v>Иные вопросы в сфере социальной политики</v>
          </cell>
          <cell r="C470">
            <v>10</v>
          </cell>
          <cell r="D470" t="str">
            <v>01</v>
          </cell>
          <cell r="E470" t="str">
            <v>90 4 00 00000</v>
          </cell>
        </row>
        <row r="474">
          <cell r="A474" t="str">
            <v>Государственная программа Алтайского края «Комплексное развитие сельских территорий Алтайского края»</v>
          </cell>
          <cell r="C474">
            <v>10</v>
          </cell>
          <cell r="D474" t="str">
            <v>03</v>
          </cell>
          <cell r="E474" t="str">
            <v>52 0 00 00000</v>
          </cell>
        </row>
        <row r="475">
          <cell r="A475" t="str">
            <v>Расходы на обеспечение комплексного развития сельских территорий (улучшение жилищных условий на сельских территориях)</v>
          </cell>
          <cell r="C475">
            <v>10</v>
          </cell>
          <cell r="D475" t="str">
            <v>03</v>
          </cell>
          <cell r="E475" t="str">
            <v>52 0 00 S0630</v>
          </cell>
        </row>
        <row r="476">
          <cell r="A476" t="str">
            <v>Социальное обеспечение и иные выплаты населению</v>
          </cell>
          <cell r="C476">
            <v>10</v>
          </cell>
          <cell r="D476" t="str">
            <v>03</v>
          </cell>
          <cell r="E476" t="str">
            <v>52 0 00 S0630</v>
          </cell>
          <cell r="F476">
            <v>300</v>
          </cell>
        </row>
        <row r="477">
          <cell r="A477" t="str">
            <v>Иные вопросы в отраслях социальной сферы</v>
          </cell>
          <cell r="C477">
            <v>10</v>
          </cell>
          <cell r="D477" t="str">
            <v>03</v>
          </cell>
          <cell r="E477" t="str">
            <v>90 0 00 00000</v>
          </cell>
        </row>
        <row r="478">
          <cell r="A478" t="str">
            <v>Иные расходы в отраслях социальной сферы</v>
          </cell>
          <cell r="C478">
            <v>10</v>
          </cell>
          <cell r="D478" t="str">
            <v>03</v>
          </cell>
          <cell r="E478" t="str">
            <v>90 9 00 00000</v>
          </cell>
        </row>
        <row r="479">
          <cell r="A479" t="str">
    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    </cell>
          <cell r="C479" t="str">
            <v>10</v>
          </cell>
          <cell r="D479" t="str">
            <v>03</v>
          </cell>
          <cell r="E479" t="str">
            <v>90 9 00 S1210</v>
          </cell>
        </row>
        <row r="480">
          <cell r="A480" t="str">
            <v>Социальное обеспечение и иные выплаты населению</v>
          </cell>
          <cell r="C480" t="str">
            <v>10</v>
          </cell>
          <cell r="D480" t="str">
            <v>03</v>
          </cell>
          <cell r="E480" t="str">
            <v>90 9 00 S1210</v>
          </cell>
          <cell r="F480">
            <v>300</v>
          </cell>
        </row>
        <row r="485">
          <cell r="A485" t="str">
            <v>Руководитель контрольно-счетной палаты муниципального образования и его заместители</v>
          </cell>
          <cell r="C485" t="str">
            <v>01</v>
          </cell>
          <cell r="D485" t="str">
            <v>06</v>
          </cell>
          <cell r="E485" t="str">
            <v>01 2 00 10160</v>
          </cell>
        </row>
        <row r="486">
          <cell r="A486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86" t="str">
            <v>01</v>
          </cell>
          <cell r="D486" t="str">
            <v>06</v>
          </cell>
          <cell r="E486" t="str">
            <v>01 2 00 10160</v>
          </cell>
          <cell r="F486">
            <v>100</v>
          </cell>
        </row>
        <row r="487">
          <cell r="A487" t="str">
            <v>Закупка товаров, работ и услуг для обеспечения государственных (муниципальных) нужд</v>
          </cell>
          <cell r="C487" t="str">
            <v>01</v>
          </cell>
          <cell r="D487" t="str">
            <v>06</v>
          </cell>
          <cell r="E487" t="str">
            <v>01 2 00 10160</v>
          </cell>
          <cell r="F487">
            <v>200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D6" sqref="D6"/>
    </sheetView>
  </sheetViews>
  <sheetFormatPr defaultColWidth="9.140625" defaultRowHeight="15.75"/>
  <cols>
    <col min="1" max="1" width="53.855468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87" t="s">
        <v>102</v>
      </c>
      <c r="E1" s="87"/>
      <c r="F1" s="87"/>
    </row>
    <row r="2" spans="1:6">
      <c r="B2" s="7"/>
      <c r="C2" s="7"/>
      <c r="D2" s="87" t="s">
        <v>0</v>
      </c>
      <c r="E2" s="87"/>
      <c r="F2" s="87"/>
    </row>
    <row r="3" spans="1:6">
      <c r="B3" s="7"/>
      <c r="C3" s="7"/>
      <c r="D3" s="87" t="s">
        <v>1</v>
      </c>
      <c r="E3" s="87"/>
      <c r="F3" s="87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87" t="s">
        <v>333</v>
      </c>
      <c r="E5" s="87"/>
      <c r="F5" s="87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88" t="s">
        <v>332</v>
      </c>
      <c r="B7" s="88"/>
      <c r="C7" s="88"/>
      <c r="D7" s="88"/>
      <c r="E7" s="88"/>
      <c r="F7" s="88"/>
    </row>
    <row r="8" spans="1:6">
      <c r="A8" s="2"/>
      <c r="B8" s="2"/>
      <c r="C8" s="2"/>
      <c r="D8" s="2"/>
      <c r="F8" s="25" t="s">
        <v>67</v>
      </c>
    </row>
    <row r="9" spans="1:6" ht="47.25">
      <c r="A9" s="3" t="s">
        <v>3</v>
      </c>
      <c r="B9" s="3" t="s">
        <v>4</v>
      </c>
      <c r="C9" s="3" t="s">
        <v>5</v>
      </c>
      <c r="D9" s="3" t="s">
        <v>61</v>
      </c>
      <c r="E9" s="3" t="s">
        <v>62</v>
      </c>
      <c r="F9" s="3" t="s">
        <v>63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28" customFormat="1" ht="20.25" customHeight="1">
      <c r="A11" s="60" t="s">
        <v>34</v>
      </c>
      <c r="B11" s="13" t="s">
        <v>16</v>
      </c>
      <c r="C11" s="11"/>
      <c r="D11" s="16">
        <f>SUM(D12:D17)</f>
        <v>61583.470999999998</v>
      </c>
      <c r="E11" s="16">
        <f>SUM(E12:E17)</f>
        <v>59475.002999999997</v>
      </c>
      <c r="F11" s="27">
        <f>E11/D11*100</f>
        <v>96.576243648234765</v>
      </c>
    </row>
    <row r="12" spans="1:6" s="28" customFormat="1" ht="54" customHeight="1">
      <c r="A12" s="60" t="s">
        <v>147</v>
      </c>
      <c r="B12" s="13" t="s">
        <v>16</v>
      </c>
      <c r="C12" s="15" t="s">
        <v>17</v>
      </c>
      <c r="D12" s="16">
        <f>Лист3!F12</f>
        <v>2400.4</v>
      </c>
      <c r="E12" s="16">
        <f>Лист3!G12</f>
        <v>2237.9389999999999</v>
      </c>
      <c r="F12" s="27">
        <f t="shared" ref="F12:F52" si="0">E12/D12*100</f>
        <v>93.231919680053309</v>
      </c>
    </row>
    <row r="13" spans="1:6" s="28" customFormat="1" ht="64.5" customHeight="1">
      <c r="A13" s="61" t="s">
        <v>99</v>
      </c>
      <c r="B13" s="13" t="s">
        <v>16</v>
      </c>
      <c r="C13" s="13" t="s">
        <v>19</v>
      </c>
      <c r="D13" s="16">
        <f>Лист3!F17</f>
        <v>25287.829999999998</v>
      </c>
      <c r="E13" s="16">
        <f>Лист3!G17</f>
        <v>25044.69</v>
      </c>
      <c r="F13" s="27">
        <f t="shared" si="0"/>
        <v>99.038509828640898</v>
      </c>
    </row>
    <row r="14" spans="1:6" s="28" customFormat="1" ht="21" customHeight="1">
      <c r="A14" s="61" t="s">
        <v>155</v>
      </c>
      <c r="B14" s="13" t="s">
        <v>16</v>
      </c>
      <c r="C14" s="13" t="s">
        <v>22</v>
      </c>
      <c r="D14" s="16">
        <f>Лист3!F25</f>
        <v>2.5</v>
      </c>
      <c r="E14" s="16">
        <f>Лист3!G25</f>
        <v>0</v>
      </c>
      <c r="F14" s="27">
        <f t="shared" si="0"/>
        <v>0</v>
      </c>
    </row>
    <row r="15" spans="1:6" s="28" customFormat="1" ht="47.25" customHeight="1">
      <c r="A15" s="61" t="s">
        <v>100</v>
      </c>
      <c r="B15" s="13" t="s">
        <v>16</v>
      </c>
      <c r="C15" s="13" t="s">
        <v>20</v>
      </c>
      <c r="D15" s="16">
        <f>Лист3!F30</f>
        <v>9346.5159999999996</v>
      </c>
      <c r="E15" s="16">
        <f>Лист3!G30</f>
        <v>9035.4539999999997</v>
      </c>
      <c r="F15" s="27">
        <f t="shared" si="0"/>
        <v>96.671893569753692</v>
      </c>
    </row>
    <row r="16" spans="1:6" s="28" customFormat="1" ht="20.25" customHeight="1">
      <c r="A16" s="61" t="s">
        <v>166</v>
      </c>
      <c r="B16" s="13" t="s">
        <v>16</v>
      </c>
      <c r="C16" s="13">
        <v>11</v>
      </c>
      <c r="D16" s="16">
        <f>Лист3!F40</f>
        <v>1018.081</v>
      </c>
      <c r="E16" s="29">
        <v>0</v>
      </c>
      <c r="F16" s="27">
        <f t="shared" si="0"/>
        <v>0</v>
      </c>
    </row>
    <row r="17" spans="1:6" s="28" customFormat="1" ht="18.75" customHeight="1">
      <c r="A17" s="60" t="s">
        <v>7</v>
      </c>
      <c r="B17" s="13" t="s">
        <v>16</v>
      </c>
      <c r="C17" s="11">
        <v>13</v>
      </c>
      <c r="D17" s="16">
        <f>Лист3!F44</f>
        <v>23528.144</v>
      </c>
      <c r="E17" s="16">
        <f>Лист3!G44</f>
        <v>23156.920000000002</v>
      </c>
      <c r="F17" s="27">
        <f t="shared" si="0"/>
        <v>98.422212988835838</v>
      </c>
    </row>
    <row r="18" spans="1:6" s="28" customFormat="1" ht="22.5" customHeight="1">
      <c r="A18" s="60" t="s">
        <v>47</v>
      </c>
      <c r="B18" s="13" t="s">
        <v>17</v>
      </c>
      <c r="C18" s="11"/>
      <c r="D18" s="16">
        <f>D19</f>
        <v>1198.5999999999999</v>
      </c>
      <c r="E18" s="16">
        <f>E19</f>
        <v>1198.5999999999999</v>
      </c>
      <c r="F18" s="27">
        <f t="shared" si="0"/>
        <v>100</v>
      </c>
    </row>
    <row r="19" spans="1:6" s="28" customFormat="1" ht="25.5" customHeight="1">
      <c r="A19" s="60" t="s">
        <v>42</v>
      </c>
      <c r="B19" s="13" t="s">
        <v>17</v>
      </c>
      <c r="C19" s="13" t="s">
        <v>18</v>
      </c>
      <c r="D19" s="16">
        <f>Лист3!F76</f>
        <v>1198.5999999999999</v>
      </c>
      <c r="E19" s="16">
        <f>Лист3!G76</f>
        <v>1198.5999999999999</v>
      </c>
      <c r="F19" s="27">
        <f t="shared" si="0"/>
        <v>100</v>
      </c>
    </row>
    <row r="20" spans="1:6" s="28" customFormat="1" ht="31.5">
      <c r="A20" s="60" t="s">
        <v>35</v>
      </c>
      <c r="B20" s="13" t="s">
        <v>18</v>
      </c>
      <c r="C20" s="11"/>
      <c r="D20" s="16">
        <f>SUM(D21:D22)</f>
        <v>11055.86</v>
      </c>
      <c r="E20" s="16">
        <f>SUM(E21:E22)</f>
        <v>10629.873</v>
      </c>
      <c r="F20" s="27">
        <f t="shared" si="0"/>
        <v>96.146957360169168</v>
      </c>
    </row>
    <row r="21" spans="1:6" s="28" customFormat="1" ht="49.5" customHeight="1">
      <c r="A21" s="60" t="s">
        <v>199</v>
      </c>
      <c r="B21" s="13" t="s">
        <v>18</v>
      </c>
      <c r="C21" s="13">
        <v>10</v>
      </c>
      <c r="D21" s="16">
        <f>Лист3!F83</f>
        <v>10655.86</v>
      </c>
      <c r="E21" s="16">
        <f>Лист3!G83</f>
        <v>10450.148999999999</v>
      </c>
      <c r="F21" s="27">
        <f t="shared" si="0"/>
        <v>98.069503540774733</v>
      </c>
    </row>
    <row r="22" spans="1:6" s="28" customFormat="1" ht="31.5">
      <c r="A22" s="60" t="s">
        <v>200</v>
      </c>
      <c r="B22" s="13" t="s">
        <v>18</v>
      </c>
      <c r="C22" s="13">
        <v>14</v>
      </c>
      <c r="D22" s="16">
        <f>Лист3!F98</f>
        <v>400</v>
      </c>
      <c r="E22" s="16">
        <f>Лист3!G98</f>
        <v>179.72400000000002</v>
      </c>
      <c r="F22" s="27">
        <f t="shared" si="0"/>
        <v>44.931000000000004</v>
      </c>
    </row>
    <row r="23" spans="1:6" s="28" customFormat="1" ht="17.25" customHeight="1">
      <c r="A23" s="60" t="s">
        <v>36</v>
      </c>
      <c r="B23" s="13" t="s">
        <v>19</v>
      </c>
      <c r="C23" s="13"/>
      <c r="D23" s="16">
        <f>SUM(D24:D27)</f>
        <v>23220.873</v>
      </c>
      <c r="E23" s="30">
        <f>SUM(E24:E27)</f>
        <v>21465.245999999999</v>
      </c>
      <c r="F23" s="27">
        <f t="shared" si="0"/>
        <v>92.43944446016306</v>
      </c>
    </row>
    <row r="24" spans="1:6" s="28" customFormat="1">
      <c r="A24" s="60" t="s">
        <v>68</v>
      </c>
      <c r="B24" s="13" t="s">
        <v>19</v>
      </c>
      <c r="C24" s="13" t="s">
        <v>22</v>
      </c>
      <c r="D24" s="16">
        <f>Лист3!F110</f>
        <v>558</v>
      </c>
      <c r="E24" s="16">
        <f>Лист3!G110</f>
        <v>407.1</v>
      </c>
      <c r="F24" s="27">
        <f t="shared" si="0"/>
        <v>72.956989247311839</v>
      </c>
    </row>
    <row r="25" spans="1:6" s="28" customFormat="1">
      <c r="A25" s="60" t="s">
        <v>201</v>
      </c>
      <c r="B25" s="13" t="s">
        <v>19</v>
      </c>
      <c r="C25" s="13" t="s">
        <v>23</v>
      </c>
      <c r="D25" s="16">
        <f>Лист3!F115</f>
        <v>2614.011</v>
      </c>
      <c r="E25" s="16">
        <f>Лист3!G115</f>
        <v>2419.1999999999998</v>
      </c>
      <c r="F25" s="27">
        <f t="shared" si="0"/>
        <v>92.547429984036029</v>
      </c>
    </row>
    <row r="26" spans="1:6" s="28" customFormat="1">
      <c r="A26" s="60" t="s">
        <v>69</v>
      </c>
      <c r="B26" s="13" t="s">
        <v>19</v>
      </c>
      <c r="C26" s="13" t="s">
        <v>21</v>
      </c>
      <c r="D26" s="16">
        <f>Лист3!F120</f>
        <v>19503.838</v>
      </c>
      <c r="E26" s="16">
        <f>Лист3!G120</f>
        <v>18175.946</v>
      </c>
      <c r="F26" s="27">
        <f t="shared" si="0"/>
        <v>93.19163746130377</v>
      </c>
    </row>
    <row r="27" spans="1:6" s="28" customFormat="1" ht="31.5">
      <c r="A27" s="62" t="s">
        <v>57</v>
      </c>
      <c r="B27" s="13" t="s">
        <v>19</v>
      </c>
      <c r="C27" s="13">
        <v>12</v>
      </c>
      <c r="D27" s="16">
        <f>Лист3!F137</f>
        <v>545.024</v>
      </c>
      <c r="E27" s="16">
        <f>Лист3!G137</f>
        <v>463</v>
      </c>
      <c r="F27" s="27">
        <f t="shared" si="0"/>
        <v>84.950387505871305</v>
      </c>
    </row>
    <row r="28" spans="1:6" s="28" customFormat="1">
      <c r="A28" s="60" t="s">
        <v>48</v>
      </c>
      <c r="B28" s="13" t="s">
        <v>22</v>
      </c>
      <c r="C28" s="13"/>
      <c r="D28" s="16">
        <f>D30+D29</f>
        <v>31262.103999999999</v>
      </c>
      <c r="E28" s="16">
        <f>E30+E29</f>
        <v>29318.095999999998</v>
      </c>
      <c r="F28" s="27">
        <f t="shared" si="0"/>
        <v>93.781582967032534</v>
      </c>
    </row>
    <row r="29" spans="1:6" s="28" customFormat="1" ht="15" customHeight="1">
      <c r="A29" s="60" t="s">
        <v>49</v>
      </c>
      <c r="B29" s="13" t="s">
        <v>22</v>
      </c>
      <c r="C29" s="13" t="s">
        <v>17</v>
      </c>
      <c r="D29" s="16">
        <f>Лист3!F143</f>
        <v>25323.004000000001</v>
      </c>
      <c r="E29" s="16">
        <f>Лист3!G143</f>
        <v>24268.196</v>
      </c>
      <c r="F29" s="27">
        <f t="shared" si="0"/>
        <v>95.834585817701551</v>
      </c>
    </row>
    <row r="30" spans="1:6" s="28" customFormat="1">
      <c r="A30" s="60" t="s">
        <v>167</v>
      </c>
      <c r="B30" s="13" t="s">
        <v>22</v>
      </c>
      <c r="C30" s="13" t="s">
        <v>18</v>
      </c>
      <c r="D30" s="16">
        <f>Лист3!F159</f>
        <v>5939.1</v>
      </c>
      <c r="E30" s="16">
        <f>Лист3!G159</f>
        <v>5049.8999999999996</v>
      </c>
      <c r="F30" s="27">
        <f t="shared" si="0"/>
        <v>85.028034550689497</v>
      </c>
    </row>
    <row r="31" spans="1:6" s="28" customFormat="1">
      <c r="A31" s="60" t="s">
        <v>37</v>
      </c>
      <c r="B31" s="13" t="s">
        <v>24</v>
      </c>
      <c r="C31" s="11"/>
      <c r="D31" s="16">
        <f>D32+D33+D34+D36+D35</f>
        <v>460118.92299999995</v>
      </c>
      <c r="E31" s="16">
        <f>E32+E33+E34+E36+E35</f>
        <v>433351.83099999995</v>
      </c>
      <c r="F31" s="27">
        <f t="shared" si="0"/>
        <v>94.182570926342876</v>
      </c>
    </row>
    <row r="32" spans="1:6" s="28" customFormat="1">
      <c r="A32" s="60" t="s">
        <v>8</v>
      </c>
      <c r="B32" s="13" t="s">
        <v>24</v>
      </c>
      <c r="C32" s="13" t="s">
        <v>16</v>
      </c>
      <c r="D32" s="16">
        <f>Лист3!F173</f>
        <v>75347.743000000002</v>
      </c>
      <c r="E32" s="16">
        <f>Лист3!G173</f>
        <v>74364.422000000006</v>
      </c>
      <c r="F32" s="27">
        <f t="shared" si="0"/>
        <v>98.694956264317028</v>
      </c>
    </row>
    <row r="33" spans="1:6" s="28" customFormat="1">
      <c r="A33" s="60" t="s">
        <v>9</v>
      </c>
      <c r="B33" s="13" t="s">
        <v>24</v>
      </c>
      <c r="C33" s="13" t="s">
        <v>17</v>
      </c>
      <c r="D33" s="16">
        <f>Лист3!F194</f>
        <v>345868.16199999995</v>
      </c>
      <c r="E33" s="16">
        <f>Лист3!G194</f>
        <v>331320.87399999995</v>
      </c>
      <c r="F33" s="27">
        <f t="shared" si="0"/>
        <v>95.793978862963385</v>
      </c>
    </row>
    <row r="34" spans="1:6" s="28" customFormat="1">
      <c r="A34" s="63" t="s">
        <v>148</v>
      </c>
      <c r="B34" s="13" t="s">
        <v>24</v>
      </c>
      <c r="C34" s="13" t="s">
        <v>18</v>
      </c>
      <c r="D34" s="16">
        <f>Лист3!F239</f>
        <v>11975.800999999999</v>
      </c>
      <c r="E34" s="16">
        <f>Лист3!G239</f>
        <v>11813.322</v>
      </c>
      <c r="F34" s="27">
        <f t="shared" si="0"/>
        <v>98.643272379025007</v>
      </c>
    </row>
    <row r="35" spans="1:6" s="28" customFormat="1" ht="31.5">
      <c r="A35" s="63" t="str">
        <f>Лист3!A248</f>
        <v>Профессиональная подготовка, переподготовка и повышение квалификации</v>
      </c>
      <c r="B35" s="13" t="str">
        <f>Лист3!B248</f>
        <v>07</v>
      </c>
      <c r="C35" s="13" t="str">
        <f>Лист3!C248</f>
        <v>05</v>
      </c>
      <c r="D35" s="16">
        <f>Лист3!F248</f>
        <v>89.6</v>
      </c>
      <c r="E35" s="16">
        <f>Лист3!G248</f>
        <v>89.6</v>
      </c>
      <c r="F35" s="16">
        <f>Лист3!H248</f>
        <v>100</v>
      </c>
    </row>
    <row r="36" spans="1:6" s="28" customFormat="1">
      <c r="A36" s="60" t="s">
        <v>10</v>
      </c>
      <c r="B36" s="13" t="s">
        <v>24</v>
      </c>
      <c r="C36" s="13" t="s">
        <v>21</v>
      </c>
      <c r="D36" s="16">
        <f>Лист3!F260</f>
        <v>26837.616999999998</v>
      </c>
      <c r="E36" s="16">
        <f>Лист3!G260</f>
        <v>15763.612999999999</v>
      </c>
      <c r="F36" s="27">
        <f t="shared" si="0"/>
        <v>58.737007089712925</v>
      </c>
    </row>
    <row r="37" spans="1:6" s="28" customFormat="1">
      <c r="A37" s="60" t="s">
        <v>77</v>
      </c>
      <c r="B37" s="13" t="s">
        <v>23</v>
      </c>
      <c r="C37" s="11"/>
      <c r="D37" s="16">
        <f>SUM(D38:D39)</f>
        <v>59608.326999999997</v>
      </c>
      <c r="E37" s="16">
        <f>SUM(E38:E39)</f>
        <v>59015.595000000001</v>
      </c>
      <c r="F37" s="27">
        <f t="shared" si="0"/>
        <v>99.005622150744145</v>
      </c>
    </row>
    <row r="38" spans="1:6" s="28" customFormat="1">
      <c r="A38" s="60" t="s">
        <v>11</v>
      </c>
      <c r="B38" s="13" t="s">
        <v>23</v>
      </c>
      <c r="C38" s="13" t="s">
        <v>16</v>
      </c>
      <c r="D38" s="16">
        <f>Лист3!F295</f>
        <v>47806.228999999999</v>
      </c>
      <c r="E38" s="16">
        <f>Лист3!G295</f>
        <v>47285.279000000002</v>
      </c>
      <c r="F38" s="27">
        <f t="shared" si="0"/>
        <v>98.9102884479761</v>
      </c>
    </row>
    <row r="39" spans="1:6" s="28" customFormat="1" ht="18.75" customHeight="1">
      <c r="A39" s="60" t="s">
        <v>80</v>
      </c>
      <c r="B39" s="13" t="s">
        <v>23</v>
      </c>
      <c r="C39" s="13" t="s">
        <v>19</v>
      </c>
      <c r="D39" s="16">
        <f>Лист3!F319</f>
        <v>11802.098</v>
      </c>
      <c r="E39" s="16">
        <f>Лист3!G319</f>
        <v>11730.316000000001</v>
      </c>
      <c r="F39" s="27">
        <f t="shared" si="0"/>
        <v>99.391786104470583</v>
      </c>
    </row>
    <row r="40" spans="1:6" s="28" customFormat="1">
      <c r="A40" s="60" t="s">
        <v>38</v>
      </c>
      <c r="B40" s="11">
        <v>10</v>
      </c>
      <c r="C40" s="11"/>
      <c r="D40" s="16">
        <f>SUM(D41:D43)</f>
        <v>22940.309999999998</v>
      </c>
      <c r="E40" s="16">
        <f>SUM(E41:E43)</f>
        <v>18375.32</v>
      </c>
      <c r="F40" s="27">
        <f t="shared" si="0"/>
        <v>80.10057405501496</v>
      </c>
    </row>
    <row r="41" spans="1:6" s="28" customFormat="1" ht="18.75" customHeight="1">
      <c r="A41" s="60" t="s">
        <v>13</v>
      </c>
      <c r="B41" s="11">
        <v>10</v>
      </c>
      <c r="C41" s="13" t="s">
        <v>16</v>
      </c>
      <c r="D41" s="16">
        <f>Лист3!F340</f>
        <v>1240.9000000000001</v>
      </c>
      <c r="E41" s="16">
        <f>Лист3!G340</f>
        <v>1240.9000000000001</v>
      </c>
      <c r="F41" s="27">
        <f t="shared" si="0"/>
        <v>100</v>
      </c>
    </row>
    <row r="42" spans="1:6" s="28" customFormat="1">
      <c r="A42" s="60" t="s">
        <v>41</v>
      </c>
      <c r="B42" s="11">
        <v>10</v>
      </c>
      <c r="C42" s="13" t="s">
        <v>18</v>
      </c>
      <c r="D42" s="16">
        <f>Лист3!F345</f>
        <v>4057.8599999999997</v>
      </c>
      <c r="E42" s="16">
        <f>Лист3!G345</f>
        <v>3001.83</v>
      </c>
      <c r="F42" s="27">
        <f t="shared" si="0"/>
        <v>73.975691620706485</v>
      </c>
    </row>
    <row r="43" spans="1:6" s="28" customFormat="1">
      <c r="A43" s="60" t="s">
        <v>14</v>
      </c>
      <c r="B43" s="11">
        <v>10</v>
      </c>
      <c r="C43" s="13" t="s">
        <v>19</v>
      </c>
      <c r="D43" s="16">
        <f>Лист3!F361</f>
        <v>17641.55</v>
      </c>
      <c r="E43" s="16">
        <f>Лист3!G361</f>
        <v>14132.589999999998</v>
      </c>
      <c r="F43" s="27">
        <f t="shared" si="0"/>
        <v>80.109684239763496</v>
      </c>
    </row>
    <row r="44" spans="1:6" s="28" customFormat="1">
      <c r="A44" s="60" t="s">
        <v>12</v>
      </c>
      <c r="B44" s="11">
        <v>11</v>
      </c>
      <c r="C44" s="13"/>
      <c r="D44" s="16">
        <f>SUM(D45:D47)</f>
        <v>9546.3540000000012</v>
      </c>
      <c r="E44" s="16">
        <f>SUM(E45:E47)</f>
        <v>9093.130000000001</v>
      </c>
      <c r="F44" s="27">
        <f t="shared" si="0"/>
        <v>95.252386408465469</v>
      </c>
    </row>
    <row r="45" spans="1:6" s="28" customFormat="1">
      <c r="A45" s="60" t="s">
        <v>178</v>
      </c>
      <c r="B45" s="11">
        <v>11</v>
      </c>
      <c r="C45" s="13" t="s">
        <v>17</v>
      </c>
      <c r="D45" s="16">
        <f>Лист3!F376</f>
        <v>627.70100000000002</v>
      </c>
      <c r="E45" s="16">
        <f>Лист3!G376</f>
        <v>601.79499999999996</v>
      </c>
      <c r="F45" s="27">
        <f t="shared" si="0"/>
        <v>95.87287578002902</v>
      </c>
    </row>
    <row r="46" spans="1:6" s="28" customFormat="1">
      <c r="A46" s="60" t="str">
        <f>Лист3!A382</f>
        <v>Спорт высших достижений</v>
      </c>
      <c r="B46" s="11">
        <f>Лист3!B382</f>
        <v>11</v>
      </c>
      <c r="C46" s="11" t="str">
        <f>Лист3!C382</f>
        <v>03</v>
      </c>
      <c r="D46" s="16">
        <f>Лист3!F382</f>
        <v>5173.1000000000004</v>
      </c>
      <c r="E46" s="16">
        <f>Лист3!G382</f>
        <v>4849.5320000000002</v>
      </c>
      <c r="F46" s="27">
        <f t="shared" si="0"/>
        <v>93.745181805880421</v>
      </c>
    </row>
    <row r="47" spans="1:6" s="28" customFormat="1" ht="31.5">
      <c r="A47" s="60" t="s">
        <v>29</v>
      </c>
      <c r="B47" s="11">
        <v>11</v>
      </c>
      <c r="C47" s="13" t="s">
        <v>22</v>
      </c>
      <c r="D47" s="16">
        <f>Лист3!F391</f>
        <v>3745.5530000000003</v>
      </c>
      <c r="E47" s="16">
        <f>Лист3!G391</f>
        <v>3641.8030000000003</v>
      </c>
      <c r="F47" s="27">
        <f t="shared" si="0"/>
        <v>97.230048540228907</v>
      </c>
    </row>
    <row r="48" spans="1:6" s="28" customFormat="1" ht="31.5">
      <c r="A48" s="60" t="s">
        <v>59</v>
      </c>
      <c r="B48" s="11">
        <v>13</v>
      </c>
      <c r="C48" s="13"/>
      <c r="D48" s="16">
        <f>D49</f>
        <v>5</v>
      </c>
      <c r="E48" s="16">
        <f>E49</f>
        <v>4.3070000000000004</v>
      </c>
      <c r="F48" s="27">
        <f t="shared" si="0"/>
        <v>86.14</v>
      </c>
    </row>
    <row r="49" spans="1:6" s="28" customFormat="1" ht="31.5">
      <c r="A49" s="61" t="s">
        <v>89</v>
      </c>
      <c r="B49" s="13">
        <v>13</v>
      </c>
      <c r="C49" s="13" t="s">
        <v>16</v>
      </c>
      <c r="D49" s="16">
        <f>Лист3!F407</f>
        <v>5</v>
      </c>
      <c r="E49" s="16">
        <f>Лист3!G407</f>
        <v>4.3070000000000004</v>
      </c>
      <c r="F49" s="27">
        <f t="shared" si="0"/>
        <v>86.14</v>
      </c>
    </row>
    <row r="50" spans="1:6" s="28" customFormat="1" ht="50.25" customHeight="1">
      <c r="A50" s="64" t="s">
        <v>109</v>
      </c>
      <c r="B50" s="11">
        <v>14</v>
      </c>
      <c r="C50" s="11"/>
      <c r="D50" s="16">
        <f>SUM(D51:D51)</f>
        <v>2754.2</v>
      </c>
      <c r="E50" s="16">
        <f>SUM(E51:E51)</f>
        <v>2752.5659999999998</v>
      </c>
      <c r="F50" s="27">
        <f t="shared" si="0"/>
        <v>99.940672427565175</v>
      </c>
    </row>
    <row r="51" spans="1:6" s="28" customFormat="1" ht="47.25">
      <c r="A51" s="61" t="s">
        <v>110</v>
      </c>
      <c r="B51" s="11">
        <v>14</v>
      </c>
      <c r="C51" s="13" t="s">
        <v>16</v>
      </c>
      <c r="D51" s="16">
        <f>Лист3!F414</f>
        <v>2754.2</v>
      </c>
      <c r="E51" s="16">
        <f>Лист3!G414</f>
        <v>2752.5659999999998</v>
      </c>
      <c r="F51" s="27">
        <f t="shared" si="0"/>
        <v>99.940672427565175</v>
      </c>
    </row>
    <row r="52" spans="1:6">
      <c r="A52" s="12" t="s">
        <v>60</v>
      </c>
      <c r="B52" s="11"/>
      <c r="C52" s="11"/>
      <c r="D52" s="16">
        <f>D11+D18+D20+D31+D37+D40+D44+D48+D50+D23+D28</f>
        <v>683294.022</v>
      </c>
      <c r="E52" s="16">
        <f>E11+E18+E20+E31+E37+E40+E44+E48+E50+E23+E28</f>
        <v>644679.56699999992</v>
      </c>
      <c r="F52" s="27">
        <f t="shared" si="0"/>
        <v>94.348779038491273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5"/>
  <sheetViews>
    <sheetView zoomScaleNormal="100" workbookViewId="0">
      <selection activeCell="G6" sqref="G6"/>
    </sheetView>
  </sheetViews>
  <sheetFormatPr defaultColWidth="9.140625" defaultRowHeight="15.75"/>
  <cols>
    <col min="1" max="1" width="63.28515625" style="28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103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10" t="s">
        <v>333</v>
      </c>
      <c r="H5" s="8"/>
      <c r="I5" s="8"/>
    </row>
    <row r="6" spans="1:9">
      <c r="A6" s="42"/>
      <c r="B6" s="2"/>
      <c r="C6" s="2"/>
      <c r="D6" s="2"/>
      <c r="E6" s="2"/>
      <c r="F6" s="2"/>
      <c r="G6" s="2"/>
      <c r="H6" s="2"/>
      <c r="I6" s="2"/>
    </row>
    <row r="7" spans="1:9">
      <c r="A7" s="88" t="s">
        <v>328</v>
      </c>
      <c r="B7" s="88"/>
      <c r="C7" s="88"/>
      <c r="D7" s="88"/>
      <c r="E7" s="88"/>
      <c r="F7" s="88"/>
      <c r="G7" s="88"/>
      <c r="H7" s="88"/>
      <c r="I7" s="88"/>
    </row>
    <row r="8" spans="1:9">
      <c r="A8" s="42"/>
      <c r="B8" s="2"/>
      <c r="C8" s="2"/>
      <c r="D8" s="2"/>
      <c r="E8" s="2"/>
      <c r="F8" s="2"/>
      <c r="G8" s="2"/>
      <c r="H8" s="2"/>
      <c r="I8" s="25" t="s">
        <v>67</v>
      </c>
    </row>
    <row r="9" spans="1:9" ht="47.25">
      <c r="A9" s="11" t="s">
        <v>3</v>
      </c>
      <c r="B9" s="11" t="s">
        <v>25</v>
      </c>
      <c r="C9" s="11" t="s">
        <v>4</v>
      </c>
      <c r="D9" s="11" t="s">
        <v>5</v>
      </c>
      <c r="E9" s="11" t="s">
        <v>26</v>
      </c>
      <c r="F9" s="11" t="s">
        <v>27</v>
      </c>
      <c r="G9" s="11" t="s">
        <v>64</v>
      </c>
      <c r="H9" s="3" t="s">
        <v>62</v>
      </c>
      <c r="I9" s="3" t="s">
        <v>63</v>
      </c>
    </row>
    <row r="10" spans="1:9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3">
        <v>8</v>
      </c>
      <c r="I10" s="3">
        <v>9</v>
      </c>
    </row>
    <row r="11" spans="1:9" ht="31.5">
      <c r="A11" s="49" t="s">
        <v>28</v>
      </c>
      <c r="B11" s="13" t="s">
        <v>40</v>
      </c>
      <c r="C11" s="11"/>
      <c r="D11" s="11"/>
      <c r="E11" s="14"/>
      <c r="F11" s="11"/>
      <c r="G11" s="16">
        <f>G12</f>
        <v>9546.3540000000012</v>
      </c>
      <c r="H11" s="16">
        <f>H12</f>
        <v>9093.130000000001</v>
      </c>
      <c r="I11" s="6">
        <f t="shared" ref="I11:I77" si="0">H11/G11*100</f>
        <v>95.252386408465469</v>
      </c>
    </row>
    <row r="12" spans="1:9">
      <c r="A12" s="49" t="s">
        <v>12</v>
      </c>
      <c r="B12" s="13" t="s">
        <v>40</v>
      </c>
      <c r="C12" s="13">
        <v>11</v>
      </c>
      <c r="D12" s="13"/>
      <c r="E12" s="15"/>
      <c r="F12" s="13"/>
      <c r="G12" s="16">
        <f>G13+G19+G28</f>
        <v>9546.3540000000012</v>
      </c>
      <c r="H12" s="16">
        <f>H13+H19+H28</f>
        <v>9093.130000000001</v>
      </c>
      <c r="I12" s="6">
        <f t="shared" si="0"/>
        <v>95.252386408465469</v>
      </c>
    </row>
    <row r="13" spans="1:9">
      <c r="A13" s="51" t="s">
        <v>178</v>
      </c>
      <c r="B13" s="13" t="s">
        <v>40</v>
      </c>
      <c r="C13" s="13">
        <v>11</v>
      </c>
      <c r="D13" s="15" t="s">
        <v>17</v>
      </c>
      <c r="E13" s="15"/>
      <c r="F13" s="13"/>
      <c r="G13" s="16">
        <f>G14</f>
        <v>627.70100000000002</v>
      </c>
      <c r="H13" s="16">
        <f>H14</f>
        <v>601.79499999999996</v>
      </c>
      <c r="I13" s="6">
        <f t="shared" si="0"/>
        <v>95.87287578002902</v>
      </c>
    </row>
    <row r="14" spans="1:9" ht="31.5">
      <c r="A14" s="23" t="s">
        <v>221</v>
      </c>
      <c r="B14" s="13" t="s">
        <v>40</v>
      </c>
      <c r="C14" s="13">
        <v>11</v>
      </c>
      <c r="D14" s="15" t="s">
        <v>17</v>
      </c>
      <c r="E14" s="14" t="s">
        <v>222</v>
      </c>
      <c r="F14" s="13"/>
      <c r="G14" s="16">
        <f t="shared" ref="G14:H14" si="1">G15</f>
        <v>627.70100000000002</v>
      </c>
      <c r="H14" s="16">
        <f t="shared" si="1"/>
        <v>601.79499999999996</v>
      </c>
      <c r="I14" s="6">
        <f t="shared" si="0"/>
        <v>95.87287578002902</v>
      </c>
    </row>
    <row r="15" spans="1:9" ht="31.5">
      <c r="A15" s="23" t="s">
        <v>223</v>
      </c>
      <c r="B15" s="13" t="s">
        <v>40</v>
      </c>
      <c r="C15" s="13">
        <v>11</v>
      </c>
      <c r="D15" s="15" t="s">
        <v>17</v>
      </c>
      <c r="E15" s="14" t="s">
        <v>224</v>
      </c>
      <c r="F15" s="13"/>
      <c r="G15" s="16">
        <f>G17+G16+G18</f>
        <v>627.70100000000002</v>
      </c>
      <c r="H15" s="16">
        <f>H17+H16+H18</f>
        <v>601.79499999999996</v>
      </c>
      <c r="I15" s="6">
        <f t="shared" si="0"/>
        <v>95.87287578002902</v>
      </c>
    </row>
    <row r="16" spans="1:9" ht="63">
      <c r="A16" s="23" t="s">
        <v>73</v>
      </c>
      <c r="B16" s="13" t="s">
        <v>40</v>
      </c>
      <c r="C16" s="13">
        <v>11</v>
      </c>
      <c r="D16" s="15" t="s">
        <v>17</v>
      </c>
      <c r="E16" s="14" t="s">
        <v>224</v>
      </c>
      <c r="F16" s="13">
        <v>100</v>
      </c>
      <c r="G16" s="16">
        <v>180.428</v>
      </c>
      <c r="H16" s="16">
        <v>161.62799999999999</v>
      </c>
      <c r="I16" s="6">
        <f t="shared" si="0"/>
        <v>89.580331212450389</v>
      </c>
    </row>
    <row r="17" spans="1:9" ht="31.5">
      <c r="A17" s="23" t="s">
        <v>114</v>
      </c>
      <c r="B17" s="13" t="s">
        <v>40</v>
      </c>
      <c r="C17" s="13">
        <v>11</v>
      </c>
      <c r="D17" s="15" t="s">
        <v>17</v>
      </c>
      <c r="E17" s="14" t="s">
        <v>224</v>
      </c>
      <c r="F17" s="13">
        <v>200</v>
      </c>
      <c r="G17" s="16">
        <v>422.27300000000002</v>
      </c>
      <c r="H17" s="16">
        <v>415.16699999999997</v>
      </c>
      <c r="I17" s="6">
        <f t="shared" si="0"/>
        <v>98.317202378556047</v>
      </c>
    </row>
    <row r="18" spans="1:9">
      <c r="A18" s="23" t="s">
        <v>65</v>
      </c>
      <c r="B18" s="13" t="s">
        <v>40</v>
      </c>
      <c r="C18" s="13">
        <v>11</v>
      </c>
      <c r="D18" s="15" t="s">
        <v>17</v>
      </c>
      <c r="E18" s="14" t="s">
        <v>224</v>
      </c>
      <c r="F18" s="13">
        <v>300</v>
      </c>
      <c r="G18" s="16">
        <v>25</v>
      </c>
      <c r="H18" s="16">
        <v>25</v>
      </c>
      <c r="I18" s="6">
        <f t="shared" si="0"/>
        <v>100</v>
      </c>
    </row>
    <row r="19" spans="1:9">
      <c r="A19" s="49" t="s">
        <v>290</v>
      </c>
      <c r="B19" s="13" t="s">
        <v>40</v>
      </c>
      <c r="C19" s="13">
        <v>11</v>
      </c>
      <c r="D19" s="13" t="s">
        <v>18</v>
      </c>
      <c r="E19" s="14"/>
      <c r="F19" s="13"/>
      <c r="G19" s="16">
        <f>G21</f>
        <v>5173.1000000000004</v>
      </c>
      <c r="H19" s="16">
        <f>H21</f>
        <v>4849.5320000000002</v>
      </c>
      <c r="I19" s="6">
        <f t="shared" si="0"/>
        <v>93.745181805880421</v>
      </c>
    </row>
    <row r="20" spans="1:9" ht="31.5">
      <c r="A20" s="50" t="s">
        <v>219</v>
      </c>
      <c r="B20" s="13" t="s">
        <v>40</v>
      </c>
      <c r="C20" s="13">
        <v>11</v>
      </c>
      <c r="D20" s="13" t="s">
        <v>18</v>
      </c>
      <c r="E20" s="14" t="s">
        <v>220</v>
      </c>
      <c r="F20" s="13"/>
      <c r="G20" s="16">
        <f>G21</f>
        <v>5173.1000000000004</v>
      </c>
      <c r="H20" s="16">
        <f>H21</f>
        <v>4849.5320000000002</v>
      </c>
      <c r="I20" s="6">
        <f t="shared" si="0"/>
        <v>93.745181805880421</v>
      </c>
    </row>
    <row r="21" spans="1:9" ht="31.5">
      <c r="A21" s="49" t="s">
        <v>72</v>
      </c>
      <c r="B21" s="13" t="s">
        <v>40</v>
      </c>
      <c r="C21" s="13">
        <v>11</v>
      </c>
      <c r="D21" s="13" t="s">
        <v>18</v>
      </c>
      <c r="E21" s="14" t="s">
        <v>111</v>
      </c>
      <c r="F21" s="13"/>
      <c r="G21" s="16">
        <f>G22+G26</f>
        <v>5173.1000000000004</v>
      </c>
      <c r="H21" s="16">
        <f>H22+H26</f>
        <v>4849.5320000000002</v>
      </c>
      <c r="I21" s="6">
        <f t="shared" si="0"/>
        <v>93.745181805880421</v>
      </c>
    </row>
    <row r="22" spans="1:9" ht="31.5">
      <c r="A22" s="49" t="s">
        <v>112</v>
      </c>
      <c r="B22" s="13" t="s">
        <v>40</v>
      </c>
      <c r="C22" s="13">
        <v>11</v>
      </c>
      <c r="D22" s="13" t="s">
        <v>18</v>
      </c>
      <c r="E22" s="14" t="s">
        <v>113</v>
      </c>
      <c r="F22" s="13"/>
      <c r="G22" s="16">
        <f>SUM(G23:G25)</f>
        <v>1792.1</v>
      </c>
      <c r="H22" s="16">
        <f>SUM(H23:H25)</f>
        <v>1468.5319999999999</v>
      </c>
      <c r="I22" s="6">
        <f t="shared" si="0"/>
        <v>81.944757547011875</v>
      </c>
    </row>
    <row r="23" spans="1:9" ht="63">
      <c r="A23" s="23" t="s">
        <v>73</v>
      </c>
      <c r="B23" s="13" t="s">
        <v>40</v>
      </c>
      <c r="C23" s="13">
        <v>11</v>
      </c>
      <c r="D23" s="13" t="s">
        <v>18</v>
      </c>
      <c r="E23" s="14" t="s">
        <v>113</v>
      </c>
      <c r="F23" s="13">
        <v>100</v>
      </c>
      <c r="G23" s="16">
        <v>1002.1</v>
      </c>
      <c r="H23" s="16">
        <v>788.43399999999997</v>
      </c>
      <c r="I23" s="6">
        <f t="shared" si="0"/>
        <v>78.678175830755407</v>
      </c>
    </row>
    <row r="24" spans="1:9" ht="31.5">
      <c r="A24" s="23" t="s">
        <v>114</v>
      </c>
      <c r="B24" s="13" t="s">
        <v>40</v>
      </c>
      <c r="C24" s="13">
        <v>11</v>
      </c>
      <c r="D24" s="13" t="s">
        <v>18</v>
      </c>
      <c r="E24" s="14" t="s">
        <v>113</v>
      </c>
      <c r="F24" s="13">
        <v>200</v>
      </c>
      <c r="G24" s="16">
        <v>778.4</v>
      </c>
      <c r="H24" s="16">
        <v>668.52800000000002</v>
      </c>
      <c r="I24" s="6">
        <f t="shared" si="0"/>
        <v>85.88489208633095</v>
      </c>
    </row>
    <row r="25" spans="1:9">
      <c r="A25" s="50" t="s">
        <v>74</v>
      </c>
      <c r="B25" s="13" t="s">
        <v>40</v>
      </c>
      <c r="C25" s="13">
        <v>11</v>
      </c>
      <c r="D25" s="13" t="s">
        <v>18</v>
      </c>
      <c r="E25" s="14" t="s">
        <v>113</v>
      </c>
      <c r="F25" s="13">
        <v>850</v>
      </c>
      <c r="G25" s="16">
        <v>11.6</v>
      </c>
      <c r="H25" s="16">
        <v>11.57</v>
      </c>
      <c r="I25" s="6">
        <f t="shared" si="0"/>
        <v>99.74137931034484</v>
      </c>
    </row>
    <row r="26" spans="1:9" ht="47.25">
      <c r="A26" s="50" t="s">
        <v>168</v>
      </c>
      <c r="B26" s="13" t="s">
        <v>40</v>
      </c>
      <c r="C26" s="13">
        <v>11</v>
      </c>
      <c r="D26" s="13" t="s">
        <v>18</v>
      </c>
      <c r="E26" s="14" t="s">
        <v>169</v>
      </c>
      <c r="F26" s="13"/>
      <c r="G26" s="16">
        <f>G27</f>
        <v>3381</v>
      </c>
      <c r="H26" s="16">
        <f>H27</f>
        <v>3381</v>
      </c>
      <c r="I26" s="6">
        <f t="shared" si="0"/>
        <v>100</v>
      </c>
    </row>
    <row r="27" spans="1:9" ht="63">
      <c r="A27" s="23" t="s">
        <v>73</v>
      </c>
      <c r="B27" s="13" t="s">
        <v>40</v>
      </c>
      <c r="C27" s="13">
        <v>11</v>
      </c>
      <c r="D27" s="13" t="s">
        <v>18</v>
      </c>
      <c r="E27" s="14" t="s">
        <v>169</v>
      </c>
      <c r="F27" s="13">
        <v>100</v>
      </c>
      <c r="G27" s="16">
        <v>3381</v>
      </c>
      <c r="H27" s="16">
        <v>3381</v>
      </c>
      <c r="I27" s="6">
        <f t="shared" si="0"/>
        <v>100</v>
      </c>
    </row>
    <row r="28" spans="1:9">
      <c r="A28" s="49" t="s">
        <v>29</v>
      </c>
      <c r="B28" s="13" t="s">
        <v>40</v>
      </c>
      <c r="C28" s="13">
        <v>11</v>
      </c>
      <c r="D28" s="15" t="s">
        <v>22</v>
      </c>
      <c r="E28" s="14"/>
      <c r="F28" s="13"/>
      <c r="G28" s="16">
        <f>G29+G34+G40</f>
        <v>3745.5530000000003</v>
      </c>
      <c r="H28" s="16">
        <f>H29+H34+H40</f>
        <v>3641.8030000000003</v>
      </c>
      <c r="I28" s="6">
        <f t="shared" si="0"/>
        <v>97.230048540228907</v>
      </c>
    </row>
    <row r="29" spans="1:9" ht="47.25">
      <c r="A29" s="49" t="s">
        <v>225</v>
      </c>
      <c r="B29" s="13" t="s">
        <v>40</v>
      </c>
      <c r="C29" s="13">
        <v>11</v>
      </c>
      <c r="D29" s="15" t="s">
        <v>22</v>
      </c>
      <c r="E29" s="15" t="s">
        <v>226</v>
      </c>
      <c r="F29" s="13"/>
      <c r="G29" s="16">
        <f>G30</f>
        <v>914.2</v>
      </c>
      <c r="H29" s="16">
        <f>H30</f>
        <v>885.99</v>
      </c>
      <c r="I29" s="6">
        <f t="shared" si="0"/>
        <v>96.914241960183773</v>
      </c>
    </row>
    <row r="30" spans="1:9" ht="31.5">
      <c r="A30" s="49" t="s">
        <v>75</v>
      </c>
      <c r="B30" s="13" t="s">
        <v>40</v>
      </c>
      <c r="C30" s="13">
        <v>11</v>
      </c>
      <c r="D30" s="13" t="s">
        <v>22</v>
      </c>
      <c r="E30" s="14" t="s">
        <v>115</v>
      </c>
      <c r="F30" s="11"/>
      <c r="G30" s="16">
        <f>G31</f>
        <v>914.2</v>
      </c>
      <c r="H30" s="16">
        <f>H31</f>
        <v>885.99</v>
      </c>
      <c r="I30" s="6">
        <f t="shared" si="0"/>
        <v>96.914241960183773</v>
      </c>
    </row>
    <row r="31" spans="1:9">
      <c r="A31" s="49" t="s">
        <v>76</v>
      </c>
      <c r="B31" s="13" t="s">
        <v>40</v>
      </c>
      <c r="C31" s="13">
        <v>11</v>
      </c>
      <c r="D31" s="13" t="s">
        <v>22</v>
      </c>
      <c r="E31" s="14" t="s">
        <v>116</v>
      </c>
      <c r="F31" s="13"/>
      <c r="G31" s="16">
        <f>G32+G33</f>
        <v>914.2</v>
      </c>
      <c r="H31" s="16">
        <f>H32+H33</f>
        <v>885.99</v>
      </c>
      <c r="I31" s="6">
        <f t="shared" si="0"/>
        <v>96.914241960183773</v>
      </c>
    </row>
    <row r="32" spans="1:9" ht="63">
      <c r="A32" s="23" t="s">
        <v>73</v>
      </c>
      <c r="B32" s="13" t="s">
        <v>40</v>
      </c>
      <c r="C32" s="13">
        <v>11</v>
      </c>
      <c r="D32" s="13" t="s">
        <v>22</v>
      </c>
      <c r="E32" s="14" t="s">
        <v>116</v>
      </c>
      <c r="F32" s="13">
        <v>100</v>
      </c>
      <c r="G32" s="16">
        <v>914.2</v>
      </c>
      <c r="H32" s="16">
        <v>885.99</v>
      </c>
      <c r="I32" s="6">
        <f t="shared" si="0"/>
        <v>96.914241960183773</v>
      </c>
    </row>
    <row r="33" spans="1:9" ht="31.5">
      <c r="A33" s="23" t="s">
        <v>114</v>
      </c>
      <c r="B33" s="13" t="s">
        <v>40</v>
      </c>
      <c r="C33" s="13">
        <v>11</v>
      </c>
      <c r="D33" s="13" t="s">
        <v>22</v>
      </c>
      <c r="E33" s="14" t="s">
        <v>116</v>
      </c>
      <c r="F33" s="13">
        <v>200</v>
      </c>
      <c r="G33" s="16">
        <v>0</v>
      </c>
      <c r="H33" s="16">
        <v>0</v>
      </c>
      <c r="I33" s="6">
        <v>0</v>
      </c>
    </row>
    <row r="34" spans="1:9" ht="31.5">
      <c r="A34" s="50" t="s">
        <v>219</v>
      </c>
      <c r="B34" s="13" t="s">
        <v>40</v>
      </c>
      <c r="C34" s="13">
        <v>11</v>
      </c>
      <c r="D34" s="13" t="s">
        <v>22</v>
      </c>
      <c r="E34" s="14" t="s">
        <v>220</v>
      </c>
      <c r="F34" s="13"/>
      <c r="G34" s="16">
        <f>G35</f>
        <v>2629.953</v>
      </c>
      <c r="H34" s="16">
        <f>H35</f>
        <v>2554.413</v>
      </c>
      <c r="I34" s="6">
        <f t="shared" si="0"/>
        <v>97.127705324011487</v>
      </c>
    </row>
    <row r="35" spans="1:9" ht="31.5">
      <c r="A35" s="50" t="s">
        <v>81</v>
      </c>
      <c r="B35" s="13" t="s">
        <v>40</v>
      </c>
      <c r="C35" s="13">
        <v>11</v>
      </c>
      <c r="D35" s="13" t="s">
        <v>22</v>
      </c>
      <c r="E35" s="14" t="s">
        <v>119</v>
      </c>
      <c r="F35" s="13"/>
      <c r="G35" s="16">
        <f>G36</f>
        <v>2629.953</v>
      </c>
      <c r="H35" s="16">
        <f>H36</f>
        <v>2554.413</v>
      </c>
      <c r="I35" s="6">
        <f t="shared" si="0"/>
        <v>97.127705324011487</v>
      </c>
    </row>
    <row r="36" spans="1:9">
      <c r="A36" s="23" t="s">
        <v>136</v>
      </c>
      <c r="B36" s="13" t="s">
        <v>40</v>
      </c>
      <c r="C36" s="13">
        <v>11</v>
      </c>
      <c r="D36" s="13" t="s">
        <v>22</v>
      </c>
      <c r="E36" s="14" t="s">
        <v>137</v>
      </c>
      <c r="F36" s="13"/>
      <c r="G36" s="16">
        <f>G37+G38+G39</f>
        <v>2629.953</v>
      </c>
      <c r="H36" s="16">
        <f>H37+H38+H39</f>
        <v>2554.413</v>
      </c>
      <c r="I36" s="6">
        <f t="shared" si="0"/>
        <v>97.127705324011487</v>
      </c>
    </row>
    <row r="37" spans="1:9" ht="63">
      <c r="A37" s="23" t="s">
        <v>73</v>
      </c>
      <c r="B37" s="13" t="s">
        <v>40</v>
      </c>
      <c r="C37" s="13">
        <v>11</v>
      </c>
      <c r="D37" s="13" t="s">
        <v>22</v>
      </c>
      <c r="E37" s="14" t="s">
        <v>137</v>
      </c>
      <c r="F37" s="13">
        <v>100</v>
      </c>
      <c r="G37" s="16">
        <v>1267.5</v>
      </c>
      <c r="H37" s="16">
        <v>1259.2380000000001</v>
      </c>
      <c r="I37" s="6">
        <f t="shared" si="0"/>
        <v>99.348165680473372</v>
      </c>
    </row>
    <row r="38" spans="1:9" ht="31.5">
      <c r="A38" s="23" t="s">
        <v>114</v>
      </c>
      <c r="B38" s="13" t="s">
        <v>40</v>
      </c>
      <c r="C38" s="13">
        <v>11</v>
      </c>
      <c r="D38" s="13" t="s">
        <v>22</v>
      </c>
      <c r="E38" s="14" t="s">
        <v>137</v>
      </c>
      <c r="F38" s="13">
        <v>200</v>
      </c>
      <c r="G38" s="16">
        <v>1280.7</v>
      </c>
      <c r="H38" s="16">
        <v>1213.422</v>
      </c>
      <c r="I38" s="6">
        <f t="shared" si="0"/>
        <v>94.746779105176856</v>
      </c>
    </row>
    <row r="39" spans="1:9">
      <c r="A39" s="50" t="s">
        <v>74</v>
      </c>
      <c r="B39" s="13" t="s">
        <v>40</v>
      </c>
      <c r="C39" s="13">
        <v>11</v>
      </c>
      <c r="D39" s="13" t="s">
        <v>22</v>
      </c>
      <c r="E39" s="14" t="s">
        <v>137</v>
      </c>
      <c r="F39" s="13">
        <v>850</v>
      </c>
      <c r="G39" s="16">
        <v>81.753</v>
      </c>
      <c r="H39" s="16">
        <v>81.753</v>
      </c>
      <c r="I39" s="6">
        <f t="shared" si="0"/>
        <v>100</v>
      </c>
    </row>
    <row r="40" spans="1:9" ht="31.5">
      <c r="A40" s="23" t="s">
        <v>244</v>
      </c>
      <c r="B40" s="13" t="s">
        <v>40</v>
      </c>
      <c r="C40" s="13">
        <v>11</v>
      </c>
      <c r="D40" s="13" t="s">
        <v>22</v>
      </c>
      <c r="E40" s="14" t="s">
        <v>245</v>
      </c>
      <c r="F40" s="13"/>
      <c r="G40" s="16">
        <f t="shared" ref="G40:H42" si="2">G41</f>
        <v>201.4</v>
      </c>
      <c r="H40" s="16">
        <f t="shared" si="2"/>
        <v>201.4</v>
      </c>
      <c r="I40" s="6">
        <f t="shared" si="0"/>
        <v>100</v>
      </c>
    </row>
    <row r="41" spans="1:9">
      <c r="A41" s="50" t="s">
        <v>166</v>
      </c>
      <c r="B41" s="13" t="s">
        <v>40</v>
      </c>
      <c r="C41" s="13">
        <v>11</v>
      </c>
      <c r="D41" s="13" t="s">
        <v>22</v>
      </c>
      <c r="E41" s="14" t="s">
        <v>209</v>
      </c>
      <c r="F41" s="13"/>
      <c r="G41" s="16">
        <f t="shared" si="2"/>
        <v>201.4</v>
      </c>
      <c r="H41" s="16">
        <f t="shared" si="2"/>
        <v>201.4</v>
      </c>
      <c r="I41" s="6">
        <f t="shared" si="0"/>
        <v>100</v>
      </c>
    </row>
    <row r="42" spans="1:9">
      <c r="A42" s="24" t="s">
        <v>46</v>
      </c>
      <c r="B42" s="13" t="s">
        <v>40</v>
      </c>
      <c r="C42" s="13">
        <v>11</v>
      </c>
      <c r="D42" s="13" t="s">
        <v>22</v>
      </c>
      <c r="E42" s="19" t="s">
        <v>128</v>
      </c>
      <c r="F42" s="32"/>
      <c r="G42" s="16">
        <f t="shared" si="2"/>
        <v>201.4</v>
      </c>
      <c r="H42" s="16">
        <f t="shared" si="2"/>
        <v>201.4</v>
      </c>
      <c r="I42" s="6">
        <f t="shared" si="0"/>
        <v>100</v>
      </c>
    </row>
    <row r="43" spans="1:9" ht="31.5">
      <c r="A43" s="23" t="s">
        <v>114</v>
      </c>
      <c r="B43" s="13" t="s">
        <v>40</v>
      </c>
      <c r="C43" s="13">
        <v>11</v>
      </c>
      <c r="D43" s="13" t="s">
        <v>22</v>
      </c>
      <c r="E43" s="19" t="s">
        <v>128</v>
      </c>
      <c r="F43" s="32">
        <v>200</v>
      </c>
      <c r="G43" s="16">
        <v>201.4</v>
      </c>
      <c r="H43" s="16">
        <v>201.4</v>
      </c>
      <c r="I43" s="6">
        <f t="shared" si="0"/>
        <v>100</v>
      </c>
    </row>
    <row r="44" spans="1:9" ht="31.5">
      <c r="A44" s="49" t="s">
        <v>44</v>
      </c>
      <c r="B44" s="13" t="s">
        <v>31</v>
      </c>
      <c r="C44" s="13"/>
      <c r="D44" s="13"/>
      <c r="E44" s="15"/>
      <c r="F44" s="13"/>
      <c r="G44" s="16">
        <f>G45+G62</f>
        <v>56194.428</v>
      </c>
      <c r="H44" s="16">
        <f>H45+H62</f>
        <v>55439.217000000004</v>
      </c>
      <c r="I44" s="6">
        <f t="shared" si="0"/>
        <v>98.656074940383775</v>
      </c>
    </row>
    <row r="45" spans="1:9">
      <c r="A45" s="49" t="s">
        <v>37</v>
      </c>
      <c r="B45" s="13" t="s">
        <v>31</v>
      </c>
      <c r="C45" s="13" t="s">
        <v>24</v>
      </c>
      <c r="D45" s="13"/>
      <c r="E45" s="15"/>
      <c r="F45" s="13"/>
      <c r="G45" s="16">
        <f>G46+G55</f>
        <v>11985.001</v>
      </c>
      <c r="H45" s="16">
        <f>H46+H55</f>
        <v>11822.522000000001</v>
      </c>
      <c r="I45" s="6">
        <f t="shared" si="0"/>
        <v>98.644313838605441</v>
      </c>
    </row>
    <row r="46" spans="1:9">
      <c r="A46" s="49" t="str">
        <f>[1]Лист1!A34</f>
        <v>Дополнительное образование детей</v>
      </c>
      <c r="B46" s="13" t="s">
        <v>31</v>
      </c>
      <c r="C46" s="13" t="s">
        <v>24</v>
      </c>
      <c r="D46" s="13" t="s">
        <v>18</v>
      </c>
      <c r="E46" s="15"/>
      <c r="F46" s="13"/>
      <c r="G46" s="16">
        <f>G47</f>
        <v>11975.800999999999</v>
      </c>
      <c r="H46" s="16">
        <f>H47</f>
        <v>11813.322</v>
      </c>
      <c r="I46" s="6">
        <f t="shared" si="0"/>
        <v>98.643272379025007</v>
      </c>
    </row>
    <row r="47" spans="1:9" ht="31.5">
      <c r="A47" s="50" t="s">
        <v>219</v>
      </c>
      <c r="B47" s="13" t="s">
        <v>31</v>
      </c>
      <c r="C47" s="13" t="s">
        <v>24</v>
      </c>
      <c r="D47" s="13" t="s">
        <v>18</v>
      </c>
      <c r="E47" s="14" t="s">
        <v>220</v>
      </c>
      <c r="F47" s="13"/>
      <c r="G47" s="16">
        <f>G48</f>
        <v>11975.800999999999</v>
      </c>
      <c r="H47" s="16">
        <f>H48</f>
        <v>11813.322</v>
      </c>
      <c r="I47" s="6">
        <f t="shared" si="0"/>
        <v>98.643272379025007</v>
      </c>
    </row>
    <row r="48" spans="1:9" ht="31.5">
      <c r="A48" s="49" t="s">
        <v>72</v>
      </c>
      <c r="B48" s="13" t="s">
        <v>31</v>
      </c>
      <c r="C48" s="13" t="s">
        <v>24</v>
      </c>
      <c r="D48" s="13" t="s">
        <v>18</v>
      </c>
      <c r="E48" s="14" t="s">
        <v>111</v>
      </c>
      <c r="F48" s="13"/>
      <c r="G48" s="16">
        <f>G49+G53</f>
        <v>11975.800999999999</v>
      </c>
      <c r="H48" s="16">
        <f>H49+H53</f>
        <v>11813.322</v>
      </c>
      <c r="I48" s="6">
        <f t="shared" si="0"/>
        <v>98.643272379025007</v>
      </c>
    </row>
    <row r="49" spans="1:9" ht="31.5">
      <c r="A49" s="49" t="s">
        <v>112</v>
      </c>
      <c r="B49" s="13" t="s">
        <v>31</v>
      </c>
      <c r="C49" s="13" t="s">
        <v>24</v>
      </c>
      <c r="D49" s="13" t="s">
        <v>18</v>
      </c>
      <c r="E49" s="14" t="s">
        <v>113</v>
      </c>
      <c r="F49" s="13"/>
      <c r="G49" s="16">
        <f>G50+G51+G52</f>
        <v>3636.9949999999999</v>
      </c>
      <c r="H49" s="16">
        <f>H50+H51+H52</f>
        <v>3474.5160000000001</v>
      </c>
      <c r="I49" s="6">
        <f t="shared" si="0"/>
        <v>95.532603151777778</v>
      </c>
    </row>
    <row r="50" spans="1:9" ht="63">
      <c r="A50" s="23" t="s">
        <v>73</v>
      </c>
      <c r="B50" s="13" t="s">
        <v>31</v>
      </c>
      <c r="C50" s="13" t="s">
        <v>24</v>
      </c>
      <c r="D50" s="13" t="s">
        <v>18</v>
      </c>
      <c r="E50" s="14" t="s">
        <v>113</v>
      </c>
      <c r="F50" s="13">
        <v>100</v>
      </c>
      <c r="G50" s="16">
        <v>2309.4969999999998</v>
      </c>
      <c r="H50" s="16">
        <v>2278.3409999999999</v>
      </c>
      <c r="I50" s="6">
        <f t="shared" si="0"/>
        <v>98.650961659616797</v>
      </c>
    </row>
    <row r="51" spans="1:9" ht="31.5">
      <c r="A51" s="23" t="s">
        <v>114</v>
      </c>
      <c r="B51" s="13" t="s">
        <v>31</v>
      </c>
      <c r="C51" s="13" t="s">
        <v>24</v>
      </c>
      <c r="D51" s="13" t="s">
        <v>18</v>
      </c>
      <c r="E51" s="14" t="s">
        <v>113</v>
      </c>
      <c r="F51" s="13">
        <v>200</v>
      </c>
      <c r="G51" s="16">
        <v>1308.752</v>
      </c>
      <c r="H51" s="16">
        <v>1177.4290000000001</v>
      </c>
      <c r="I51" s="6">
        <f t="shared" si="0"/>
        <v>89.965784197464458</v>
      </c>
    </row>
    <row r="52" spans="1:9">
      <c r="A52" s="50" t="s">
        <v>74</v>
      </c>
      <c r="B52" s="13" t="s">
        <v>31</v>
      </c>
      <c r="C52" s="13" t="s">
        <v>24</v>
      </c>
      <c r="D52" s="13" t="s">
        <v>18</v>
      </c>
      <c r="E52" s="14" t="s">
        <v>113</v>
      </c>
      <c r="F52" s="13">
        <v>850</v>
      </c>
      <c r="G52" s="16">
        <v>18.745999999999999</v>
      </c>
      <c r="H52" s="16">
        <v>18.745999999999999</v>
      </c>
      <c r="I52" s="6">
        <f t="shared" si="0"/>
        <v>100</v>
      </c>
    </row>
    <row r="53" spans="1:9" ht="47.25">
      <c r="A53" s="50" t="s">
        <v>168</v>
      </c>
      <c r="B53" s="13" t="s">
        <v>31</v>
      </c>
      <c r="C53" s="13" t="s">
        <v>24</v>
      </c>
      <c r="D53" s="13" t="s">
        <v>18</v>
      </c>
      <c r="E53" s="14" t="s">
        <v>169</v>
      </c>
      <c r="F53" s="13"/>
      <c r="G53" s="16">
        <f>G54</f>
        <v>8338.8060000000005</v>
      </c>
      <c r="H53" s="16">
        <f>H54</f>
        <v>8338.8060000000005</v>
      </c>
      <c r="I53" s="6">
        <f t="shared" si="0"/>
        <v>100</v>
      </c>
    </row>
    <row r="54" spans="1:9" ht="63">
      <c r="A54" s="23" t="s">
        <v>73</v>
      </c>
      <c r="B54" s="13" t="s">
        <v>31</v>
      </c>
      <c r="C54" s="13" t="s">
        <v>24</v>
      </c>
      <c r="D54" s="13" t="s">
        <v>18</v>
      </c>
      <c r="E54" s="14" t="s">
        <v>169</v>
      </c>
      <c r="F54" s="13">
        <v>100</v>
      </c>
      <c r="G54" s="16">
        <v>8338.8060000000005</v>
      </c>
      <c r="H54" s="16">
        <v>8338.8060000000005</v>
      </c>
      <c r="I54" s="6">
        <f t="shared" si="0"/>
        <v>100</v>
      </c>
    </row>
    <row r="55" spans="1:9" ht="31.5">
      <c r="A55" s="23" t="s">
        <v>291</v>
      </c>
      <c r="B55" s="13" t="s">
        <v>31</v>
      </c>
      <c r="C55" s="13" t="s">
        <v>24</v>
      </c>
      <c r="D55" s="13" t="s">
        <v>22</v>
      </c>
      <c r="E55" s="14"/>
      <c r="F55" s="11"/>
      <c r="G55" s="16">
        <f>G59+G56</f>
        <v>9.1999999999999993</v>
      </c>
      <c r="H55" s="16">
        <f>H59+H56</f>
        <v>9.1999999999999993</v>
      </c>
      <c r="I55" s="6">
        <f t="shared" si="0"/>
        <v>100</v>
      </c>
    </row>
    <row r="56" spans="1:9" ht="31.5">
      <c r="A56" s="49" t="s">
        <v>72</v>
      </c>
      <c r="B56" s="13" t="s">
        <v>31</v>
      </c>
      <c r="C56" s="13" t="s">
        <v>24</v>
      </c>
      <c r="D56" s="13" t="s">
        <v>22</v>
      </c>
      <c r="E56" s="14" t="s">
        <v>111</v>
      </c>
      <c r="F56" s="11"/>
      <c r="G56" s="16">
        <f>G57</f>
        <v>5</v>
      </c>
      <c r="H56" s="16">
        <f>H57</f>
        <v>5</v>
      </c>
      <c r="I56" s="6">
        <f t="shared" si="0"/>
        <v>100</v>
      </c>
    </row>
    <row r="57" spans="1:9" ht="31.5">
      <c r="A57" s="49" t="s">
        <v>112</v>
      </c>
      <c r="B57" s="13" t="s">
        <v>31</v>
      </c>
      <c r="C57" s="13" t="s">
        <v>24</v>
      </c>
      <c r="D57" s="13" t="s">
        <v>22</v>
      </c>
      <c r="E57" s="14" t="s">
        <v>113</v>
      </c>
      <c r="F57" s="11"/>
      <c r="G57" s="16">
        <f>G58</f>
        <v>5</v>
      </c>
      <c r="H57" s="16">
        <f>H58</f>
        <v>5</v>
      </c>
      <c r="I57" s="6">
        <f t="shared" si="0"/>
        <v>100</v>
      </c>
    </row>
    <row r="58" spans="1:9" ht="31.5">
      <c r="A58" s="23" t="s">
        <v>114</v>
      </c>
      <c r="B58" s="13" t="s">
        <v>31</v>
      </c>
      <c r="C58" s="13" t="s">
        <v>24</v>
      </c>
      <c r="D58" s="13" t="s">
        <v>22</v>
      </c>
      <c r="E58" s="14" t="s">
        <v>113</v>
      </c>
      <c r="F58" s="11">
        <v>200</v>
      </c>
      <c r="G58" s="16">
        <v>5</v>
      </c>
      <c r="H58" s="16">
        <v>5</v>
      </c>
      <c r="I58" s="6">
        <f t="shared" si="0"/>
        <v>100</v>
      </c>
    </row>
    <row r="59" spans="1:9" ht="31.5">
      <c r="A59" s="50" t="s">
        <v>81</v>
      </c>
      <c r="B59" s="13" t="s">
        <v>31</v>
      </c>
      <c r="C59" s="13" t="s">
        <v>24</v>
      </c>
      <c r="D59" s="13" t="s">
        <v>22</v>
      </c>
      <c r="E59" s="14" t="s">
        <v>119</v>
      </c>
      <c r="F59" s="11"/>
      <c r="G59" s="16">
        <f>G60</f>
        <v>4.2</v>
      </c>
      <c r="H59" s="16">
        <f>H60</f>
        <v>4.2</v>
      </c>
      <c r="I59" s="6">
        <f t="shared" si="0"/>
        <v>100</v>
      </c>
    </row>
    <row r="60" spans="1:9" ht="63">
      <c r="A60" s="52" t="s">
        <v>82</v>
      </c>
      <c r="B60" s="13" t="s">
        <v>31</v>
      </c>
      <c r="C60" s="13" t="s">
        <v>24</v>
      </c>
      <c r="D60" s="13" t="s">
        <v>22</v>
      </c>
      <c r="E60" s="19" t="s">
        <v>120</v>
      </c>
      <c r="F60" s="11"/>
      <c r="G60" s="16">
        <f>G61</f>
        <v>4.2</v>
      </c>
      <c r="H60" s="16">
        <f>H61</f>
        <v>4.2</v>
      </c>
      <c r="I60" s="6">
        <f t="shared" si="0"/>
        <v>100</v>
      </c>
    </row>
    <row r="61" spans="1:9" ht="31.5">
      <c r="A61" s="23" t="s">
        <v>114</v>
      </c>
      <c r="B61" s="13" t="s">
        <v>31</v>
      </c>
      <c r="C61" s="13" t="s">
        <v>24</v>
      </c>
      <c r="D61" s="13" t="s">
        <v>22</v>
      </c>
      <c r="E61" s="19" t="s">
        <v>120</v>
      </c>
      <c r="F61" s="32">
        <v>200</v>
      </c>
      <c r="G61" s="16">
        <v>4.2</v>
      </c>
      <c r="H61" s="16">
        <v>4.2</v>
      </c>
      <c r="I61" s="6">
        <f t="shared" si="0"/>
        <v>100</v>
      </c>
    </row>
    <row r="62" spans="1:9">
      <c r="A62" s="49" t="s">
        <v>77</v>
      </c>
      <c r="B62" s="13" t="s">
        <v>31</v>
      </c>
      <c r="C62" s="13" t="s">
        <v>23</v>
      </c>
      <c r="D62" s="13"/>
      <c r="E62" s="15"/>
      <c r="F62" s="13"/>
      <c r="G62" s="16">
        <f>G63+G81</f>
        <v>44209.426999999996</v>
      </c>
      <c r="H62" s="16">
        <f>H63+H81</f>
        <v>43616.695</v>
      </c>
      <c r="I62" s="6">
        <f t="shared" si="0"/>
        <v>98.659263328610891</v>
      </c>
    </row>
    <row r="63" spans="1:9">
      <c r="A63" s="49" t="s">
        <v>50</v>
      </c>
      <c r="B63" s="13" t="s">
        <v>31</v>
      </c>
      <c r="C63" s="13" t="s">
        <v>23</v>
      </c>
      <c r="D63" s="13" t="s">
        <v>16</v>
      </c>
      <c r="E63" s="15"/>
      <c r="F63" s="13"/>
      <c r="G63" s="16">
        <f>G64+G74</f>
        <v>34315.328999999998</v>
      </c>
      <c r="H63" s="16">
        <f>H64+H74</f>
        <v>33794.379000000001</v>
      </c>
      <c r="I63" s="6">
        <f t="shared" si="0"/>
        <v>98.481873800481424</v>
      </c>
    </row>
    <row r="64" spans="1:9" ht="31.5">
      <c r="A64" s="50" t="s">
        <v>219</v>
      </c>
      <c r="B64" s="13" t="s">
        <v>31</v>
      </c>
      <c r="C64" s="13" t="s">
        <v>23</v>
      </c>
      <c r="D64" s="13" t="s">
        <v>16</v>
      </c>
      <c r="E64" s="14" t="s">
        <v>220</v>
      </c>
      <c r="F64" s="13"/>
      <c r="G64" s="16">
        <f>G65</f>
        <v>26627.332999999999</v>
      </c>
      <c r="H64" s="16">
        <f>H65</f>
        <v>26106.832999999999</v>
      </c>
      <c r="I64" s="6">
        <f t="shared" si="0"/>
        <v>98.045241707083477</v>
      </c>
    </row>
    <row r="65" spans="1:9" ht="31.5">
      <c r="A65" s="49" t="s">
        <v>78</v>
      </c>
      <c r="B65" s="13" t="s">
        <v>31</v>
      </c>
      <c r="C65" s="13" t="s">
        <v>23</v>
      </c>
      <c r="D65" s="13" t="s">
        <v>16</v>
      </c>
      <c r="E65" s="14" t="s">
        <v>117</v>
      </c>
      <c r="F65" s="11"/>
      <c r="G65" s="16">
        <f>G66+G70+G72</f>
        <v>26627.332999999999</v>
      </c>
      <c r="H65" s="16">
        <f>H66+H70+H72</f>
        <v>26106.832999999999</v>
      </c>
      <c r="I65" s="6">
        <f t="shared" si="0"/>
        <v>98.045241707083477</v>
      </c>
    </row>
    <row r="66" spans="1:9">
      <c r="A66" s="49" t="s">
        <v>79</v>
      </c>
      <c r="B66" s="13" t="s">
        <v>31</v>
      </c>
      <c r="C66" s="13" t="s">
        <v>23</v>
      </c>
      <c r="D66" s="13" t="s">
        <v>16</v>
      </c>
      <c r="E66" s="14" t="s">
        <v>118</v>
      </c>
      <c r="F66" s="11"/>
      <c r="G66" s="16">
        <f>G67+G68+G69</f>
        <v>8849.44</v>
      </c>
      <c r="H66" s="16">
        <f>H67+H68+H69</f>
        <v>8328.94</v>
      </c>
      <c r="I66" s="6">
        <f t="shared" si="0"/>
        <v>94.118271890650703</v>
      </c>
    </row>
    <row r="67" spans="1:9" ht="63">
      <c r="A67" s="23" t="s">
        <v>73</v>
      </c>
      <c r="B67" s="13" t="s">
        <v>31</v>
      </c>
      <c r="C67" s="13" t="s">
        <v>23</v>
      </c>
      <c r="D67" s="13" t="s">
        <v>16</v>
      </c>
      <c r="E67" s="14" t="s">
        <v>118</v>
      </c>
      <c r="F67" s="11">
        <v>100</v>
      </c>
      <c r="G67" s="31">
        <v>6640.8490000000002</v>
      </c>
      <c r="H67" s="31">
        <v>6417.201</v>
      </c>
      <c r="I67" s="6">
        <f t="shared" si="0"/>
        <v>96.632237835855022</v>
      </c>
    </row>
    <row r="68" spans="1:9" ht="31.5">
      <c r="A68" s="23" t="s">
        <v>114</v>
      </c>
      <c r="B68" s="13" t="s">
        <v>31</v>
      </c>
      <c r="C68" s="13" t="s">
        <v>23</v>
      </c>
      <c r="D68" s="13" t="s">
        <v>16</v>
      </c>
      <c r="E68" s="14" t="s">
        <v>118</v>
      </c>
      <c r="F68" s="11">
        <v>200</v>
      </c>
      <c r="G68" s="31">
        <v>2179.9189999999999</v>
      </c>
      <c r="H68" s="31">
        <v>1883.067</v>
      </c>
      <c r="I68" s="6">
        <f t="shared" si="0"/>
        <v>86.382429805878118</v>
      </c>
    </row>
    <row r="69" spans="1:9">
      <c r="A69" s="50" t="s">
        <v>74</v>
      </c>
      <c r="B69" s="13" t="s">
        <v>31</v>
      </c>
      <c r="C69" s="13" t="s">
        <v>23</v>
      </c>
      <c r="D69" s="13" t="s">
        <v>16</v>
      </c>
      <c r="E69" s="14" t="s">
        <v>118</v>
      </c>
      <c r="F69" s="11">
        <v>850</v>
      </c>
      <c r="G69" s="31">
        <v>28.672000000000001</v>
      </c>
      <c r="H69" s="31">
        <v>28.672000000000001</v>
      </c>
      <c r="I69" s="6">
        <f t="shared" si="0"/>
        <v>100</v>
      </c>
    </row>
    <row r="70" spans="1:9" ht="47.25">
      <c r="A70" s="50" t="s">
        <v>168</v>
      </c>
      <c r="B70" s="13" t="s">
        <v>31</v>
      </c>
      <c r="C70" s="13" t="s">
        <v>23</v>
      </c>
      <c r="D70" s="13" t="s">
        <v>16</v>
      </c>
      <c r="E70" s="14" t="s">
        <v>170</v>
      </c>
      <c r="F70" s="13"/>
      <c r="G70" s="16">
        <f>G71</f>
        <v>17341.992999999999</v>
      </c>
      <c r="H70" s="16">
        <f>H71</f>
        <v>17341.992999999999</v>
      </c>
      <c r="I70" s="6">
        <f t="shared" si="0"/>
        <v>100</v>
      </c>
    </row>
    <row r="71" spans="1:9" ht="63">
      <c r="A71" s="23" t="s">
        <v>73</v>
      </c>
      <c r="B71" s="13" t="s">
        <v>31</v>
      </c>
      <c r="C71" s="13" t="s">
        <v>23</v>
      </c>
      <c r="D71" s="13" t="s">
        <v>16</v>
      </c>
      <c r="E71" s="14" t="s">
        <v>170</v>
      </c>
      <c r="F71" s="13">
        <v>100</v>
      </c>
      <c r="G71" s="16">
        <v>17341.992999999999</v>
      </c>
      <c r="H71" s="16">
        <v>17341.992999999999</v>
      </c>
      <c r="I71" s="6">
        <f t="shared" si="0"/>
        <v>100</v>
      </c>
    </row>
    <row r="72" spans="1:9" ht="47.25">
      <c r="A72" s="50" t="s">
        <v>171</v>
      </c>
      <c r="B72" s="13" t="s">
        <v>31</v>
      </c>
      <c r="C72" s="13" t="s">
        <v>23</v>
      </c>
      <c r="D72" s="13" t="s">
        <v>16</v>
      </c>
      <c r="E72" s="14" t="s">
        <v>170</v>
      </c>
      <c r="F72" s="13"/>
      <c r="G72" s="16">
        <f>G73</f>
        <v>435.9</v>
      </c>
      <c r="H72" s="16">
        <f>H73</f>
        <v>435.9</v>
      </c>
      <c r="I72" s="6">
        <f t="shared" si="0"/>
        <v>100</v>
      </c>
    </row>
    <row r="73" spans="1:9" ht="63">
      <c r="A73" s="23" t="s">
        <v>73</v>
      </c>
      <c r="B73" s="13" t="s">
        <v>31</v>
      </c>
      <c r="C73" s="13" t="s">
        <v>23</v>
      </c>
      <c r="D73" s="13" t="s">
        <v>16</v>
      </c>
      <c r="E73" s="14" t="s">
        <v>170</v>
      </c>
      <c r="F73" s="13">
        <v>100</v>
      </c>
      <c r="G73" s="16">
        <v>435.9</v>
      </c>
      <c r="H73" s="16">
        <v>435.9</v>
      </c>
      <c r="I73" s="6">
        <f t="shared" si="0"/>
        <v>100</v>
      </c>
    </row>
    <row r="74" spans="1:9" ht="31.5">
      <c r="A74" s="50" t="s">
        <v>227</v>
      </c>
      <c r="B74" s="13" t="s">
        <v>31</v>
      </c>
      <c r="C74" s="13" t="s">
        <v>23</v>
      </c>
      <c r="D74" s="13" t="s">
        <v>16</v>
      </c>
      <c r="E74" s="14" t="s">
        <v>228</v>
      </c>
      <c r="F74" s="13"/>
      <c r="G74" s="16">
        <f>G75+G78</f>
        <v>7687.9960000000001</v>
      </c>
      <c r="H74" s="16">
        <f>H75+H78</f>
        <v>7687.5460000000003</v>
      </c>
      <c r="I74" s="6">
        <f t="shared" si="0"/>
        <v>99.994146719119001</v>
      </c>
    </row>
    <row r="75" spans="1:9" ht="31.5">
      <c r="A75" s="50" t="s">
        <v>223</v>
      </c>
      <c r="B75" s="13" t="s">
        <v>31</v>
      </c>
      <c r="C75" s="13" t="s">
        <v>23</v>
      </c>
      <c r="D75" s="13" t="s">
        <v>16</v>
      </c>
      <c r="E75" s="14" t="s">
        <v>193</v>
      </c>
      <c r="F75" s="13"/>
      <c r="G75" s="16">
        <f>G77+G76</f>
        <v>7586.9960000000001</v>
      </c>
      <c r="H75" s="16">
        <f>H77+H76</f>
        <v>7586.5460000000003</v>
      </c>
      <c r="I75" s="6">
        <f t="shared" si="0"/>
        <v>99.994068798770954</v>
      </c>
    </row>
    <row r="76" spans="1:9" ht="63">
      <c r="A76" s="23" t="s">
        <v>73</v>
      </c>
      <c r="B76" s="13" t="s">
        <v>31</v>
      </c>
      <c r="C76" s="13" t="s">
        <v>23</v>
      </c>
      <c r="D76" s="13" t="s">
        <v>16</v>
      </c>
      <c r="E76" s="14" t="s">
        <v>193</v>
      </c>
      <c r="F76" s="13">
        <v>100</v>
      </c>
      <c r="G76" s="16">
        <v>8.6</v>
      </c>
      <c r="H76" s="16">
        <v>8.6</v>
      </c>
      <c r="I76" s="6">
        <f t="shared" si="0"/>
        <v>100</v>
      </c>
    </row>
    <row r="77" spans="1:9" ht="31.5">
      <c r="A77" s="23" t="s">
        <v>114</v>
      </c>
      <c r="B77" s="13" t="s">
        <v>31</v>
      </c>
      <c r="C77" s="13" t="s">
        <v>23</v>
      </c>
      <c r="D77" s="13" t="s">
        <v>16</v>
      </c>
      <c r="E77" s="14" t="s">
        <v>193</v>
      </c>
      <c r="F77" s="13">
        <v>200</v>
      </c>
      <c r="G77" s="16">
        <v>7578.3959999999997</v>
      </c>
      <c r="H77" s="16">
        <v>7577.9459999999999</v>
      </c>
      <c r="I77" s="6">
        <f t="shared" si="0"/>
        <v>99.994062068015452</v>
      </c>
    </row>
    <row r="78" spans="1:9">
      <c r="A78" s="23" t="s">
        <v>292</v>
      </c>
      <c r="B78" s="13" t="s">
        <v>31</v>
      </c>
      <c r="C78" s="13" t="s">
        <v>23</v>
      </c>
      <c r="D78" s="13" t="s">
        <v>16</v>
      </c>
      <c r="E78" s="14" t="s">
        <v>293</v>
      </c>
      <c r="F78" s="13"/>
      <c r="G78" s="16">
        <f>G79</f>
        <v>101</v>
      </c>
      <c r="H78" s="16">
        <f>H79</f>
        <v>101</v>
      </c>
      <c r="I78" s="6">
        <f t="shared" ref="I78:I138" si="3">H78/G78*100</f>
        <v>100</v>
      </c>
    </row>
    <row r="79" spans="1:9" ht="47.25">
      <c r="A79" s="23" t="s">
        <v>294</v>
      </c>
      <c r="B79" s="13" t="s">
        <v>31</v>
      </c>
      <c r="C79" s="13" t="s">
        <v>23</v>
      </c>
      <c r="D79" s="13" t="s">
        <v>16</v>
      </c>
      <c r="E79" s="14" t="s">
        <v>295</v>
      </c>
      <c r="F79" s="13"/>
      <c r="G79" s="16">
        <f>G80</f>
        <v>101</v>
      </c>
      <c r="H79" s="16">
        <f>H80</f>
        <v>101</v>
      </c>
      <c r="I79" s="6">
        <f t="shared" si="3"/>
        <v>100</v>
      </c>
    </row>
    <row r="80" spans="1:9" ht="31.5">
      <c r="A80" s="23" t="s">
        <v>114</v>
      </c>
      <c r="B80" s="13" t="s">
        <v>31</v>
      </c>
      <c r="C80" s="13" t="s">
        <v>23</v>
      </c>
      <c r="D80" s="13" t="s">
        <v>16</v>
      </c>
      <c r="E80" s="14" t="s">
        <v>295</v>
      </c>
      <c r="F80" s="13">
        <v>200</v>
      </c>
      <c r="G80" s="16">
        <v>101</v>
      </c>
      <c r="H80" s="16">
        <v>101</v>
      </c>
      <c r="I80" s="6">
        <f t="shared" si="3"/>
        <v>100</v>
      </c>
    </row>
    <row r="81" spans="1:9">
      <c r="A81" s="49" t="s">
        <v>80</v>
      </c>
      <c r="B81" s="13" t="s">
        <v>31</v>
      </c>
      <c r="C81" s="13" t="s">
        <v>23</v>
      </c>
      <c r="D81" s="13" t="s">
        <v>19</v>
      </c>
      <c r="E81" s="14"/>
      <c r="F81" s="13"/>
      <c r="G81" s="16">
        <f>G82+G87</f>
        <v>9894.098</v>
      </c>
      <c r="H81" s="16">
        <f>H82+H87</f>
        <v>9822.3160000000007</v>
      </c>
      <c r="I81" s="6">
        <v>0</v>
      </c>
    </row>
    <row r="82" spans="1:9" ht="47.25">
      <c r="A82" s="49" t="s">
        <v>225</v>
      </c>
      <c r="B82" s="13" t="s">
        <v>31</v>
      </c>
      <c r="C82" s="13" t="s">
        <v>23</v>
      </c>
      <c r="D82" s="13" t="s">
        <v>19</v>
      </c>
      <c r="E82" s="15" t="s">
        <v>226</v>
      </c>
      <c r="F82" s="13"/>
      <c r="G82" s="16">
        <f>G83</f>
        <v>1013.95</v>
      </c>
      <c r="H82" s="16">
        <f>H83</f>
        <v>1012.894</v>
      </c>
      <c r="I82" s="6">
        <f t="shared" si="3"/>
        <v>99.895852852704763</v>
      </c>
    </row>
    <row r="83" spans="1:9" ht="31.5">
      <c r="A83" s="49" t="s">
        <v>75</v>
      </c>
      <c r="B83" s="13" t="s">
        <v>31</v>
      </c>
      <c r="C83" s="13" t="s">
        <v>23</v>
      </c>
      <c r="D83" s="13" t="s">
        <v>19</v>
      </c>
      <c r="E83" s="14" t="s">
        <v>115</v>
      </c>
      <c r="F83" s="11"/>
      <c r="G83" s="16">
        <f>G84</f>
        <v>1013.95</v>
      </c>
      <c r="H83" s="16">
        <f>H84</f>
        <v>1012.894</v>
      </c>
      <c r="I83" s="6">
        <f t="shared" si="3"/>
        <v>99.895852852704763</v>
      </c>
    </row>
    <row r="84" spans="1:9">
      <c r="A84" s="49" t="s">
        <v>76</v>
      </c>
      <c r="B84" s="13" t="s">
        <v>31</v>
      </c>
      <c r="C84" s="13" t="s">
        <v>23</v>
      </c>
      <c r="D84" s="13" t="s">
        <v>19</v>
      </c>
      <c r="E84" s="14" t="s">
        <v>116</v>
      </c>
      <c r="F84" s="11"/>
      <c r="G84" s="16">
        <f>G85+G86</f>
        <v>1013.95</v>
      </c>
      <c r="H84" s="16">
        <f>H85+H86</f>
        <v>1012.894</v>
      </c>
      <c r="I84" s="6">
        <f t="shared" si="3"/>
        <v>99.895852852704763</v>
      </c>
    </row>
    <row r="85" spans="1:9" ht="63">
      <c r="A85" s="23" t="s">
        <v>73</v>
      </c>
      <c r="B85" s="13" t="s">
        <v>31</v>
      </c>
      <c r="C85" s="13" t="s">
        <v>23</v>
      </c>
      <c r="D85" s="13" t="s">
        <v>19</v>
      </c>
      <c r="E85" s="14" t="s">
        <v>116</v>
      </c>
      <c r="F85" s="11">
        <v>100</v>
      </c>
      <c r="G85" s="16">
        <v>1013.95</v>
      </c>
      <c r="H85" s="16">
        <v>1012.894</v>
      </c>
      <c r="I85" s="6">
        <f t="shared" si="3"/>
        <v>99.895852852704763</v>
      </c>
    </row>
    <row r="86" spans="1:9" ht="31.5">
      <c r="A86" s="23" t="s">
        <v>114</v>
      </c>
      <c r="B86" s="13" t="s">
        <v>31</v>
      </c>
      <c r="C86" s="13" t="s">
        <v>23</v>
      </c>
      <c r="D86" s="13" t="s">
        <v>19</v>
      </c>
      <c r="E86" s="14" t="s">
        <v>116</v>
      </c>
      <c r="F86" s="13">
        <v>200</v>
      </c>
      <c r="G86" s="16">
        <v>0</v>
      </c>
      <c r="H86" s="16">
        <v>0</v>
      </c>
      <c r="I86" s="6">
        <v>0</v>
      </c>
    </row>
    <row r="87" spans="1:9" ht="31.5">
      <c r="A87" s="50" t="s">
        <v>219</v>
      </c>
      <c r="B87" s="13" t="s">
        <v>31</v>
      </c>
      <c r="C87" s="13" t="s">
        <v>23</v>
      </c>
      <c r="D87" s="13" t="s">
        <v>19</v>
      </c>
      <c r="E87" s="14" t="s">
        <v>220</v>
      </c>
      <c r="F87" s="13"/>
      <c r="G87" s="16">
        <f>G88</f>
        <v>8880.1479999999992</v>
      </c>
      <c r="H87" s="16">
        <f>H88</f>
        <v>8809.4220000000005</v>
      </c>
      <c r="I87" s="6">
        <f t="shared" si="3"/>
        <v>99.203549310214214</v>
      </c>
    </row>
    <row r="88" spans="1:9" ht="31.5">
      <c r="A88" s="50" t="s">
        <v>81</v>
      </c>
      <c r="B88" s="13" t="s">
        <v>31</v>
      </c>
      <c r="C88" s="13" t="s">
        <v>23</v>
      </c>
      <c r="D88" s="13" t="s">
        <v>19</v>
      </c>
      <c r="E88" s="14" t="s">
        <v>119</v>
      </c>
      <c r="F88" s="13"/>
      <c r="G88" s="16">
        <f>G93+G89</f>
        <v>8880.1479999999992</v>
      </c>
      <c r="H88" s="16">
        <f>H93+H89</f>
        <v>8809.4220000000005</v>
      </c>
      <c r="I88" s="6">
        <f t="shared" si="3"/>
        <v>99.203549310214214</v>
      </c>
    </row>
    <row r="89" spans="1:9">
      <c r="A89" s="52" t="s">
        <v>136</v>
      </c>
      <c r="B89" s="13" t="s">
        <v>31</v>
      </c>
      <c r="C89" s="13" t="s">
        <v>23</v>
      </c>
      <c r="D89" s="13" t="s">
        <v>19</v>
      </c>
      <c r="E89" s="14" t="s">
        <v>137</v>
      </c>
      <c r="F89" s="13"/>
      <c r="G89" s="16">
        <f>G90+G91+G92</f>
        <v>5938.2089999999998</v>
      </c>
      <c r="H89" s="16">
        <f>H90+H91+H92</f>
        <v>5885.9480000000003</v>
      </c>
      <c r="I89" s="6">
        <f t="shared" si="3"/>
        <v>99.1199198276787</v>
      </c>
    </row>
    <row r="90" spans="1:9" ht="63">
      <c r="A90" s="23" t="s">
        <v>73</v>
      </c>
      <c r="B90" s="13" t="s">
        <v>31</v>
      </c>
      <c r="C90" s="13" t="s">
        <v>23</v>
      </c>
      <c r="D90" s="13" t="s">
        <v>19</v>
      </c>
      <c r="E90" s="14" t="s">
        <v>137</v>
      </c>
      <c r="F90" s="13">
        <v>100</v>
      </c>
      <c r="G90" s="16">
        <v>5874.8</v>
      </c>
      <c r="H90" s="16">
        <v>5835.4880000000003</v>
      </c>
      <c r="I90" s="6">
        <f t="shared" si="3"/>
        <v>99.330836794444068</v>
      </c>
    </row>
    <row r="91" spans="1:9" ht="31.5">
      <c r="A91" s="23" t="s">
        <v>114</v>
      </c>
      <c r="B91" s="13" t="s">
        <v>31</v>
      </c>
      <c r="C91" s="13" t="s">
        <v>23</v>
      </c>
      <c r="D91" s="13" t="s">
        <v>19</v>
      </c>
      <c r="E91" s="14" t="s">
        <v>137</v>
      </c>
      <c r="F91" s="13">
        <v>200</v>
      </c>
      <c r="G91" s="16">
        <v>57.75</v>
      </c>
      <c r="H91" s="16">
        <v>47.417999999999999</v>
      </c>
      <c r="I91" s="6">
        <v>0</v>
      </c>
    </row>
    <row r="92" spans="1:9">
      <c r="A92" s="50" t="s">
        <v>74</v>
      </c>
      <c r="B92" s="13" t="s">
        <v>31</v>
      </c>
      <c r="C92" s="13" t="s">
        <v>23</v>
      </c>
      <c r="D92" s="13" t="s">
        <v>19</v>
      </c>
      <c r="E92" s="14" t="s">
        <v>137</v>
      </c>
      <c r="F92" s="13">
        <v>850</v>
      </c>
      <c r="G92" s="16">
        <v>5.6589999999999998</v>
      </c>
      <c r="H92" s="16">
        <v>3.0419999999999998</v>
      </c>
      <c r="I92" s="6">
        <f t="shared" si="3"/>
        <v>53.755080402898038</v>
      </c>
    </row>
    <row r="93" spans="1:9" ht="63">
      <c r="A93" s="51" t="s">
        <v>82</v>
      </c>
      <c r="B93" s="13" t="s">
        <v>31</v>
      </c>
      <c r="C93" s="13" t="s">
        <v>23</v>
      </c>
      <c r="D93" s="13" t="s">
        <v>19</v>
      </c>
      <c r="E93" s="14" t="s">
        <v>120</v>
      </c>
      <c r="F93" s="13"/>
      <c r="G93" s="16">
        <f>G94+G95+G96</f>
        <v>2941.9389999999999</v>
      </c>
      <c r="H93" s="16">
        <f>H94+H95+H96</f>
        <v>2923.4740000000002</v>
      </c>
      <c r="I93" s="6">
        <f t="shared" si="3"/>
        <v>99.372352723832819</v>
      </c>
    </row>
    <row r="94" spans="1:9" ht="63">
      <c r="A94" s="23" t="s">
        <v>73</v>
      </c>
      <c r="B94" s="13" t="s">
        <v>31</v>
      </c>
      <c r="C94" s="13" t="s">
        <v>23</v>
      </c>
      <c r="D94" s="13" t="s">
        <v>19</v>
      </c>
      <c r="E94" s="14" t="s">
        <v>120</v>
      </c>
      <c r="F94" s="13">
        <v>100</v>
      </c>
      <c r="G94" s="16">
        <v>2567</v>
      </c>
      <c r="H94" s="16">
        <v>2560.1179999999999</v>
      </c>
      <c r="I94" s="6">
        <f t="shared" si="3"/>
        <v>99.731904947409419</v>
      </c>
    </row>
    <row r="95" spans="1:9" ht="31.5">
      <c r="A95" s="23" t="s">
        <v>114</v>
      </c>
      <c r="B95" s="13" t="s">
        <v>31</v>
      </c>
      <c r="C95" s="13" t="s">
        <v>23</v>
      </c>
      <c r="D95" s="13" t="s">
        <v>19</v>
      </c>
      <c r="E95" s="14" t="s">
        <v>120</v>
      </c>
      <c r="F95" s="13">
        <v>200</v>
      </c>
      <c r="G95" s="16">
        <v>374.93900000000002</v>
      </c>
      <c r="H95" s="16">
        <v>363.35599999999999</v>
      </c>
      <c r="I95" s="6">
        <f t="shared" si="3"/>
        <v>96.91069747345567</v>
      </c>
    </row>
    <row r="96" spans="1:9">
      <c r="A96" s="50" t="s">
        <v>74</v>
      </c>
      <c r="B96" s="13" t="s">
        <v>31</v>
      </c>
      <c r="C96" s="13" t="s">
        <v>23</v>
      </c>
      <c r="D96" s="13" t="s">
        <v>19</v>
      </c>
      <c r="E96" s="14" t="s">
        <v>120</v>
      </c>
      <c r="F96" s="13">
        <v>850</v>
      </c>
      <c r="G96" s="16">
        <v>0</v>
      </c>
      <c r="H96" s="16">
        <v>0</v>
      </c>
      <c r="I96" s="6">
        <v>0</v>
      </c>
    </row>
    <row r="97" spans="1:9" ht="31.5">
      <c r="A97" s="49" t="s">
        <v>54</v>
      </c>
      <c r="B97" s="13" t="s">
        <v>32</v>
      </c>
      <c r="C97" s="13"/>
      <c r="D97" s="13"/>
      <c r="E97" s="15"/>
      <c r="F97" s="13"/>
      <c r="G97" s="16">
        <f>G98+G199</f>
        <v>458732.29299999995</v>
      </c>
      <c r="H97" s="16">
        <f>H98+H199</f>
        <v>429219.13299999991</v>
      </c>
      <c r="I97" s="6">
        <f t="shared" si="3"/>
        <v>93.566365296196835</v>
      </c>
    </row>
    <row r="98" spans="1:9">
      <c r="A98" s="49" t="s">
        <v>37</v>
      </c>
      <c r="B98" s="13" t="s">
        <v>32</v>
      </c>
      <c r="C98" s="13" t="s">
        <v>24</v>
      </c>
      <c r="D98" s="13"/>
      <c r="E98" s="14"/>
      <c r="F98" s="13"/>
      <c r="G98" s="16">
        <f>G99+G116+G165+G161</f>
        <v>440140.48299999995</v>
      </c>
      <c r="H98" s="16">
        <f>H99+H116+H165+H161</f>
        <v>414136.51299999992</v>
      </c>
      <c r="I98" s="6">
        <f t="shared" si="3"/>
        <v>94.091893155849505</v>
      </c>
    </row>
    <row r="99" spans="1:9">
      <c r="A99" s="49" t="s">
        <v>8</v>
      </c>
      <c r="B99" s="13" t="s">
        <v>32</v>
      </c>
      <c r="C99" s="13" t="s">
        <v>24</v>
      </c>
      <c r="D99" s="13" t="s">
        <v>16</v>
      </c>
      <c r="E99" s="14"/>
      <c r="F99" s="13"/>
      <c r="G99" s="16">
        <f>G100+G110</f>
        <v>67945.81700000001</v>
      </c>
      <c r="H99" s="16">
        <f>H100+H110</f>
        <v>67563.138999999996</v>
      </c>
      <c r="I99" s="6">
        <f t="shared" si="3"/>
        <v>99.436789464169635</v>
      </c>
    </row>
    <row r="100" spans="1:9" ht="31.5">
      <c r="A100" s="50" t="s">
        <v>219</v>
      </c>
      <c r="B100" s="13" t="s">
        <v>32</v>
      </c>
      <c r="C100" s="13" t="s">
        <v>24</v>
      </c>
      <c r="D100" s="13" t="s">
        <v>16</v>
      </c>
      <c r="E100" s="14" t="s">
        <v>220</v>
      </c>
      <c r="F100" s="13"/>
      <c r="G100" s="16">
        <f>G101</f>
        <v>22875.817999999999</v>
      </c>
      <c r="H100" s="16">
        <f>H101</f>
        <v>22493.14</v>
      </c>
      <c r="I100" s="6">
        <f t="shared" si="3"/>
        <v>98.327150530748227</v>
      </c>
    </row>
    <row r="101" spans="1:9" ht="31.5">
      <c r="A101" s="49" t="s">
        <v>72</v>
      </c>
      <c r="B101" s="13" t="s">
        <v>32</v>
      </c>
      <c r="C101" s="13" t="s">
        <v>24</v>
      </c>
      <c r="D101" s="13" t="s">
        <v>16</v>
      </c>
      <c r="E101" s="14" t="s">
        <v>111</v>
      </c>
      <c r="F101" s="13"/>
      <c r="G101" s="16">
        <f>G102+G106+G108</f>
        <v>22875.817999999999</v>
      </c>
      <c r="H101" s="16">
        <f>H102+H106+H108</f>
        <v>22493.14</v>
      </c>
      <c r="I101" s="6">
        <v>0</v>
      </c>
    </row>
    <row r="102" spans="1:9" ht="31.5">
      <c r="A102" s="49" t="s">
        <v>149</v>
      </c>
      <c r="B102" s="13" t="s">
        <v>32</v>
      </c>
      <c r="C102" s="13" t="s">
        <v>24</v>
      </c>
      <c r="D102" s="13" t="s">
        <v>16</v>
      </c>
      <c r="E102" s="14" t="s">
        <v>122</v>
      </c>
      <c r="F102" s="13"/>
      <c r="G102" s="16">
        <f>G103+G104+G105</f>
        <v>12890.918</v>
      </c>
      <c r="H102" s="16">
        <f>H103+H104+H105</f>
        <v>12508.24</v>
      </c>
      <c r="I102" s="6">
        <f t="shared" si="3"/>
        <v>97.031413899304923</v>
      </c>
    </row>
    <row r="103" spans="1:9" ht="63">
      <c r="A103" s="23" t="s">
        <v>73</v>
      </c>
      <c r="B103" s="13" t="s">
        <v>32</v>
      </c>
      <c r="C103" s="13" t="s">
        <v>24</v>
      </c>
      <c r="D103" s="13" t="s">
        <v>16</v>
      </c>
      <c r="E103" s="14" t="s">
        <v>122</v>
      </c>
      <c r="F103" s="13">
        <v>100</v>
      </c>
      <c r="G103" s="16">
        <v>1144.675</v>
      </c>
      <c r="H103" s="16">
        <v>1144.7</v>
      </c>
      <c r="I103" s="6">
        <f t="shared" si="3"/>
        <v>100.0021840260336</v>
      </c>
    </row>
    <row r="104" spans="1:9" ht="31.5">
      <c r="A104" s="23" t="s">
        <v>114</v>
      </c>
      <c r="B104" s="13" t="s">
        <v>32</v>
      </c>
      <c r="C104" s="13" t="s">
        <v>24</v>
      </c>
      <c r="D104" s="13" t="s">
        <v>16</v>
      </c>
      <c r="E104" s="14" t="s">
        <v>122</v>
      </c>
      <c r="F104" s="13">
        <v>200</v>
      </c>
      <c r="G104" s="16">
        <v>10924.743</v>
      </c>
      <c r="H104" s="16">
        <v>10542.05</v>
      </c>
      <c r="I104" s="6">
        <f t="shared" si="3"/>
        <v>96.497006840343971</v>
      </c>
    </row>
    <row r="105" spans="1:9">
      <c r="A105" s="50" t="s">
        <v>74</v>
      </c>
      <c r="B105" s="13" t="s">
        <v>32</v>
      </c>
      <c r="C105" s="13" t="s">
        <v>24</v>
      </c>
      <c r="D105" s="13" t="s">
        <v>16</v>
      </c>
      <c r="E105" s="14" t="s">
        <v>122</v>
      </c>
      <c r="F105" s="13">
        <v>850</v>
      </c>
      <c r="G105" s="16">
        <v>821.5</v>
      </c>
      <c r="H105" s="16">
        <v>821.49</v>
      </c>
      <c r="I105" s="6">
        <f t="shared" si="3"/>
        <v>99.998782714546564</v>
      </c>
    </row>
    <row r="106" spans="1:9" ht="47.25">
      <c r="A106" s="50" t="s">
        <v>168</v>
      </c>
      <c r="B106" s="13" t="s">
        <v>32</v>
      </c>
      <c r="C106" s="13" t="s">
        <v>24</v>
      </c>
      <c r="D106" s="13" t="s">
        <v>16</v>
      </c>
      <c r="E106" s="14" t="s">
        <v>169</v>
      </c>
      <c r="F106" s="13"/>
      <c r="G106" s="16">
        <f>G107</f>
        <v>8590</v>
      </c>
      <c r="H106" s="16">
        <f>H107</f>
        <v>8590</v>
      </c>
      <c r="I106" s="6">
        <f t="shared" si="3"/>
        <v>100</v>
      </c>
    </row>
    <row r="107" spans="1:9" ht="63">
      <c r="A107" s="23" t="s">
        <v>73</v>
      </c>
      <c r="B107" s="13" t="s">
        <v>32</v>
      </c>
      <c r="C107" s="13" t="s">
        <v>24</v>
      </c>
      <c r="D107" s="13" t="s">
        <v>16</v>
      </c>
      <c r="E107" s="14" t="s">
        <v>169</v>
      </c>
      <c r="F107" s="13">
        <v>100</v>
      </c>
      <c r="G107" s="16">
        <v>8590</v>
      </c>
      <c r="H107" s="16">
        <v>8590</v>
      </c>
      <c r="I107" s="6">
        <f t="shared" si="3"/>
        <v>100</v>
      </c>
    </row>
    <row r="108" spans="1:9" ht="31.5">
      <c r="A108" s="23" t="s">
        <v>183</v>
      </c>
      <c r="B108" s="13" t="s">
        <v>32</v>
      </c>
      <c r="C108" s="13" t="s">
        <v>24</v>
      </c>
      <c r="D108" s="13" t="s">
        <v>16</v>
      </c>
      <c r="E108" s="14" t="s">
        <v>229</v>
      </c>
      <c r="F108" s="13"/>
      <c r="G108" s="16">
        <f>G109</f>
        <v>1394.9</v>
      </c>
      <c r="H108" s="16">
        <f>H109</f>
        <v>1394.9</v>
      </c>
      <c r="I108" s="6">
        <f t="shared" si="3"/>
        <v>100</v>
      </c>
    </row>
    <row r="109" spans="1:9" ht="31.5">
      <c r="A109" s="23" t="s">
        <v>114</v>
      </c>
      <c r="B109" s="13" t="s">
        <v>32</v>
      </c>
      <c r="C109" s="13" t="s">
        <v>24</v>
      </c>
      <c r="D109" s="13" t="s">
        <v>16</v>
      </c>
      <c r="E109" s="14" t="s">
        <v>229</v>
      </c>
      <c r="F109" s="13">
        <v>200</v>
      </c>
      <c r="G109" s="16">
        <v>1394.9</v>
      </c>
      <c r="H109" s="16">
        <v>1394.9</v>
      </c>
      <c r="I109" s="6">
        <f t="shared" si="3"/>
        <v>100</v>
      </c>
    </row>
    <row r="110" spans="1:9">
      <c r="A110" s="50" t="s">
        <v>230</v>
      </c>
      <c r="B110" s="13" t="s">
        <v>32</v>
      </c>
      <c r="C110" s="13" t="s">
        <v>24</v>
      </c>
      <c r="D110" s="13" t="s">
        <v>16</v>
      </c>
      <c r="E110" s="14" t="s">
        <v>231</v>
      </c>
      <c r="F110" s="13"/>
      <c r="G110" s="16">
        <f>G111</f>
        <v>45069.999000000003</v>
      </c>
      <c r="H110" s="16">
        <f>H111</f>
        <v>45069.999000000003</v>
      </c>
      <c r="I110" s="6">
        <v>0</v>
      </c>
    </row>
    <row r="111" spans="1:9">
      <c r="A111" s="50" t="s">
        <v>232</v>
      </c>
      <c r="B111" s="13" t="s">
        <v>32</v>
      </c>
      <c r="C111" s="13" t="s">
        <v>24</v>
      </c>
      <c r="D111" s="13" t="s">
        <v>16</v>
      </c>
      <c r="E111" s="14" t="s">
        <v>233</v>
      </c>
      <c r="F111" s="13"/>
      <c r="G111" s="16">
        <f>G112</f>
        <v>45069.999000000003</v>
      </c>
      <c r="H111" s="16">
        <f>H112</f>
        <v>45069.999000000003</v>
      </c>
      <c r="I111" s="6">
        <f t="shared" si="3"/>
        <v>100</v>
      </c>
    </row>
    <row r="112" spans="1:9" ht="47.25">
      <c r="A112" s="49" t="s">
        <v>84</v>
      </c>
      <c r="B112" s="13" t="s">
        <v>32</v>
      </c>
      <c r="C112" s="13" t="s">
        <v>24</v>
      </c>
      <c r="D112" s="13" t="s">
        <v>16</v>
      </c>
      <c r="E112" s="14" t="s">
        <v>123</v>
      </c>
      <c r="F112" s="13"/>
      <c r="G112" s="16">
        <f>G113+G114+G115</f>
        <v>45069.999000000003</v>
      </c>
      <c r="H112" s="16">
        <f>H113+H114+H115</f>
        <v>45069.999000000003</v>
      </c>
      <c r="I112" s="6">
        <f t="shared" si="3"/>
        <v>100</v>
      </c>
    </row>
    <row r="113" spans="1:9" ht="63">
      <c r="A113" s="44" t="s">
        <v>73</v>
      </c>
      <c r="B113" s="38" t="s">
        <v>32</v>
      </c>
      <c r="C113" s="38" t="s">
        <v>24</v>
      </c>
      <c r="D113" s="38" t="s">
        <v>16</v>
      </c>
      <c r="E113" s="39" t="s">
        <v>123</v>
      </c>
      <c r="F113" s="38">
        <v>100</v>
      </c>
      <c r="G113" s="31">
        <v>44528.165000000001</v>
      </c>
      <c r="H113" s="31">
        <v>44528.165000000001</v>
      </c>
      <c r="I113" s="6">
        <f t="shared" si="3"/>
        <v>100</v>
      </c>
    </row>
    <row r="114" spans="1:9" ht="31.5">
      <c r="A114" s="44" t="s">
        <v>114</v>
      </c>
      <c r="B114" s="38" t="s">
        <v>32</v>
      </c>
      <c r="C114" s="38" t="s">
        <v>24</v>
      </c>
      <c r="D114" s="38" t="s">
        <v>16</v>
      </c>
      <c r="E114" s="39" t="s">
        <v>123</v>
      </c>
      <c r="F114" s="38">
        <v>200</v>
      </c>
      <c r="G114" s="31">
        <v>493</v>
      </c>
      <c r="H114" s="31">
        <v>493</v>
      </c>
      <c r="I114" s="6">
        <f t="shared" si="3"/>
        <v>100</v>
      </c>
    </row>
    <row r="115" spans="1:9">
      <c r="A115" s="53" t="s">
        <v>65</v>
      </c>
      <c r="B115" s="38" t="s">
        <v>32</v>
      </c>
      <c r="C115" s="38" t="s">
        <v>24</v>
      </c>
      <c r="D115" s="38" t="s">
        <v>16</v>
      </c>
      <c r="E115" s="39" t="s">
        <v>123</v>
      </c>
      <c r="F115" s="38">
        <v>300</v>
      </c>
      <c r="G115" s="31">
        <v>48.834000000000003</v>
      </c>
      <c r="H115" s="31">
        <v>48.834000000000003</v>
      </c>
      <c r="I115" s="6">
        <v>0</v>
      </c>
    </row>
    <row r="116" spans="1:9">
      <c r="A116" s="49" t="s">
        <v>9</v>
      </c>
      <c r="B116" s="13" t="s">
        <v>32</v>
      </c>
      <c r="C116" s="13" t="s">
        <v>24</v>
      </c>
      <c r="D116" s="13" t="s">
        <v>17</v>
      </c>
      <c r="E116" s="14"/>
      <c r="F116" s="13"/>
      <c r="G116" s="16">
        <f>G117+G128</f>
        <v>345868.16199999995</v>
      </c>
      <c r="H116" s="16">
        <f>H117+H128</f>
        <v>331320.87399999995</v>
      </c>
      <c r="I116" s="6">
        <f t="shared" si="3"/>
        <v>95.793978862963385</v>
      </c>
    </row>
    <row r="117" spans="1:9" ht="31.5">
      <c r="A117" s="50" t="s">
        <v>219</v>
      </c>
      <c r="B117" s="13" t="s">
        <v>32</v>
      </c>
      <c r="C117" s="13" t="s">
        <v>24</v>
      </c>
      <c r="D117" s="13" t="s">
        <v>17</v>
      </c>
      <c r="E117" s="14" t="s">
        <v>220</v>
      </c>
      <c r="F117" s="13"/>
      <c r="G117" s="16">
        <f>G118</f>
        <v>65497.020999999993</v>
      </c>
      <c r="H117" s="16">
        <f>H118</f>
        <v>64242.363999999994</v>
      </c>
      <c r="I117" s="6">
        <f t="shared" si="3"/>
        <v>98.084406006801444</v>
      </c>
    </row>
    <row r="118" spans="1:9" ht="31.5">
      <c r="A118" s="49" t="s">
        <v>72</v>
      </c>
      <c r="B118" s="13" t="s">
        <v>32</v>
      </c>
      <c r="C118" s="13" t="s">
        <v>24</v>
      </c>
      <c r="D118" s="13" t="s">
        <v>17</v>
      </c>
      <c r="E118" s="14" t="s">
        <v>111</v>
      </c>
      <c r="F118" s="13"/>
      <c r="G118" s="16">
        <f>G119+G123+G126</f>
        <v>65497.020999999993</v>
      </c>
      <c r="H118" s="16">
        <f>H119+H123+H126</f>
        <v>64242.363999999994</v>
      </c>
      <c r="I118" s="6">
        <f t="shared" si="3"/>
        <v>98.084406006801444</v>
      </c>
    </row>
    <row r="119" spans="1:9" ht="31.5">
      <c r="A119" s="49" t="s">
        <v>150</v>
      </c>
      <c r="B119" s="13" t="s">
        <v>32</v>
      </c>
      <c r="C119" s="13" t="s">
        <v>24</v>
      </c>
      <c r="D119" s="13" t="s">
        <v>17</v>
      </c>
      <c r="E119" s="14" t="s">
        <v>124</v>
      </c>
      <c r="F119" s="13"/>
      <c r="G119" s="16">
        <f>G120+G122+G121</f>
        <v>53342.191999999995</v>
      </c>
      <c r="H119" s="16">
        <f>H120+H122+H121</f>
        <v>52087.534999999996</v>
      </c>
      <c r="I119" s="6">
        <f t="shared" si="3"/>
        <v>97.647908807347108</v>
      </c>
    </row>
    <row r="120" spans="1:9" ht="31.5">
      <c r="A120" s="23" t="s">
        <v>114</v>
      </c>
      <c r="B120" s="13" t="s">
        <v>32</v>
      </c>
      <c r="C120" s="13" t="s">
        <v>24</v>
      </c>
      <c r="D120" s="13" t="s">
        <v>17</v>
      </c>
      <c r="E120" s="14" t="s">
        <v>124</v>
      </c>
      <c r="F120" s="13">
        <v>200</v>
      </c>
      <c r="G120" s="16">
        <v>46037.896999999997</v>
      </c>
      <c r="H120" s="16">
        <v>44783.24</v>
      </c>
      <c r="I120" s="6">
        <f t="shared" si="3"/>
        <v>97.27472999038163</v>
      </c>
    </row>
    <row r="121" spans="1:9" ht="63">
      <c r="A121" s="23" t="s">
        <v>194</v>
      </c>
      <c r="B121" s="13" t="s">
        <v>32</v>
      </c>
      <c r="C121" s="13" t="s">
        <v>24</v>
      </c>
      <c r="D121" s="13" t="s">
        <v>17</v>
      </c>
      <c r="E121" s="14" t="s">
        <v>124</v>
      </c>
      <c r="F121" s="13">
        <v>611</v>
      </c>
      <c r="G121" s="16">
        <v>5577</v>
      </c>
      <c r="H121" s="16">
        <v>5577</v>
      </c>
      <c r="I121" s="6">
        <f t="shared" si="3"/>
        <v>100</v>
      </c>
    </row>
    <row r="122" spans="1:9">
      <c r="A122" s="50" t="s">
        <v>74</v>
      </c>
      <c r="B122" s="13" t="s">
        <v>32</v>
      </c>
      <c r="C122" s="13" t="s">
        <v>24</v>
      </c>
      <c r="D122" s="13" t="s">
        <v>17</v>
      </c>
      <c r="E122" s="14" t="s">
        <v>124</v>
      </c>
      <c r="F122" s="13">
        <v>850</v>
      </c>
      <c r="G122" s="16">
        <v>1727.2950000000001</v>
      </c>
      <c r="H122" s="16">
        <v>1727.2950000000001</v>
      </c>
      <c r="I122" s="6">
        <f t="shared" si="3"/>
        <v>100</v>
      </c>
    </row>
    <row r="123" spans="1:9" ht="31.5">
      <c r="A123" s="23" t="s">
        <v>183</v>
      </c>
      <c r="B123" s="13" t="s">
        <v>32</v>
      </c>
      <c r="C123" s="13" t="s">
        <v>24</v>
      </c>
      <c r="D123" s="13" t="s">
        <v>17</v>
      </c>
      <c r="E123" s="14" t="s">
        <v>229</v>
      </c>
      <c r="F123" s="13"/>
      <c r="G123" s="16">
        <f>G124+G125</f>
        <v>11992.364</v>
      </c>
      <c r="H123" s="16">
        <f>H124+H125</f>
        <v>11992.364</v>
      </c>
      <c r="I123" s="6">
        <f t="shared" si="3"/>
        <v>100</v>
      </c>
    </row>
    <row r="124" spans="1:9" ht="31.5">
      <c r="A124" s="23" t="s">
        <v>114</v>
      </c>
      <c r="B124" s="13" t="s">
        <v>32</v>
      </c>
      <c r="C124" s="13" t="s">
        <v>24</v>
      </c>
      <c r="D124" s="13" t="s">
        <v>17</v>
      </c>
      <c r="E124" s="14" t="s">
        <v>229</v>
      </c>
      <c r="F124" s="13">
        <v>200</v>
      </c>
      <c r="G124" s="16">
        <v>10501.614</v>
      </c>
      <c r="H124" s="16">
        <v>10501.614</v>
      </c>
      <c r="I124" s="6">
        <f t="shared" si="3"/>
        <v>100</v>
      </c>
    </row>
    <row r="125" spans="1:9" ht="63">
      <c r="A125" s="23" t="s">
        <v>194</v>
      </c>
      <c r="B125" s="13" t="s">
        <v>32</v>
      </c>
      <c r="C125" s="13" t="s">
        <v>24</v>
      </c>
      <c r="D125" s="13" t="s">
        <v>17</v>
      </c>
      <c r="E125" s="14" t="s">
        <v>229</v>
      </c>
      <c r="F125" s="13">
        <v>611</v>
      </c>
      <c r="G125" s="16">
        <v>1490.75</v>
      </c>
      <c r="H125" s="16">
        <v>1490.75</v>
      </c>
      <c r="I125" s="6">
        <f t="shared" si="3"/>
        <v>100</v>
      </c>
    </row>
    <row r="126" spans="1:9" ht="47.25">
      <c r="A126" s="23" t="s">
        <v>214</v>
      </c>
      <c r="B126" s="13" t="s">
        <v>32</v>
      </c>
      <c r="C126" s="13" t="s">
        <v>24</v>
      </c>
      <c r="D126" s="13" t="s">
        <v>17</v>
      </c>
      <c r="E126" s="14" t="s">
        <v>229</v>
      </c>
      <c r="F126" s="13"/>
      <c r="G126" s="16">
        <f>G127</f>
        <v>162.465</v>
      </c>
      <c r="H126" s="16">
        <f>H127</f>
        <v>162.465</v>
      </c>
      <c r="I126" s="6">
        <f t="shared" si="3"/>
        <v>100</v>
      </c>
    </row>
    <row r="127" spans="1:9" ht="31.5">
      <c r="A127" s="23" t="s">
        <v>114</v>
      </c>
      <c r="B127" s="13" t="s">
        <v>32</v>
      </c>
      <c r="C127" s="13" t="s">
        <v>24</v>
      </c>
      <c r="D127" s="13" t="s">
        <v>17</v>
      </c>
      <c r="E127" s="14" t="s">
        <v>229</v>
      </c>
      <c r="F127" s="13">
        <v>200</v>
      </c>
      <c r="G127" s="16">
        <v>162.465</v>
      </c>
      <c r="H127" s="16">
        <v>162.465</v>
      </c>
      <c r="I127" s="6">
        <f t="shared" si="3"/>
        <v>100</v>
      </c>
    </row>
    <row r="128" spans="1:9">
      <c r="A128" s="50" t="s">
        <v>230</v>
      </c>
      <c r="B128" s="13" t="s">
        <v>32</v>
      </c>
      <c r="C128" s="13" t="s">
        <v>24</v>
      </c>
      <c r="D128" s="13" t="s">
        <v>17</v>
      </c>
      <c r="E128" s="14" t="s">
        <v>231</v>
      </c>
      <c r="F128" s="13"/>
      <c r="G128" s="16">
        <f>G129+G157</f>
        <v>280371.14099999995</v>
      </c>
      <c r="H128" s="16">
        <f>H129+H157</f>
        <v>267078.50999999995</v>
      </c>
      <c r="I128" s="6">
        <f t="shared" si="3"/>
        <v>95.258916109343801</v>
      </c>
    </row>
    <row r="129" spans="1:9">
      <c r="A129" s="50" t="s">
        <v>232</v>
      </c>
      <c r="B129" s="13" t="s">
        <v>32</v>
      </c>
      <c r="C129" s="13" t="s">
        <v>24</v>
      </c>
      <c r="D129" s="13" t="s">
        <v>17</v>
      </c>
      <c r="E129" s="14" t="s">
        <v>233</v>
      </c>
      <c r="F129" s="13"/>
      <c r="G129" s="16">
        <f>G132+G137+G142+G152+G135+G155+G145+G147+G150+G130</f>
        <v>280051.64999999997</v>
      </c>
      <c r="H129" s="16">
        <f>H132+H137+H142+H152+H135+H155+H145+H147+H150+H130</f>
        <v>266759.01899999997</v>
      </c>
      <c r="I129" s="6">
        <f t="shared" si="3"/>
        <v>95.253507344091702</v>
      </c>
    </row>
    <row r="130" spans="1:9" ht="94.5">
      <c r="A130" s="50" t="s">
        <v>296</v>
      </c>
      <c r="B130" s="13" t="s">
        <v>32</v>
      </c>
      <c r="C130" s="13" t="s">
        <v>24</v>
      </c>
      <c r="D130" s="13" t="s">
        <v>17</v>
      </c>
      <c r="E130" s="14" t="s">
        <v>297</v>
      </c>
      <c r="F130" s="13"/>
      <c r="G130" s="16">
        <f>G131</f>
        <v>65.099999999999994</v>
      </c>
      <c r="H130" s="16">
        <f>H131</f>
        <v>65.099999999999994</v>
      </c>
      <c r="I130" s="6">
        <f t="shared" si="3"/>
        <v>100</v>
      </c>
    </row>
    <row r="131" spans="1:9" ht="63">
      <c r="A131" s="50" t="s">
        <v>94</v>
      </c>
      <c r="B131" s="13" t="s">
        <v>32</v>
      </c>
      <c r="C131" s="13" t="s">
        <v>24</v>
      </c>
      <c r="D131" s="13" t="s">
        <v>17</v>
      </c>
      <c r="E131" s="14" t="s">
        <v>297</v>
      </c>
      <c r="F131" s="13">
        <v>100</v>
      </c>
      <c r="G131" s="16">
        <v>65.099999999999994</v>
      </c>
      <c r="H131" s="16">
        <v>65.099999999999994</v>
      </c>
      <c r="I131" s="6">
        <f t="shared" si="3"/>
        <v>100</v>
      </c>
    </row>
    <row r="132" spans="1:9" ht="63">
      <c r="A132" s="50" t="s">
        <v>179</v>
      </c>
      <c r="B132" s="13" t="s">
        <v>32</v>
      </c>
      <c r="C132" s="13" t="s">
        <v>24</v>
      </c>
      <c r="D132" s="13" t="s">
        <v>17</v>
      </c>
      <c r="E132" s="14" t="s">
        <v>180</v>
      </c>
      <c r="F132" s="13"/>
      <c r="G132" s="16">
        <f>G133+G134</f>
        <v>26286</v>
      </c>
      <c r="H132" s="16">
        <f>H133+H134</f>
        <v>26286</v>
      </c>
      <c r="I132" s="6">
        <f t="shared" si="3"/>
        <v>100</v>
      </c>
    </row>
    <row r="133" spans="1:9" ht="63">
      <c r="A133" s="50" t="s">
        <v>94</v>
      </c>
      <c r="B133" s="13" t="s">
        <v>32</v>
      </c>
      <c r="C133" s="13" t="s">
        <v>24</v>
      </c>
      <c r="D133" s="13" t="s">
        <v>17</v>
      </c>
      <c r="E133" s="14" t="s">
        <v>180</v>
      </c>
      <c r="F133" s="13">
        <v>100</v>
      </c>
      <c r="G133" s="16">
        <v>24478</v>
      </c>
      <c r="H133" s="16">
        <v>24478</v>
      </c>
      <c r="I133" s="6">
        <f t="shared" si="3"/>
        <v>100</v>
      </c>
    </row>
    <row r="134" spans="1:9">
      <c r="A134" s="50" t="s">
        <v>181</v>
      </c>
      <c r="B134" s="13" t="s">
        <v>32</v>
      </c>
      <c r="C134" s="13" t="s">
        <v>24</v>
      </c>
      <c r="D134" s="13" t="s">
        <v>17</v>
      </c>
      <c r="E134" s="14" t="s">
        <v>180</v>
      </c>
      <c r="F134" s="13">
        <v>612</v>
      </c>
      <c r="G134" s="16">
        <v>1808</v>
      </c>
      <c r="H134" s="16">
        <v>1808</v>
      </c>
      <c r="I134" s="6">
        <f t="shared" si="3"/>
        <v>100</v>
      </c>
    </row>
    <row r="135" spans="1:9" ht="63">
      <c r="A135" s="50" t="s">
        <v>298</v>
      </c>
      <c r="B135" s="13" t="s">
        <v>32</v>
      </c>
      <c r="C135" s="13" t="s">
        <v>24</v>
      </c>
      <c r="D135" s="13" t="s">
        <v>17</v>
      </c>
      <c r="E135" s="14" t="s">
        <v>299</v>
      </c>
      <c r="F135" s="13"/>
      <c r="G135" s="16">
        <f>G136</f>
        <v>500</v>
      </c>
      <c r="H135" s="16">
        <f>H136</f>
        <v>500</v>
      </c>
      <c r="I135" s="6">
        <f t="shared" si="3"/>
        <v>100</v>
      </c>
    </row>
    <row r="136" spans="1:9" ht="31.5">
      <c r="A136" s="50" t="s">
        <v>114</v>
      </c>
      <c r="B136" s="13" t="s">
        <v>32</v>
      </c>
      <c r="C136" s="13" t="s">
        <v>24</v>
      </c>
      <c r="D136" s="13" t="s">
        <v>17</v>
      </c>
      <c r="E136" s="14" t="s">
        <v>299</v>
      </c>
      <c r="F136" s="13">
        <v>200</v>
      </c>
      <c r="G136" s="16">
        <v>500</v>
      </c>
      <c r="H136" s="16">
        <v>500</v>
      </c>
      <c r="I136" s="6">
        <f t="shared" si="3"/>
        <v>100</v>
      </c>
    </row>
    <row r="137" spans="1:9" ht="94.5">
      <c r="A137" s="49" t="s">
        <v>85</v>
      </c>
      <c r="B137" s="13" t="s">
        <v>32</v>
      </c>
      <c r="C137" s="13" t="s">
        <v>24</v>
      </c>
      <c r="D137" s="13" t="s">
        <v>17</v>
      </c>
      <c r="E137" s="14" t="s">
        <v>125</v>
      </c>
      <c r="F137" s="11"/>
      <c r="G137" s="16">
        <f>G138+G139+G140+G141</f>
        <v>238463.99900000001</v>
      </c>
      <c r="H137" s="16">
        <f>H138+H139+H140+H141</f>
        <v>225411.63900000002</v>
      </c>
      <c r="I137" s="6">
        <f t="shared" si="3"/>
        <v>94.526486155253991</v>
      </c>
    </row>
    <row r="138" spans="1:9" ht="63">
      <c r="A138" s="23" t="s">
        <v>73</v>
      </c>
      <c r="B138" s="13" t="s">
        <v>32</v>
      </c>
      <c r="C138" s="13" t="s">
        <v>24</v>
      </c>
      <c r="D138" s="13" t="s">
        <v>17</v>
      </c>
      <c r="E138" s="14" t="s">
        <v>125</v>
      </c>
      <c r="F138" s="11">
        <v>100</v>
      </c>
      <c r="G138" s="16">
        <v>208487.595</v>
      </c>
      <c r="H138" s="16">
        <v>195456.34400000001</v>
      </c>
      <c r="I138" s="6">
        <f t="shared" si="3"/>
        <v>93.749627645711968</v>
      </c>
    </row>
    <row r="139" spans="1:9" ht="31.5">
      <c r="A139" s="23" t="s">
        <v>114</v>
      </c>
      <c r="B139" s="13" t="s">
        <v>32</v>
      </c>
      <c r="C139" s="13" t="s">
        <v>24</v>
      </c>
      <c r="D139" s="13" t="s">
        <v>17</v>
      </c>
      <c r="E139" s="14" t="s">
        <v>125</v>
      </c>
      <c r="F139" s="13">
        <v>200</v>
      </c>
      <c r="G139" s="16">
        <v>4957</v>
      </c>
      <c r="H139" s="16">
        <v>4957</v>
      </c>
      <c r="I139" s="6">
        <f t="shared" ref="I139:I201" si="4">H139/G139*100</f>
        <v>100</v>
      </c>
    </row>
    <row r="140" spans="1:9">
      <c r="A140" s="53" t="s">
        <v>65</v>
      </c>
      <c r="B140" s="13" t="s">
        <v>32</v>
      </c>
      <c r="C140" s="13" t="s">
        <v>24</v>
      </c>
      <c r="D140" s="13" t="s">
        <v>17</v>
      </c>
      <c r="E140" s="14" t="s">
        <v>125</v>
      </c>
      <c r="F140" s="13">
        <v>300</v>
      </c>
      <c r="G140" s="16">
        <v>158</v>
      </c>
      <c r="H140" s="16">
        <v>136.89099999999999</v>
      </c>
      <c r="I140" s="6">
        <f t="shared" si="4"/>
        <v>86.639873417721518</v>
      </c>
    </row>
    <row r="141" spans="1:9" ht="63">
      <c r="A141" s="23" t="s">
        <v>194</v>
      </c>
      <c r="B141" s="13" t="s">
        <v>32</v>
      </c>
      <c r="C141" s="13" t="s">
        <v>24</v>
      </c>
      <c r="D141" s="13" t="s">
        <v>17</v>
      </c>
      <c r="E141" s="14" t="s">
        <v>125</v>
      </c>
      <c r="F141" s="13">
        <v>611</v>
      </c>
      <c r="G141" s="16">
        <v>24861.403999999999</v>
      </c>
      <c r="H141" s="16">
        <v>24861.403999999999</v>
      </c>
      <c r="I141" s="6">
        <v>0</v>
      </c>
    </row>
    <row r="142" spans="1:9" ht="47.25">
      <c r="A142" s="49" t="s">
        <v>211</v>
      </c>
      <c r="B142" s="13" t="s">
        <v>32</v>
      </c>
      <c r="C142" s="13" t="s">
        <v>24</v>
      </c>
      <c r="D142" s="13" t="s">
        <v>17</v>
      </c>
      <c r="E142" s="14" t="s">
        <v>300</v>
      </c>
      <c r="F142" s="13"/>
      <c r="G142" s="16">
        <f>G143+G144</f>
        <v>1395</v>
      </c>
      <c r="H142" s="16">
        <f>H143+H144</f>
        <v>1154.729</v>
      </c>
      <c r="I142" s="6">
        <f t="shared" si="4"/>
        <v>82.776272401433687</v>
      </c>
    </row>
    <row r="143" spans="1:9" ht="31.5">
      <c r="A143" s="23" t="s">
        <v>114</v>
      </c>
      <c r="B143" s="13" t="s">
        <v>32</v>
      </c>
      <c r="C143" s="13" t="s">
        <v>24</v>
      </c>
      <c r="D143" s="13" t="s">
        <v>17</v>
      </c>
      <c r="E143" s="14" t="s">
        <v>300</v>
      </c>
      <c r="F143" s="13">
        <v>200</v>
      </c>
      <c r="G143" s="16">
        <v>1363</v>
      </c>
      <c r="H143" s="16">
        <v>1122.729</v>
      </c>
      <c r="I143" s="6">
        <f t="shared" si="4"/>
        <v>82.371900220102717</v>
      </c>
    </row>
    <row r="144" spans="1:9">
      <c r="A144" s="50" t="s">
        <v>181</v>
      </c>
      <c r="B144" s="13" t="s">
        <v>32</v>
      </c>
      <c r="C144" s="13" t="s">
        <v>24</v>
      </c>
      <c r="D144" s="13" t="s">
        <v>17</v>
      </c>
      <c r="E144" s="14" t="s">
        <v>300</v>
      </c>
      <c r="F144" s="13">
        <v>612</v>
      </c>
      <c r="G144" s="16">
        <v>32</v>
      </c>
      <c r="H144" s="16">
        <v>32</v>
      </c>
      <c r="I144" s="6">
        <f t="shared" si="4"/>
        <v>100</v>
      </c>
    </row>
    <row r="145" spans="1:9" ht="63">
      <c r="A145" s="50" t="s">
        <v>212</v>
      </c>
      <c r="B145" s="13" t="s">
        <v>32</v>
      </c>
      <c r="C145" s="13" t="s">
        <v>24</v>
      </c>
      <c r="D145" s="13" t="s">
        <v>17</v>
      </c>
      <c r="E145" s="14" t="s">
        <v>300</v>
      </c>
      <c r="F145" s="13"/>
      <c r="G145" s="16">
        <f>G146</f>
        <v>14.1</v>
      </c>
      <c r="H145" s="16">
        <f>H146</f>
        <v>14.1</v>
      </c>
      <c r="I145" s="6">
        <f t="shared" si="4"/>
        <v>100</v>
      </c>
    </row>
    <row r="146" spans="1:9" ht="31.5">
      <c r="A146" s="23" t="s">
        <v>114</v>
      </c>
      <c r="B146" s="13" t="s">
        <v>32</v>
      </c>
      <c r="C146" s="13" t="s">
        <v>24</v>
      </c>
      <c r="D146" s="13" t="s">
        <v>17</v>
      </c>
      <c r="E146" s="14" t="s">
        <v>300</v>
      </c>
      <c r="F146" s="13">
        <v>200</v>
      </c>
      <c r="G146" s="16">
        <v>14.1</v>
      </c>
      <c r="H146" s="16">
        <v>14.1</v>
      </c>
      <c r="I146" s="6">
        <f t="shared" si="4"/>
        <v>100</v>
      </c>
    </row>
    <row r="147" spans="1:9" ht="31.5">
      <c r="A147" s="23" t="s">
        <v>301</v>
      </c>
      <c r="B147" s="13" t="s">
        <v>32</v>
      </c>
      <c r="C147" s="13" t="s">
        <v>24</v>
      </c>
      <c r="D147" s="13" t="s">
        <v>17</v>
      </c>
      <c r="E147" s="14" t="s">
        <v>302</v>
      </c>
      <c r="F147" s="13"/>
      <c r="G147" s="16">
        <f>G148+G149</f>
        <v>3084</v>
      </c>
      <c r="H147" s="16">
        <f>H148+H149</f>
        <v>3084</v>
      </c>
      <c r="I147" s="6">
        <v>0</v>
      </c>
    </row>
    <row r="148" spans="1:9" ht="31.5">
      <c r="A148" s="23" t="s">
        <v>114</v>
      </c>
      <c r="B148" s="13" t="s">
        <v>32</v>
      </c>
      <c r="C148" s="13" t="s">
        <v>24</v>
      </c>
      <c r="D148" s="13" t="s">
        <v>17</v>
      </c>
      <c r="E148" s="14" t="s">
        <v>302</v>
      </c>
      <c r="F148" s="13">
        <v>200</v>
      </c>
      <c r="G148" s="16">
        <v>2900.37</v>
      </c>
      <c r="H148" s="16">
        <v>2900.37</v>
      </c>
      <c r="I148" s="6">
        <f t="shared" si="4"/>
        <v>100</v>
      </c>
    </row>
    <row r="149" spans="1:9">
      <c r="A149" s="50" t="s">
        <v>181</v>
      </c>
      <c r="B149" s="13" t="s">
        <v>32</v>
      </c>
      <c r="C149" s="13" t="s">
        <v>24</v>
      </c>
      <c r="D149" s="13" t="s">
        <v>17</v>
      </c>
      <c r="E149" s="14" t="s">
        <v>302</v>
      </c>
      <c r="F149" s="13">
        <v>612</v>
      </c>
      <c r="G149" s="16">
        <v>183.63</v>
      </c>
      <c r="H149" s="16">
        <v>183.63</v>
      </c>
      <c r="I149" s="6">
        <f t="shared" si="4"/>
        <v>100</v>
      </c>
    </row>
    <row r="150" spans="1:9" ht="63">
      <c r="A150" s="50" t="s">
        <v>212</v>
      </c>
      <c r="B150" s="13" t="s">
        <v>32</v>
      </c>
      <c r="C150" s="13" t="s">
        <v>24</v>
      </c>
      <c r="D150" s="13" t="s">
        <v>17</v>
      </c>
      <c r="E150" s="14" t="s">
        <v>302</v>
      </c>
      <c r="F150" s="13"/>
      <c r="G150" s="16">
        <f>G151</f>
        <v>31.151</v>
      </c>
      <c r="H150" s="16">
        <f>H151</f>
        <v>31.151</v>
      </c>
      <c r="I150" s="6">
        <f t="shared" si="4"/>
        <v>100</v>
      </c>
    </row>
    <row r="151" spans="1:9" ht="31.5">
      <c r="A151" s="23" t="s">
        <v>114</v>
      </c>
      <c r="B151" s="13" t="s">
        <v>32</v>
      </c>
      <c r="C151" s="13" t="s">
        <v>24</v>
      </c>
      <c r="D151" s="13" t="s">
        <v>17</v>
      </c>
      <c r="E151" s="14" t="s">
        <v>302</v>
      </c>
      <c r="F151" s="13">
        <v>200</v>
      </c>
      <c r="G151" s="16">
        <v>31.151</v>
      </c>
      <c r="H151" s="16">
        <v>31.151</v>
      </c>
      <c r="I151" s="6">
        <v>0</v>
      </c>
    </row>
    <row r="152" spans="1:9" ht="63">
      <c r="A152" s="23" t="s">
        <v>195</v>
      </c>
      <c r="B152" s="13" t="s">
        <v>32</v>
      </c>
      <c r="C152" s="13" t="s">
        <v>24</v>
      </c>
      <c r="D152" s="13" t="s">
        <v>17</v>
      </c>
      <c r="E152" s="14" t="s">
        <v>182</v>
      </c>
      <c r="F152" s="13"/>
      <c r="G152" s="16">
        <f>G153+G154</f>
        <v>9765</v>
      </c>
      <c r="H152" s="16">
        <f>H153+H154</f>
        <v>9765</v>
      </c>
      <c r="I152" s="6">
        <f t="shared" si="4"/>
        <v>100</v>
      </c>
    </row>
    <row r="153" spans="1:9" ht="31.5">
      <c r="A153" s="23" t="s">
        <v>114</v>
      </c>
      <c r="B153" s="13" t="s">
        <v>32</v>
      </c>
      <c r="C153" s="13" t="s">
        <v>24</v>
      </c>
      <c r="D153" s="13" t="s">
        <v>17</v>
      </c>
      <c r="E153" s="14" t="s">
        <v>182</v>
      </c>
      <c r="F153" s="13">
        <v>200</v>
      </c>
      <c r="G153" s="16">
        <v>9219</v>
      </c>
      <c r="H153" s="16">
        <v>9219</v>
      </c>
      <c r="I153" s="6">
        <f t="shared" si="4"/>
        <v>100</v>
      </c>
    </row>
    <row r="154" spans="1:9">
      <c r="A154" s="50" t="s">
        <v>181</v>
      </c>
      <c r="B154" s="13" t="s">
        <v>32</v>
      </c>
      <c r="C154" s="13" t="s">
        <v>24</v>
      </c>
      <c r="D154" s="13" t="s">
        <v>17</v>
      </c>
      <c r="E154" s="14" t="s">
        <v>182</v>
      </c>
      <c r="F154" s="13">
        <v>612</v>
      </c>
      <c r="G154" s="16">
        <v>546</v>
      </c>
      <c r="H154" s="16">
        <v>546</v>
      </c>
      <c r="I154" s="6">
        <f t="shared" si="4"/>
        <v>100</v>
      </c>
    </row>
    <row r="155" spans="1:9" ht="78.75">
      <c r="A155" s="23" t="s">
        <v>213</v>
      </c>
      <c r="B155" s="13" t="s">
        <v>32</v>
      </c>
      <c r="C155" s="13" t="s">
        <v>24</v>
      </c>
      <c r="D155" s="13" t="s">
        <v>17</v>
      </c>
      <c r="E155" s="14" t="s">
        <v>234</v>
      </c>
      <c r="F155" s="13"/>
      <c r="G155" s="16">
        <f>G156</f>
        <v>447.3</v>
      </c>
      <c r="H155" s="16">
        <f>H156</f>
        <v>447.3</v>
      </c>
      <c r="I155" s="6">
        <f t="shared" si="4"/>
        <v>100</v>
      </c>
    </row>
    <row r="156" spans="1:9" ht="63">
      <c r="A156" s="23" t="s">
        <v>73</v>
      </c>
      <c r="B156" s="13" t="s">
        <v>32</v>
      </c>
      <c r="C156" s="13" t="s">
        <v>24</v>
      </c>
      <c r="D156" s="13" t="s">
        <v>17</v>
      </c>
      <c r="E156" s="14" t="s">
        <v>234</v>
      </c>
      <c r="F156" s="13">
        <v>100</v>
      </c>
      <c r="G156" s="16">
        <v>447.3</v>
      </c>
      <c r="H156" s="16">
        <v>447.3</v>
      </c>
      <c r="I156" s="6">
        <f t="shared" si="4"/>
        <v>100</v>
      </c>
    </row>
    <row r="157" spans="1:9">
      <c r="A157" s="49" t="s">
        <v>235</v>
      </c>
      <c r="B157" s="13" t="s">
        <v>32</v>
      </c>
      <c r="C157" s="13" t="s">
        <v>24</v>
      </c>
      <c r="D157" s="13" t="s">
        <v>17</v>
      </c>
      <c r="E157" s="15" t="s">
        <v>236</v>
      </c>
      <c r="F157" s="13"/>
      <c r="G157" s="16">
        <f>G158</f>
        <v>319.49099999999999</v>
      </c>
      <c r="H157" s="16">
        <f>H158</f>
        <v>319.49099999999999</v>
      </c>
      <c r="I157" s="6">
        <f t="shared" si="4"/>
        <v>100</v>
      </c>
    </row>
    <row r="158" spans="1:9">
      <c r="A158" s="50" t="s">
        <v>83</v>
      </c>
      <c r="B158" s="13" t="s">
        <v>32</v>
      </c>
      <c r="C158" s="13" t="s">
        <v>24</v>
      </c>
      <c r="D158" s="13" t="s">
        <v>17</v>
      </c>
      <c r="E158" s="15" t="s">
        <v>121</v>
      </c>
      <c r="F158" s="13"/>
      <c r="G158" s="16">
        <f>G159+G160</f>
        <v>319.49099999999999</v>
      </c>
      <c r="H158" s="16">
        <f>H159+H160</f>
        <v>319.49099999999999</v>
      </c>
      <c r="I158" s="6">
        <f t="shared" si="4"/>
        <v>100</v>
      </c>
    </row>
    <row r="159" spans="1:9" ht="63">
      <c r="A159" s="50" t="s">
        <v>94</v>
      </c>
      <c r="B159" s="13" t="s">
        <v>32</v>
      </c>
      <c r="C159" s="13" t="s">
        <v>24</v>
      </c>
      <c r="D159" s="13" t="s">
        <v>17</v>
      </c>
      <c r="E159" s="15" t="s">
        <v>121</v>
      </c>
      <c r="F159" s="13">
        <v>100</v>
      </c>
      <c r="G159" s="16">
        <v>289.54599999999999</v>
      </c>
      <c r="H159" s="16">
        <v>289.54599999999999</v>
      </c>
      <c r="I159" s="6">
        <f t="shared" si="4"/>
        <v>100</v>
      </c>
    </row>
    <row r="160" spans="1:9" ht="63">
      <c r="A160" s="23" t="s">
        <v>194</v>
      </c>
      <c r="B160" s="13" t="s">
        <v>32</v>
      </c>
      <c r="C160" s="13" t="s">
        <v>24</v>
      </c>
      <c r="D160" s="13" t="s">
        <v>17</v>
      </c>
      <c r="E160" s="15" t="s">
        <v>121</v>
      </c>
      <c r="F160" s="13">
        <v>611</v>
      </c>
      <c r="G160" s="16">
        <v>29.945</v>
      </c>
      <c r="H160" s="16">
        <v>29.945</v>
      </c>
      <c r="I160" s="6">
        <f t="shared" si="4"/>
        <v>100</v>
      </c>
    </row>
    <row r="161" spans="1:9" ht="31.5">
      <c r="A161" s="23" t="s">
        <v>291</v>
      </c>
      <c r="B161" s="13" t="s">
        <v>32</v>
      </c>
      <c r="C161" s="13" t="s">
        <v>24</v>
      </c>
      <c r="D161" s="13" t="s">
        <v>22</v>
      </c>
      <c r="E161" s="14"/>
      <c r="F161" s="11"/>
      <c r="G161" s="16">
        <f t="shared" ref="G161:H163" si="5">G162</f>
        <v>4.2</v>
      </c>
      <c r="H161" s="16">
        <f t="shared" si="5"/>
        <v>4.2</v>
      </c>
      <c r="I161" s="6">
        <f t="shared" si="4"/>
        <v>100</v>
      </c>
    </row>
    <row r="162" spans="1:9" ht="31.5">
      <c r="A162" s="50" t="s">
        <v>81</v>
      </c>
      <c r="B162" s="13" t="s">
        <v>32</v>
      </c>
      <c r="C162" s="13" t="s">
        <v>24</v>
      </c>
      <c r="D162" s="13" t="s">
        <v>22</v>
      </c>
      <c r="E162" s="14" t="s">
        <v>119</v>
      </c>
      <c r="F162" s="11"/>
      <c r="G162" s="16">
        <f t="shared" si="5"/>
        <v>4.2</v>
      </c>
      <c r="H162" s="16">
        <f t="shared" si="5"/>
        <v>4.2</v>
      </c>
      <c r="I162" s="6">
        <v>0</v>
      </c>
    </row>
    <row r="163" spans="1:9" ht="63">
      <c r="A163" s="51" t="s">
        <v>82</v>
      </c>
      <c r="B163" s="13" t="s">
        <v>32</v>
      </c>
      <c r="C163" s="13" t="s">
        <v>24</v>
      </c>
      <c r="D163" s="13" t="s">
        <v>22</v>
      </c>
      <c r="E163" s="19" t="s">
        <v>120</v>
      </c>
      <c r="F163" s="11"/>
      <c r="G163" s="16">
        <f t="shared" si="5"/>
        <v>4.2</v>
      </c>
      <c r="H163" s="16">
        <f t="shared" si="5"/>
        <v>4.2</v>
      </c>
      <c r="I163" s="6">
        <f t="shared" si="4"/>
        <v>100</v>
      </c>
    </row>
    <row r="164" spans="1:9" ht="31.5">
      <c r="A164" s="23" t="s">
        <v>114</v>
      </c>
      <c r="B164" s="13" t="s">
        <v>32</v>
      </c>
      <c r="C164" s="13" t="s">
        <v>24</v>
      </c>
      <c r="D164" s="13" t="s">
        <v>22</v>
      </c>
      <c r="E164" s="19" t="s">
        <v>120</v>
      </c>
      <c r="F164" s="32">
        <v>200</v>
      </c>
      <c r="G164" s="16">
        <v>4.2</v>
      </c>
      <c r="H164" s="16">
        <v>4.2</v>
      </c>
      <c r="I164" s="6">
        <f t="shared" si="4"/>
        <v>100</v>
      </c>
    </row>
    <row r="165" spans="1:9">
      <c r="A165" s="53" t="s">
        <v>10</v>
      </c>
      <c r="B165" s="13" t="s">
        <v>32</v>
      </c>
      <c r="C165" s="13" t="s">
        <v>24</v>
      </c>
      <c r="D165" s="13" t="s">
        <v>21</v>
      </c>
      <c r="E165" s="15"/>
      <c r="F165" s="11"/>
      <c r="G165" s="16">
        <f>G166+G174+G184+G192</f>
        <v>26322.304</v>
      </c>
      <c r="H165" s="16">
        <f>H166+H174+H184+H192</f>
        <v>15248.3</v>
      </c>
      <c r="I165" s="6">
        <v>0</v>
      </c>
    </row>
    <row r="166" spans="1:9" ht="47.25">
      <c r="A166" s="49" t="s">
        <v>225</v>
      </c>
      <c r="B166" s="13" t="s">
        <v>32</v>
      </c>
      <c r="C166" s="13" t="s">
        <v>24</v>
      </c>
      <c r="D166" s="13" t="s">
        <v>21</v>
      </c>
      <c r="E166" s="15" t="s">
        <v>226</v>
      </c>
      <c r="F166" s="11"/>
      <c r="G166" s="16">
        <f>G167+G170</f>
        <v>3965.8849999999998</v>
      </c>
      <c r="H166" s="16">
        <f>H167+H170</f>
        <v>3791.5419999999999</v>
      </c>
      <c r="I166" s="6">
        <f t="shared" si="4"/>
        <v>95.60393203534646</v>
      </c>
    </row>
    <row r="167" spans="1:9" ht="31.5">
      <c r="A167" s="49" t="s">
        <v>75</v>
      </c>
      <c r="B167" s="13" t="s">
        <v>32</v>
      </c>
      <c r="C167" s="13" t="s">
        <v>24</v>
      </c>
      <c r="D167" s="13" t="s">
        <v>21</v>
      </c>
      <c r="E167" s="14" t="s">
        <v>115</v>
      </c>
      <c r="F167" s="13"/>
      <c r="G167" s="16">
        <f>G168</f>
        <v>2829.2</v>
      </c>
      <c r="H167" s="16">
        <f>H168</f>
        <v>2817.9690000000001</v>
      </c>
      <c r="I167" s="6">
        <f t="shared" si="4"/>
        <v>99.603032659409024</v>
      </c>
    </row>
    <row r="168" spans="1:9">
      <c r="A168" s="49" t="s">
        <v>76</v>
      </c>
      <c r="B168" s="13" t="s">
        <v>32</v>
      </c>
      <c r="C168" s="13" t="s">
        <v>24</v>
      </c>
      <c r="D168" s="13" t="s">
        <v>21</v>
      </c>
      <c r="E168" s="14" t="s">
        <v>116</v>
      </c>
      <c r="F168" s="13"/>
      <c r="G168" s="16">
        <f>G169</f>
        <v>2829.2</v>
      </c>
      <c r="H168" s="16">
        <f>H169</f>
        <v>2817.9690000000001</v>
      </c>
      <c r="I168" s="6">
        <f t="shared" si="4"/>
        <v>99.603032659409024</v>
      </c>
    </row>
    <row r="169" spans="1:9" ht="63">
      <c r="A169" s="23" t="s">
        <v>73</v>
      </c>
      <c r="B169" s="13" t="s">
        <v>32</v>
      </c>
      <c r="C169" s="13" t="s">
        <v>24</v>
      </c>
      <c r="D169" s="13" t="s">
        <v>21</v>
      </c>
      <c r="E169" s="14" t="s">
        <v>116</v>
      </c>
      <c r="F169" s="13">
        <v>100</v>
      </c>
      <c r="G169" s="16">
        <v>2829.2</v>
      </c>
      <c r="H169" s="16">
        <v>2817.9690000000001</v>
      </c>
      <c r="I169" s="6">
        <f t="shared" si="4"/>
        <v>99.603032659409024</v>
      </c>
    </row>
    <row r="170" spans="1:9">
      <c r="A170" s="50" t="s">
        <v>237</v>
      </c>
      <c r="B170" s="13" t="s">
        <v>32</v>
      </c>
      <c r="C170" s="13" t="s">
        <v>24</v>
      </c>
      <c r="D170" s="13" t="s">
        <v>21</v>
      </c>
      <c r="E170" s="14" t="s">
        <v>238</v>
      </c>
      <c r="F170" s="13"/>
      <c r="G170" s="16">
        <f>G171</f>
        <v>1136.6849999999999</v>
      </c>
      <c r="H170" s="16">
        <f>H171</f>
        <v>973.57299999999998</v>
      </c>
      <c r="I170" s="6">
        <f t="shared" si="4"/>
        <v>85.650202122839659</v>
      </c>
    </row>
    <row r="171" spans="1:9" ht="31.5">
      <c r="A171" s="49" t="s">
        <v>107</v>
      </c>
      <c r="B171" s="13" t="s">
        <v>32</v>
      </c>
      <c r="C171" s="13" t="s">
        <v>24</v>
      </c>
      <c r="D171" s="13" t="s">
        <v>21</v>
      </c>
      <c r="E171" s="14" t="s">
        <v>144</v>
      </c>
      <c r="F171" s="13"/>
      <c r="G171" s="16">
        <f>G172+G173</f>
        <v>1136.6849999999999</v>
      </c>
      <c r="H171" s="16">
        <f>H172+H173</f>
        <v>973.57299999999998</v>
      </c>
      <c r="I171" s="6">
        <f t="shared" si="4"/>
        <v>85.650202122839659</v>
      </c>
    </row>
    <row r="172" spans="1:9" ht="63">
      <c r="A172" s="23" t="s">
        <v>73</v>
      </c>
      <c r="B172" s="13" t="s">
        <v>32</v>
      </c>
      <c r="C172" s="32" t="s">
        <v>24</v>
      </c>
      <c r="D172" s="32" t="s">
        <v>21</v>
      </c>
      <c r="E172" s="14" t="s">
        <v>144</v>
      </c>
      <c r="F172" s="32">
        <v>100</v>
      </c>
      <c r="G172" s="33">
        <v>937.68499999999995</v>
      </c>
      <c r="H172" s="33">
        <v>774.57299999999998</v>
      </c>
      <c r="I172" s="6">
        <f t="shared" si="4"/>
        <v>82.60481931565505</v>
      </c>
    </row>
    <row r="173" spans="1:9" ht="31.5">
      <c r="A173" s="23" t="s">
        <v>114</v>
      </c>
      <c r="B173" s="13" t="s">
        <v>32</v>
      </c>
      <c r="C173" s="32" t="s">
        <v>24</v>
      </c>
      <c r="D173" s="32" t="s">
        <v>21</v>
      </c>
      <c r="E173" s="14" t="s">
        <v>144</v>
      </c>
      <c r="F173" s="32">
        <v>200</v>
      </c>
      <c r="G173" s="33">
        <v>199</v>
      </c>
      <c r="H173" s="33">
        <v>199</v>
      </c>
      <c r="I173" s="6">
        <f t="shared" si="4"/>
        <v>100</v>
      </c>
    </row>
    <row r="174" spans="1:9" ht="31.5">
      <c r="A174" s="50" t="s">
        <v>219</v>
      </c>
      <c r="B174" s="13" t="s">
        <v>32</v>
      </c>
      <c r="C174" s="32" t="s">
        <v>24</v>
      </c>
      <c r="D174" s="32" t="s">
        <v>21</v>
      </c>
      <c r="E174" s="14" t="s">
        <v>220</v>
      </c>
      <c r="F174" s="32"/>
      <c r="G174" s="33">
        <f>G175+G179</f>
        <v>8083.3220000000001</v>
      </c>
      <c r="H174" s="33">
        <f>H175+H179</f>
        <v>7980.3119999999999</v>
      </c>
      <c r="I174" s="6">
        <f t="shared" si="4"/>
        <v>98.725647697815319</v>
      </c>
    </row>
    <row r="175" spans="1:9" ht="31.5">
      <c r="A175" s="49" t="s">
        <v>72</v>
      </c>
      <c r="B175" s="14" t="s">
        <v>32</v>
      </c>
      <c r="C175" s="14" t="s">
        <v>24</v>
      </c>
      <c r="D175" s="32" t="s">
        <v>21</v>
      </c>
      <c r="E175" s="14" t="s">
        <v>111</v>
      </c>
      <c r="F175" s="11"/>
      <c r="G175" s="16">
        <f>G176</f>
        <v>2564.7159999999999</v>
      </c>
      <c r="H175" s="16">
        <f>H176</f>
        <v>2474.011</v>
      </c>
      <c r="I175" s="6">
        <f t="shared" si="4"/>
        <v>96.463351107880953</v>
      </c>
    </row>
    <row r="176" spans="1:9">
      <c r="A176" s="49" t="s">
        <v>86</v>
      </c>
      <c r="B176" s="13" t="s">
        <v>32</v>
      </c>
      <c r="C176" s="13" t="s">
        <v>24</v>
      </c>
      <c r="D176" s="32" t="s">
        <v>21</v>
      </c>
      <c r="E176" s="14" t="s">
        <v>126</v>
      </c>
      <c r="F176" s="11"/>
      <c r="G176" s="16">
        <f>G177+G178</f>
        <v>2564.7159999999999</v>
      </c>
      <c r="H176" s="16">
        <f>H177+H178</f>
        <v>2474.011</v>
      </c>
      <c r="I176" s="6">
        <f t="shared" si="4"/>
        <v>96.463351107880953</v>
      </c>
    </row>
    <row r="177" spans="1:9" ht="63">
      <c r="A177" s="23" t="s">
        <v>73</v>
      </c>
      <c r="B177" s="13" t="s">
        <v>32</v>
      </c>
      <c r="C177" s="13" t="s">
        <v>24</v>
      </c>
      <c r="D177" s="32" t="s">
        <v>21</v>
      </c>
      <c r="E177" s="14" t="s">
        <v>126</v>
      </c>
      <c r="F177" s="11">
        <v>100</v>
      </c>
      <c r="G177" s="16">
        <v>2258.2109999999998</v>
      </c>
      <c r="H177" s="16">
        <v>2258.2109999999998</v>
      </c>
      <c r="I177" s="6">
        <f t="shared" si="4"/>
        <v>100</v>
      </c>
    </row>
    <row r="178" spans="1:9" ht="31.5">
      <c r="A178" s="23" t="s">
        <v>114</v>
      </c>
      <c r="B178" s="13" t="s">
        <v>32</v>
      </c>
      <c r="C178" s="13" t="s">
        <v>24</v>
      </c>
      <c r="D178" s="32" t="s">
        <v>21</v>
      </c>
      <c r="E178" s="14" t="s">
        <v>126</v>
      </c>
      <c r="F178" s="11">
        <v>200</v>
      </c>
      <c r="G178" s="16">
        <v>306.505</v>
      </c>
      <c r="H178" s="16">
        <v>215.8</v>
      </c>
      <c r="I178" s="6">
        <f t="shared" si="4"/>
        <v>70.406681783331436</v>
      </c>
    </row>
    <row r="179" spans="1:9" ht="31.5">
      <c r="A179" s="50" t="s">
        <v>81</v>
      </c>
      <c r="B179" s="13" t="s">
        <v>32</v>
      </c>
      <c r="C179" s="13" t="s">
        <v>24</v>
      </c>
      <c r="D179" s="13" t="s">
        <v>21</v>
      </c>
      <c r="E179" s="14" t="s">
        <v>119</v>
      </c>
      <c r="F179" s="13"/>
      <c r="G179" s="16">
        <f>G180</f>
        <v>5518.6059999999998</v>
      </c>
      <c r="H179" s="16">
        <f>H180</f>
        <v>5506.3010000000004</v>
      </c>
      <c r="I179" s="6">
        <f t="shared" si="4"/>
        <v>99.777027024578331</v>
      </c>
    </row>
    <row r="180" spans="1:9" ht="63">
      <c r="A180" s="51" t="s">
        <v>82</v>
      </c>
      <c r="B180" s="13" t="s">
        <v>32</v>
      </c>
      <c r="C180" s="13" t="s">
        <v>24</v>
      </c>
      <c r="D180" s="13" t="s">
        <v>21</v>
      </c>
      <c r="E180" s="14" t="s">
        <v>120</v>
      </c>
      <c r="F180" s="13"/>
      <c r="G180" s="16">
        <f>G181+G182+G183</f>
        <v>5518.6059999999998</v>
      </c>
      <c r="H180" s="16">
        <f>H181+H182+H183</f>
        <v>5506.3010000000004</v>
      </c>
      <c r="I180" s="6">
        <f t="shared" si="4"/>
        <v>99.777027024578331</v>
      </c>
    </row>
    <row r="181" spans="1:9" ht="63">
      <c r="A181" s="23" t="s">
        <v>73</v>
      </c>
      <c r="B181" s="13" t="s">
        <v>32</v>
      </c>
      <c r="C181" s="13" t="s">
        <v>24</v>
      </c>
      <c r="D181" s="13" t="s">
        <v>21</v>
      </c>
      <c r="E181" s="14" t="s">
        <v>120</v>
      </c>
      <c r="F181" s="13">
        <v>100</v>
      </c>
      <c r="G181" s="16">
        <v>4626.4589999999998</v>
      </c>
      <c r="H181" s="16">
        <v>4626.5</v>
      </c>
      <c r="I181" s="6">
        <f t="shared" si="4"/>
        <v>100.00088620692414</v>
      </c>
    </row>
    <row r="182" spans="1:9" ht="31.5">
      <c r="A182" s="23" t="s">
        <v>114</v>
      </c>
      <c r="B182" s="13" t="s">
        <v>32</v>
      </c>
      <c r="C182" s="13" t="s">
        <v>24</v>
      </c>
      <c r="D182" s="13" t="s">
        <v>21</v>
      </c>
      <c r="E182" s="14" t="s">
        <v>120</v>
      </c>
      <c r="F182" s="13">
        <v>200</v>
      </c>
      <c r="G182" s="16">
        <v>892.14700000000005</v>
      </c>
      <c r="H182" s="16">
        <v>879.80100000000004</v>
      </c>
      <c r="I182" s="6">
        <f t="shared" si="4"/>
        <v>98.616147338947499</v>
      </c>
    </row>
    <row r="183" spans="1:9">
      <c r="A183" s="50" t="s">
        <v>74</v>
      </c>
      <c r="B183" s="13" t="s">
        <v>32</v>
      </c>
      <c r="C183" s="13" t="s">
        <v>24</v>
      </c>
      <c r="D183" s="13" t="s">
        <v>21</v>
      </c>
      <c r="E183" s="14" t="s">
        <v>120</v>
      </c>
      <c r="F183" s="13">
        <v>850</v>
      </c>
      <c r="G183" s="16">
        <v>0</v>
      </c>
      <c r="H183" s="16">
        <v>0</v>
      </c>
      <c r="I183" s="6">
        <v>0</v>
      </c>
    </row>
    <row r="184" spans="1:9">
      <c r="A184" s="50" t="s">
        <v>230</v>
      </c>
      <c r="B184" s="13" t="s">
        <v>32</v>
      </c>
      <c r="C184" s="13" t="s">
        <v>24</v>
      </c>
      <c r="D184" s="13" t="s">
        <v>21</v>
      </c>
      <c r="E184" s="14" t="s">
        <v>231</v>
      </c>
      <c r="F184" s="13"/>
      <c r="G184" s="16">
        <f>G185</f>
        <v>1281.0429999999999</v>
      </c>
      <c r="H184" s="16">
        <f>H185</f>
        <v>1281.0429999999999</v>
      </c>
      <c r="I184" s="6">
        <f t="shared" si="4"/>
        <v>100</v>
      </c>
    </row>
    <row r="185" spans="1:9">
      <c r="A185" s="50" t="s">
        <v>232</v>
      </c>
      <c r="B185" s="13" t="s">
        <v>32</v>
      </c>
      <c r="C185" s="13" t="s">
        <v>24</v>
      </c>
      <c r="D185" s="13" t="s">
        <v>21</v>
      </c>
      <c r="E185" s="14" t="s">
        <v>233</v>
      </c>
      <c r="F185" s="13"/>
      <c r="G185" s="16">
        <f>G186+G190+G188</f>
        <v>1281.0429999999999</v>
      </c>
      <c r="H185" s="16">
        <f>H186+H190+H188</f>
        <v>1281.0429999999999</v>
      </c>
      <c r="I185" s="6">
        <f t="shared" si="4"/>
        <v>100</v>
      </c>
    </row>
    <row r="186" spans="1:9">
      <c r="A186" s="50" t="s">
        <v>196</v>
      </c>
      <c r="B186" s="13" t="s">
        <v>32</v>
      </c>
      <c r="C186" s="13" t="s">
        <v>24</v>
      </c>
      <c r="D186" s="13" t="s">
        <v>21</v>
      </c>
      <c r="E186" s="14" t="s">
        <v>303</v>
      </c>
      <c r="F186" s="11"/>
      <c r="G186" s="16">
        <f>G187</f>
        <v>1245.3</v>
      </c>
      <c r="H186" s="16">
        <f>H187</f>
        <v>1245.3</v>
      </c>
      <c r="I186" s="6">
        <f t="shared" si="4"/>
        <v>100</v>
      </c>
    </row>
    <row r="187" spans="1:9" ht="31.5">
      <c r="A187" s="23" t="s">
        <v>114</v>
      </c>
      <c r="B187" s="13" t="s">
        <v>32</v>
      </c>
      <c r="C187" s="13" t="s">
        <v>24</v>
      </c>
      <c r="D187" s="13" t="s">
        <v>21</v>
      </c>
      <c r="E187" s="14" t="s">
        <v>303</v>
      </c>
      <c r="F187" s="11">
        <v>200</v>
      </c>
      <c r="G187" s="16">
        <v>1245.3</v>
      </c>
      <c r="H187" s="16">
        <v>1245.3</v>
      </c>
      <c r="I187" s="6">
        <f t="shared" si="4"/>
        <v>100</v>
      </c>
    </row>
    <row r="188" spans="1:9" ht="31.5">
      <c r="A188" s="23" t="s">
        <v>197</v>
      </c>
      <c r="B188" s="13" t="s">
        <v>32</v>
      </c>
      <c r="C188" s="13" t="s">
        <v>24</v>
      </c>
      <c r="D188" s="13" t="s">
        <v>21</v>
      </c>
      <c r="E188" s="14" t="s">
        <v>303</v>
      </c>
      <c r="F188" s="11"/>
      <c r="G188" s="16">
        <f>G189</f>
        <v>12.579000000000001</v>
      </c>
      <c r="H188" s="16">
        <f>H189</f>
        <v>12.579000000000001</v>
      </c>
      <c r="I188" s="6">
        <f t="shared" si="4"/>
        <v>100</v>
      </c>
    </row>
    <row r="189" spans="1:9" ht="31.5">
      <c r="A189" s="23" t="s">
        <v>114</v>
      </c>
      <c r="B189" s="13" t="s">
        <v>32</v>
      </c>
      <c r="C189" s="13" t="s">
        <v>24</v>
      </c>
      <c r="D189" s="13" t="s">
        <v>21</v>
      </c>
      <c r="E189" s="14" t="s">
        <v>303</v>
      </c>
      <c r="F189" s="11">
        <v>200</v>
      </c>
      <c r="G189" s="16">
        <v>12.579000000000001</v>
      </c>
      <c r="H189" s="16">
        <v>12.579000000000001</v>
      </c>
      <c r="I189" s="6">
        <f t="shared" si="4"/>
        <v>100</v>
      </c>
    </row>
    <row r="190" spans="1:9" ht="94.5">
      <c r="A190" s="23" t="s">
        <v>184</v>
      </c>
      <c r="B190" s="13" t="s">
        <v>32</v>
      </c>
      <c r="C190" s="13" t="s">
        <v>24</v>
      </c>
      <c r="D190" s="13" t="s">
        <v>21</v>
      </c>
      <c r="E190" s="14" t="s">
        <v>239</v>
      </c>
      <c r="F190" s="13"/>
      <c r="G190" s="16">
        <f>G191</f>
        <v>23.164000000000001</v>
      </c>
      <c r="H190" s="16">
        <f>H191</f>
        <v>23.164000000000001</v>
      </c>
      <c r="I190" s="6">
        <f t="shared" si="4"/>
        <v>100</v>
      </c>
    </row>
    <row r="191" spans="1:9">
      <c r="A191" s="49" t="s">
        <v>65</v>
      </c>
      <c r="B191" s="13" t="s">
        <v>32</v>
      </c>
      <c r="C191" s="13" t="s">
        <v>24</v>
      </c>
      <c r="D191" s="13" t="s">
        <v>21</v>
      </c>
      <c r="E191" s="14" t="s">
        <v>239</v>
      </c>
      <c r="F191" s="13">
        <v>300</v>
      </c>
      <c r="G191" s="16">
        <v>23.164000000000001</v>
      </c>
      <c r="H191" s="16">
        <v>23.164000000000001</v>
      </c>
      <c r="I191" s="6">
        <f t="shared" si="4"/>
        <v>100</v>
      </c>
    </row>
    <row r="192" spans="1:9" ht="31.5">
      <c r="A192" s="23" t="s">
        <v>244</v>
      </c>
      <c r="B192" s="13" t="s">
        <v>32</v>
      </c>
      <c r="C192" s="13" t="s">
        <v>24</v>
      </c>
      <c r="D192" s="13" t="s">
        <v>21</v>
      </c>
      <c r="E192" s="14" t="s">
        <v>245</v>
      </c>
      <c r="F192" s="13"/>
      <c r="G192" s="16">
        <f>G196+G193</f>
        <v>12992.054</v>
      </c>
      <c r="H192" s="16">
        <f>H196+H193</f>
        <v>2195.4029999999998</v>
      </c>
      <c r="I192" s="6">
        <f t="shared" si="4"/>
        <v>16.898043989041302</v>
      </c>
    </row>
    <row r="193" spans="1:9">
      <c r="A193" s="50" t="s">
        <v>166</v>
      </c>
      <c r="B193" s="13" t="s">
        <v>32</v>
      </c>
      <c r="C193" s="13" t="s">
        <v>24</v>
      </c>
      <c r="D193" s="13" t="s">
        <v>21</v>
      </c>
      <c r="E193" s="14" t="s">
        <v>209</v>
      </c>
      <c r="F193" s="13"/>
      <c r="G193" s="16">
        <f>G194</f>
        <v>145.5</v>
      </c>
      <c r="H193" s="16">
        <f>H194</f>
        <v>145.5</v>
      </c>
      <c r="I193" s="6">
        <f t="shared" si="4"/>
        <v>100</v>
      </c>
    </row>
    <row r="194" spans="1:9">
      <c r="A194" s="24" t="s">
        <v>46</v>
      </c>
      <c r="B194" s="13" t="s">
        <v>32</v>
      </c>
      <c r="C194" s="13" t="s">
        <v>24</v>
      </c>
      <c r="D194" s="13" t="s">
        <v>21</v>
      </c>
      <c r="E194" s="19" t="s">
        <v>128</v>
      </c>
      <c r="F194" s="32"/>
      <c r="G194" s="16">
        <f>G195</f>
        <v>145.5</v>
      </c>
      <c r="H194" s="16">
        <f>H195</f>
        <v>145.5</v>
      </c>
      <c r="I194" s="6">
        <f t="shared" si="4"/>
        <v>100</v>
      </c>
    </row>
    <row r="195" spans="1:9" ht="31.5">
      <c r="A195" s="23" t="s">
        <v>114</v>
      </c>
      <c r="B195" s="13" t="s">
        <v>32</v>
      </c>
      <c r="C195" s="13" t="s">
        <v>24</v>
      </c>
      <c r="D195" s="13" t="s">
        <v>21</v>
      </c>
      <c r="E195" s="19" t="s">
        <v>128</v>
      </c>
      <c r="F195" s="32">
        <v>200</v>
      </c>
      <c r="G195" s="16">
        <v>145.5</v>
      </c>
      <c r="H195" s="16">
        <v>145.5</v>
      </c>
      <c r="I195" s="6">
        <f t="shared" si="4"/>
        <v>100</v>
      </c>
    </row>
    <row r="196" spans="1:9">
      <c r="A196" s="23" t="s">
        <v>246</v>
      </c>
      <c r="B196" s="13" t="s">
        <v>32</v>
      </c>
      <c r="C196" s="13" t="s">
        <v>24</v>
      </c>
      <c r="D196" s="13" t="s">
        <v>21</v>
      </c>
      <c r="E196" s="14" t="s">
        <v>247</v>
      </c>
      <c r="F196" s="13"/>
      <c r="G196" s="16">
        <f>G197</f>
        <v>12846.554</v>
      </c>
      <c r="H196" s="16">
        <f>H197</f>
        <v>2049.9029999999998</v>
      </c>
      <c r="I196" s="6">
        <v>0</v>
      </c>
    </row>
    <row r="197" spans="1:9">
      <c r="A197" s="23" t="s">
        <v>98</v>
      </c>
      <c r="B197" s="13" t="s">
        <v>32</v>
      </c>
      <c r="C197" s="13" t="s">
        <v>24</v>
      </c>
      <c r="D197" s="13" t="s">
        <v>21</v>
      </c>
      <c r="E197" s="14" t="s">
        <v>138</v>
      </c>
      <c r="F197" s="13"/>
      <c r="G197" s="16">
        <f>G198</f>
        <v>12846.554</v>
      </c>
      <c r="H197" s="16">
        <f>H198</f>
        <v>2049.9029999999998</v>
      </c>
      <c r="I197" s="6">
        <f t="shared" si="4"/>
        <v>15.956831691985258</v>
      </c>
    </row>
    <row r="198" spans="1:9" ht="31.5">
      <c r="A198" s="23" t="s">
        <v>114</v>
      </c>
      <c r="B198" s="13" t="s">
        <v>32</v>
      </c>
      <c r="C198" s="13" t="s">
        <v>24</v>
      </c>
      <c r="D198" s="13" t="s">
        <v>21</v>
      </c>
      <c r="E198" s="14" t="s">
        <v>138</v>
      </c>
      <c r="F198" s="13">
        <v>200</v>
      </c>
      <c r="G198" s="16">
        <v>12846.554</v>
      </c>
      <c r="H198" s="16">
        <v>2049.9029999999998</v>
      </c>
      <c r="I198" s="6">
        <f t="shared" ref="I198" si="6">H198/G198*100</f>
        <v>15.956831691985258</v>
      </c>
    </row>
    <row r="199" spans="1:9">
      <c r="A199" s="23" t="s">
        <v>38</v>
      </c>
      <c r="B199" s="13" t="s">
        <v>32</v>
      </c>
      <c r="C199" s="13">
        <v>10</v>
      </c>
      <c r="D199" s="13"/>
      <c r="E199" s="14"/>
      <c r="F199" s="13"/>
      <c r="G199" s="16">
        <f>G209+G200</f>
        <v>18591.809999999998</v>
      </c>
      <c r="H199" s="16">
        <f>H209+H200</f>
        <v>15082.619999999999</v>
      </c>
      <c r="I199" s="6">
        <f t="shared" si="4"/>
        <v>81.125076041547331</v>
      </c>
    </row>
    <row r="200" spans="1:9">
      <c r="A200" s="49" t="s">
        <v>41</v>
      </c>
      <c r="B200" s="13" t="s">
        <v>32</v>
      </c>
      <c r="C200" s="13">
        <v>10</v>
      </c>
      <c r="D200" s="13" t="s">
        <v>18</v>
      </c>
      <c r="E200" s="14"/>
      <c r="F200" s="13"/>
      <c r="G200" s="16">
        <f>G201+G207</f>
        <v>950.26</v>
      </c>
      <c r="H200" s="16">
        <f>H201+H207</f>
        <v>950.03</v>
      </c>
      <c r="I200" s="6">
        <f t="shared" si="4"/>
        <v>99.975796097910035</v>
      </c>
    </row>
    <row r="201" spans="1:9" ht="47.25">
      <c r="A201" s="49" t="s">
        <v>248</v>
      </c>
      <c r="B201" s="13" t="s">
        <v>32</v>
      </c>
      <c r="C201" s="13">
        <v>10</v>
      </c>
      <c r="D201" s="13" t="s">
        <v>18</v>
      </c>
      <c r="E201" s="14" t="s">
        <v>249</v>
      </c>
      <c r="F201" s="13"/>
      <c r="G201" s="16">
        <f>G202</f>
        <v>782.6</v>
      </c>
      <c r="H201" s="16">
        <f>H202</f>
        <v>782.37</v>
      </c>
      <c r="I201" s="6">
        <f t="shared" si="4"/>
        <v>99.970610784564272</v>
      </c>
    </row>
    <row r="202" spans="1:9" ht="63">
      <c r="A202" s="49" t="s">
        <v>250</v>
      </c>
      <c r="B202" s="13" t="s">
        <v>32</v>
      </c>
      <c r="C202" s="13">
        <v>10</v>
      </c>
      <c r="D202" s="13" t="s">
        <v>18</v>
      </c>
      <c r="E202" s="14" t="s">
        <v>251</v>
      </c>
      <c r="F202" s="13"/>
      <c r="G202" s="16">
        <f>G203+G205</f>
        <v>782.6</v>
      </c>
      <c r="H202" s="16">
        <f>H203+H205</f>
        <v>782.37</v>
      </c>
      <c r="I202" s="6">
        <f t="shared" ref="I202:I266" si="7">H202/G202*100</f>
        <v>99.970610784564272</v>
      </c>
    </row>
    <row r="203" spans="1:9" ht="31.5">
      <c r="A203" s="23" t="s">
        <v>198</v>
      </c>
      <c r="B203" s="13" t="s">
        <v>32</v>
      </c>
      <c r="C203" s="13">
        <v>10</v>
      </c>
      <c r="D203" s="13" t="s">
        <v>18</v>
      </c>
      <c r="E203" s="14" t="s">
        <v>252</v>
      </c>
      <c r="F203" s="13"/>
      <c r="G203" s="16">
        <f>G204</f>
        <v>261</v>
      </c>
      <c r="H203" s="16">
        <f>H204</f>
        <v>260.77</v>
      </c>
      <c r="I203" s="6">
        <f t="shared" si="7"/>
        <v>99.911877394636008</v>
      </c>
    </row>
    <row r="204" spans="1:9">
      <c r="A204" s="49" t="s">
        <v>65</v>
      </c>
      <c r="B204" s="13" t="s">
        <v>32</v>
      </c>
      <c r="C204" s="13">
        <v>10</v>
      </c>
      <c r="D204" s="13" t="s">
        <v>18</v>
      </c>
      <c r="E204" s="14" t="s">
        <v>252</v>
      </c>
      <c r="F204" s="13">
        <v>300</v>
      </c>
      <c r="G204" s="16">
        <v>261</v>
      </c>
      <c r="H204" s="16">
        <v>260.77</v>
      </c>
      <c r="I204" s="6">
        <f t="shared" si="7"/>
        <v>99.911877394636008</v>
      </c>
    </row>
    <row r="205" spans="1:9" ht="31.5">
      <c r="A205" s="49" t="s">
        <v>172</v>
      </c>
      <c r="B205" s="13" t="s">
        <v>32</v>
      </c>
      <c r="C205" s="13">
        <v>10</v>
      </c>
      <c r="D205" s="13" t="s">
        <v>18</v>
      </c>
      <c r="E205" s="14" t="s">
        <v>252</v>
      </c>
      <c r="F205" s="13"/>
      <c r="G205" s="16">
        <f>G206</f>
        <v>521.6</v>
      </c>
      <c r="H205" s="16">
        <f>H206</f>
        <v>521.6</v>
      </c>
      <c r="I205" s="6">
        <f t="shared" si="7"/>
        <v>100</v>
      </c>
    </row>
    <row r="206" spans="1:9">
      <c r="A206" s="49" t="s">
        <v>65</v>
      </c>
      <c r="B206" s="13" t="s">
        <v>32</v>
      </c>
      <c r="C206" s="13">
        <v>10</v>
      </c>
      <c r="D206" s="13" t="s">
        <v>18</v>
      </c>
      <c r="E206" s="14" t="s">
        <v>252</v>
      </c>
      <c r="F206" s="13">
        <v>300</v>
      </c>
      <c r="G206" s="16">
        <v>521.6</v>
      </c>
      <c r="H206" s="16">
        <v>521.6</v>
      </c>
      <c r="I206" s="6">
        <f t="shared" si="7"/>
        <v>100</v>
      </c>
    </row>
    <row r="207" spans="1:9" ht="47.25">
      <c r="A207" s="49" t="s">
        <v>304</v>
      </c>
      <c r="B207" s="13" t="s">
        <v>32</v>
      </c>
      <c r="C207" s="13">
        <v>10</v>
      </c>
      <c r="D207" s="13" t="s">
        <v>18</v>
      </c>
      <c r="E207" s="14" t="s">
        <v>305</v>
      </c>
      <c r="F207" s="13"/>
      <c r="G207" s="16">
        <f>G208</f>
        <v>167.66</v>
      </c>
      <c r="H207" s="16">
        <f>H208</f>
        <v>167.66</v>
      </c>
      <c r="I207" s="6">
        <f t="shared" si="7"/>
        <v>100</v>
      </c>
    </row>
    <row r="208" spans="1:9">
      <c r="A208" s="49" t="s">
        <v>65</v>
      </c>
      <c r="B208" s="13" t="s">
        <v>32</v>
      </c>
      <c r="C208" s="13">
        <v>10</v>
      </c>
      <c r="D208" s="13" t="s">
        <v>18</v>
      </c>
      <c r="E208" s="14" t="s">
        <v>305</v>
      </c>
      <c r="F208" s="13">
        <v>300</v>
      </c>
      <c r="G208" s="16">
        <v>167.66</v>
      </c>
      <c r="H208" s="16">
        <v>167.66</v>
      </c>
      <c r="I208" s="6">
        <v>0</v>
      </c>
    </row>
    <row r="209" spans="1:9">
      <c r="A209" s="49" t="s">
        <v>14</v>
      </c>
      <c r="B209" s="13" t="s">
        <v>32</v>
      </c>
      <c r="C209" s="13">
        <v>10</v>
      </c>
      <c r="D209" s="13" t="s">
        <v>19</v>
      </c>
      <c r="E209" s="15"/>
      <c r="F209" s="13"/>
      <c r="G209" s="16">
        <f>G214+G217+G212+G220</f>
        <v>17641.55</v>
      </c>
      <c r="H209" s="16">
        <f>H214+H217+H212+H220</f>
        <v>14132.589999999998</v>
      </c>
      <c r="I209" s="6">
        <f t="shared" si="7"/>
        <v>80.109684239763496</v>
      </c>
    </row>
    <row r="210" spans="1:9">
      <c r="A210" s="49" t="s">
        <v>230</v>
      </c>
      <c r="B210" s="13" t="s">
        <v>32</v>
      </c>
      <c r="C210" s="13">
        <v>10</v>
      </c>
      <c r="D210" s="13" t="s">
        <v>19</v>
      </c>
      <c r="E210" s="15" t="s">
        <v>231</v>
      </c>
      <c r="F210" s="13"/>
      <c r="G210" s="16">
        <f t="shared" ref="G210:H210" si="8">G211</f>
        <v>17618</v>
      </c>
      <c r="H210" s="16">
        <f t="shared" si="8"/>
        <v>14109.039999999999</v>
      </c>
      <c r="I210" s="6">
        <f t="shared" si="7"/>
        <v>80.083096832784648</v>
      </c>
    </row>
    <row r="211" spans="1:9">
      <c r="A211" s="49" t="s">
        <v>235</v>
      </c>
      <c r="B211" s="13" t="s">
        <v>32</v>
      </c>
      <c r="C211" s="13">
        <v>10</v>
      </c>
      <c r="D211" s="13" t="s">
        <v>19</v>
      </c>
      <c r="E211" s="15" t="s">
        <v>236</v>
      </c>
      <c r="F211" s="13"/>
      <c r="G211" s="16">
        <f>G214+G217+G212</f>
        <v>17618</v>
      </c>
      <c r="H211" s="16">
        <f>H214+H217+H212</f>
        <v>14109.039999999999</v>
      </c>
      <c r="I211" s="6">
        <f t="shared" si="7"/>
        <v>80.083096832784648</v>
      </c>
    </row>
    <row r="212" spans="1:9" ht="94.5">
      <c r="A212" s="76" t="s">
        <v>306</v>
      </c>
      <c r="B212" s="13" t="s">
        <v>32</v>
      </c>
      <c r="C212" s="13">
        <v>10</v>
      </c>
      <c r="D212" s="13" t="s">
        <v>19</v>
      </c>
      <c r="E212" s="14" t="s">
        <v>307</v>
      </c>
      <c r="F212" s="11"/>
      <c r="G212" s="16">
        <f>G213</f>
        <v>75</v>
      </c>
      <c r="H212" s="16">
        <f>H213</f>
        <v>55.603000000000002</v>
      </c>
      <c r="I212" s="6">
        <f t="shared" si="7"/>
        <v>74.137333333333331</v>
      </c>
    </row>
    <row r="213" spans="1:9">
      <c r="A213" s="76" t="s">
        <v>65</v>
      </c>
      <c r="B213" s="13" t="s">
        <v>32</v>
      </c>
      <c r="C213" s="13">
        <v>10</v>
      </c>
      <c r="D213" s="13" t="s">
        <v>19</v>
      </c>
      <c r="E213" s="14" t="s">
        <v>307</v>
      </c>
      <c r="F213" s="11">
        <v>300</v>
      </c>
      <c r="G213" s="16">
        <v>75</v>
      </c>
      <c r="H213" s="16">
        <v>55.603000000000002</v>
      </c>
      <c r="I213" s="6">
        <f t="shared" si="7"/>
        <v>74.137333333333331</v>
      </c>
    </row>
    <row r="214" spans="1:9" ht="63">
      <c r="A214" s="49" t="s">
        <v>87</v>
      </c>
      <c r="B214" s="13" t="s">
        <v>32</v>
      </c>
      <c r="C214" s="13">
        <v>10</v>
      </c>
      <c r="D214" s="13" t="s">
        <v>19</v>
      </c>
      <c r="E214" s="14" t="s">
        <v>127</v>
      </c>
      <c r="F214" s="13"/>
      <c r="G214" s="16">
        <f>G216+G215</f>
        <v>1259</v>
      </c>
      <c r="H214" s="16">
        <f>H216+H215</f>
        <v>862.69899999999996</v>
      </c>
      <c r="I214" s="6">
        <f t="shared" si="7"/>
        <v>68.522557585385229</v>
      </c>
    </row>
    <row r="215" spans="1:9" ht="31.5">
      <c r="A215" s="23" t="s">
        <v>114</v>
      </c>
      <c r="B215" s="13" t="s">
        <v>32</v>
      </c>
      <c r="C215" s="13">
        <v>10</v>
      </c>
      <c r="D215" s="13" t="s">
        <v>19</v>
      </c>
      <c r="E215" s="14" t="s">
        <v>127</v>
      </c>
      <c r="F215" s="13">
        <v>200</v>
      </c>
      <c r="G215" s="16">
        <v>12.59</v>
      </c>
      <c r="H215" s="16">
        <v>2.9239999999999999</v>
      </c>
      <c r="I215" s="6">
        <f t="shared" si="7"/>
        <v>23.224781572676729</v>
      </c>
    </row>
    <row r="216" spans="1:9">
      <c r="A216" s="49" t="s">
        <v>65</v>
      </c>
      <c r="B216" s="13" t="s">
        <v>32</v>
      </c>
      <c r="C216" s="13">
        <v>10</v>
      </c>
      <c r="D216" s="13" t="s">
        <v>19</v>
      </c>
      <c r="E216" s="14" t="s">
        <v>127</v>
      </c>
      <c r="F216" s="11">
        <v>300</v>
      </c>
      <c r="G216" s="16">
        <v>1246.4100000000001</v>
      </c>
      <c r="H216" s="16">
        <v>859.77499999999998</v>
      </c>
      <c r="I216" s="6">
        <f t="shared" si="7"/>
        <v>68.980110878442886</v>
      </c>
    </row>
    <row r="217" spans="1:9" ht="47.25">
      <c r="A217" s="54" t="s">
        <v>97</v>
      </c>
      <c r="B217" s="13" t="s">
        <v>32</v>
      </c>
      <c r="C217" s="34" t="s">
        <v>56</v>
      </c>
      <c r="D217" s="34" t="s">
        <v>19</v>
      </c>
      <c r="E217" s="37" t="s">
        <v>146</v>
      </c>
      <c r="F217" s="34"/>
      <c r="G217" s="36">
        <f>G219+G218</f>
        <v>16284</v>
      </c>
      <c r="H217" s="36">
        <f>H219+H218</f>
        <v>13190.737999999999</v>
      </c>
      <c r="I217" s="6">
        <f t="shared" si="7"/>
        <v>81.00428641611397</v>
      </c>
    </row>
    <row r="218" spans="1:9" ht="31.5">
      <c r="A218" s="23" t="s">
        <v>114</v>
      </c>
      <c r="B218" s="13" t="s">
        <v>32</v>
      </c>
      <c r="C218" s="34" t="s">
        <v>56</v>
      </c>
      <c r="D218" s="34" t="s">
        <v>19</v>
      </c>
      <c r="E218" s="37" t="s">
        <v>146</v>
      </c>
      <c r="F218" s="34">
        <v>200</v>
      </c>
      <c r="G218" s="36">
        <v>60</v>
      </c>
      <c r="H218" s="36">
        <v>56.665999999999997</v>
      </c>
      <c r="I218" s="6">
        <f t="shared" si="7"/>
        <v>94.443333333333328</v>
      </c>
    </row>
    <row r="219" spans="1:9">
      <c r="A219" s="54" t="s">
        <v>65</v>
      </c>
      <c r="B219" s="13" t="s">
        <v>32</v>
      </c>
      <c r="C219" s="34" t="s">
        <v>56</v>
      </c>
      <c r="D219" s="34" t="s">
        <v>19</v>
      </c>
      <c r="E219" s="37" t="s">
        <v>146</v>
      </c>
      <c r="F219" s="34">
        <v>300</v>
      </c>
      <c r="G219" s="36">
        <v>16224</v>
      </c>
      <c r="H219" s="36">
        <v>13134.072</v>
      </c>
      <c r="I219" s="6">
        <f t="shared" si="7"/>
        <v>80.954585798816566</v>
      </c>
    </row>
    <row r="220" spans="1:9">
      <c r="A220" s="50" t="s">
        <v>166</v>
      </c>
      <c r="B220" s="13" t="s">
        <v>32</v>
      </c>
      <c r="C220" s="34" t="s">
        <v>56</v>
      </c>
      <c r="D220" s="34" t="s">
        <v>19</v>
      </c>
      <c r="E220" s="14" t="s">
        <v>209</v>
      </c>
      <c r="F220" s="13"/>
      <c r="G220" s="16">
        <f>G221</f>
        <v>23.55</v>
      </c>
      <c r="H220" s="16">
        <f>H221</f>
        <v>23.55</v>
      </c>
      <c r="I220" s="6">
        <f t="shared" si="7"/>
        <v>100</v>
      </c>
    </row>
    <row r="221" spans="1:9">
      <c r="A221" s="24" t="s">
        <v>46</v>
      </c>
      <c r="B221" s="13" t="s">
        <v>32</v>
      </c>
      <c r="C221" s="34" t="s">
        <v>56</v>
      </c>
      <c r="D221" s="34" t="s">
        <v>19</v>
      </c>
      <c r="E221" s="19" t="s">
        <v>128</v>
      </c>
      <c r="F221" s="32"/>
      <c r="G221" s="16">
        <f>G222</f>
        <v>23.55</v>
      </c>
      <c r="H221" s="16">
        <f>H222</f>
        <v>23.55</v>
      </c>
      <c r="I221" s="6">
        <f t="shared" si="7"/>
        <v>100</v>
      </c>
    </row>
    <row r="222" spans="1:9" ht="31.5">
      <c r="A222" s="23" t="s">
        <v>114</v>
      </c>
      <c r="B222" s="13" t="s">
        <v>32</v>
      </c>
      <c r="C222" s="34" t="s">
        <v>56</v>
      </c>
      <c r="D222" s="34" t="s">
        <v>19</v>
      </c>
      <c r="E222" s="19" t="s">
        <v>128</v>
      </c>
      <c r="F222" s="32">
        <v>200</v>
      </c>
      <c r="G222" s="16">
        <v>23.55</v>
      </c>
      <c r="H222" s="16">
        <v>23.55</v>
      </c>
      <c r="I222" s="6">
        <f t="shared" si="7"/>
        <v>100</v>
      </c>
    </row>
    <row r="223" spans="1:9" ht="31.5">
      <c r="A223" s="49" t="s">
        <v>55</v>
      </c>
      <c r="B223" s="13" t="s">
        <v>33</v>
      </c>
      <c r="C223" s="13"/>
      <c r="D223" s="13"/>
      <c r="E223" s="14"/>
      <c r="F223" s="11"/>
      <c r="G223" s="16">
        <f>G224+G246+G252+G258+G268+G289+G302+G308+G285</f>
        <v>42571.876000000004</v>
      </c>
      <c r="H223" s="16">
        <f>H224+H246+H252+H258+H268+H289+H302+H308+H285</f>
        <v>41437.541999999994</v>
      </c>
      <c r="I223" s="6">
        <f t="shared" si="7"/>
        <v>97.335485051210782</v>
      </c>
    </row>
    <row r="224" spans="1:9">
      <c r="A224" s="49" t="s">
        <v>34</v>
      </c>
      <c r="B224" s="13" t="s">
        <v>33</v>
      </c>
      <c r="C224" s="13" t="s">
        <v>16</v>
      </c>
      <c r="D224" s="13"/>
      <c r="E224" s="15"/>
      <c r="F224" s="11"/>
      <c r="G224" s="16">
        <f>G225+G232+G237</f>
        <v>13460.842000000001</v>
      </c>
      <c r="H224" s="16">
        <f>H225+H232+H237</f>
        <v>12328.834999999999</v>
      </c>
      <c r="I224" s="6">
        <f t="shared" si="7"/>
        <v>91.590370052631158</v>
      </c>
    </row>
    <row r="225" spans="1:9">
      <c r="A225" s="49" t="s">
        <v>6</v>
      </c>
      <c r="B225" s="13" t="s">
        <v>33</v>
      </c>
      <c r="C225" s="13" t="s">
        <v>16</v>
      </c>
      <c r="D225" s="13" t="s">
        <v>20</v>
      </c>
      <c r="E225" s="15"/>
      <c r="F225" s="11"/>
      <c r="G225" s="16">
        <f t="shared" ref="G225:H227" si="9">G226</f>
        <v>7856.5159999999996</v>
      </c>
      <c r="H225" s="16">
        <f t="shared" si="9"/>
        <v>7742.59</v>
      </c>
      <c r="I225" s="6">
        <f t="shared" si="7"/>
        <v>98.549917037017437</v>
      </c>
    </row>
    <row r="226" spans="1:9" ht="47.25">
      <c r="A226" s="49" t="s">
        <v>225</v>
      </c>
      <c r="B226" s="13" t="s">
        <v>33</v>
      </c>
      <c r="C226" s="13" t="s">
        <v>16</v>
      </c>
      <c r="D226" s="13" t="s">
        <v>20</v>
      </c>
      <c r="E226" s="15" t="s">
        <v>226</v>
      </c>
      <c r="F226" s="11"/>
      <c r="G226" s="16">
        <f t="shared" si="9"/>
        <v>7856.5159999999996</v>
      </c>
      <c r="H226" s="16">
        <f t="shared" si="9"/>
        <v>7742.59</v>
      </c>
      <c r="I226" s="6">
        <f t="shared" si="7"/>
        <v>98.549917037017437</v>
      </c>
    </row>
    <row r="227" spans="1:9" ht="31.5">
      <c r="A227" s="49" t="s">
        <v>75</v>
      </c>
      <c r="B227" s="13" t="s">
        <v>33</v>
      </c>
      <c r="C227" s="13" t="s">
        <v>16</v>
      </c>
      <c r="D227" s="13" t="s">
        <v>20</v>
      </c>
      <c r="E227" s="14" t="s">
        <v>115</v>
      </c>
      <c r="F227" s="11"/>
      <c r="G227" s="16">
        <f t="shared" si="9"/>
        <v>7856.5159999999996</v>
      </c>
      <c r="H227" s="16">
        <f t="shared" si="9"/>
        <v>7742.59</v>
      </c>
      <c r="I227" s="6">
        <f t="shared" si="7"/>
        <v>98.549917037017437</v>
      </c>
    </row>
    <row r="228" spans="1:9">
      <c r="A228" s="49" t="s">
        <v>76</v>
      </c>
      <c r="B228" s="13" t="s">
        <v>33</v>
      </c>
      <c r="C228" s="13" t="s">
        <v>16</v>
      </c>
      <c r="D228" s="13" t="s">
        <v>20</v>
      </c>
      <c r="E228" s="14" t="s">
        <v>116</v>
      </c>
      <c r="F228" s="11"/>
      <c r="G228" s="16">
        <f>G229+G230+G231</f>
        <v>7856.5159999999996</v>
      </c>
      <c r="H228" s="16">
        <f>H229+H230+H231</f>
        <v>7742.59</v>
      </c>
      <c r="I228" s="6">
        <f t="shared" si="7"/>
        <v>98.549917037017437</v>
      </c>
    </row>
    <row r="229" spans="1:9" ht="63">
      <c r="A229" s="23" t="s">
        <v>73</v>
      </c>
      <c r="B229" s="13" t="s">
        <v>33</v>
      </c>
      <c r="C229" s="13" t="s">
        <v>16</v>
      </c>
      <c r="D229" s="13" t="s">
        <v>20</v>
      </c>
      <c r="E229" s="14" t="s">
        <v>116</v>
      </c>
      <c r="F229" s="11">
        <v>100</v>
      </c>
      <c r="G229" s="16">
        <v>6886.3239999999996</v>
      </c>
      <c r="H229" s="16">
        <v>6886.3239999999996</v>
      </c>
      <c r="I229" s="6">
        <f t="shared" si="7"/>
        <v>100</v>
      </c>
    </row>
    <row r="230" spans="1:9" ht="31.5">
      <c r="A230" s="23" t="s">
        <v>114</v>
      </c>
      <c r="B230" s="13" t="s">
        <v>33</v>
      </c>
      <c r="C230" s="13" t="s">
        <v>16</v>
      </c>
      <c r="D230" s="13" t="s">
        <v>20</v>
      </c>
      <c r="E230" s="14" t="s">
        <v>116</v>
      </c>
      <c r="F230" s="11">
        <v>200</v>
      </c>
      <c r="G230" s="16">
        <v>922.09199999999998</v>
      </c>
      <c r="H230" s="16">
        <v>808.16600000000005</v>
      </c>
      <c r="I230" s="6">
        <f t="shared" si="7"/>
        <v>87.644833704229086</v>
      </c>
    </row>
    <row r="231" spans="1:9">
      <c r="A231" s="50" t="s">
        <v>65</v>
      </c>
      <c r="B231" s="13" t="s">
        <v>33</v>
      </c>
      <c r="C231" s="13" t="s">
        <v>16</v>
      </c>
      <c r="D231" s="13" t="s">
        <v>20</v>
      </c>
      <c r="E231" s="14" t="s">
        <v>116</v>
      </c>
      <c r="F231" s="11">
        <v>300</v>
      </c>
      <c r="G231" s="16">
        <v>48.1</v>
      </c>
      <c r="H231" s="16">
        <v>48.1</v>
      </c>
      <c r="I231" s="6">
        <f t="shared" si="7"/>
        <v>100</v>
      </c>
    </row>
    <row r="232" spans="1:9">
      <c r="A232" s="50" t="s">
        <v>166</v>
      </c>
      <c r="B232" s="13" t="s">
        <v>33</v>
      </c>
      <c r="C232" s="13" t="s">
        <v>16</v>
      </c>
      <c r="D232" s="13">
        <v>11</v>
      </c>
      <c r="E232" s="14"/>
      <c r="F232" s="11"/>
      <c r="G232" s="16">
        <f>G235</f>
        <v>1018.081</v>
      </c>
      <c r="H232" s="16">
        <f>H235</f>
        <v>0</v>
      </c>
      <c r="I232" s="6">
        <f t="shared" si="7"/>
        <v>0</v>
      </c>
    </row>
    <row r="233" spans="1:9" ht="31.5">
      <c r="A233" s="50" t="s">
        <v>244</v>
      </c>
      <c r="B233" s="13" t="s">
        <v>33</v>
      </c>
      <c r="C233" s="13" t="s">
        <v>16</v>
      </c>
      <c r="D233" s="13">
        <v>11</v>
      </c>
      <c r="E233" s="14" t="s">
        <v>245</v>
      </c>
      <c r="F233" s="11"/>
      <c r="G233" s="16">
        <f>G235</f>
        <v>1018.081</v>
      </c>
      <c r="H233" s="16">
        <f>H235</f>
        <v>0</v>
      </c>
      <c r="I233" s="6">
        <f t="shared" si="7"/>
        <v>0</v>
      </c>
    </row>
    <row r="234" spans="1:9">
      <c r="A234" s="50" t="s">
        <v>166</v>
      </c>
      <c r="B234" s="13" t="s">
        <v>33</v>
      </c>
      <c r="C234" s="13" t="s">
        <v>16</v>
      </c>
      <c r="D234" s="13">
        <v>11</v>
      </c>
      <c r="E234" s="14" t="s">
        <v>209</v>
      </c>
      <c r="F234" s="11"/>
      <c r="G234" s="16">
        <f>G235</f>
        <v>1018.081</v>
      </c>
      <c r="H234" s="16">
        <f>H235</f>
        <v>0</v>
      </c>
      <c r="I234" s="6">
        <f t="shared" si="7"/>
        <v>0</v>
      </c>
    </row>
    <row r="235" spans="1:9">
      <c r="A235" s="50" t="s">
        <v>46</v>
      </c>
      <c r="B235" s="13" t="s">
        <v>33</v>
      </c>
      <c r="C235" s="13" t="s">
        <v>16</v>
      </c>
      <c r="D235" s="13">
        <v>11</v>
      </c>
      <c r="E235" s="14" t="s">
        <v>128</v>
      </c>
      <c r="F235" s="11"/>
      <c r="G235" s="16">
        <f>G236</f>
        <v>1018.081</v>
      </c>
      <c r="H235" s="16">
        <f>H236</f>
        <v>0</v>
      </c>
      <c r="I235" s="6">
        <f t="shared" si="7"/>
        <v>0</v>
      </c>
    </row>
    <row r="236" spans="1:9">
      <c r="A236" s="50" t="s">
        <v>173</v>
      </c>
      <c r="B236" s="13" t="s">
        <v>33</v>
      </c>
      <c r="C236" s="13" t="s">
        <v>16</v>
      </c>
      <c r="D236" s="13">
        <v>11</v>
      </c>
      <c r="E236" s="14" t="s">
        <v>128</v>
      </c>
      <c r="F236" s="11">
        <v>870</v>
      </c>
      <c r="G236" s="16">
        <v>1018.081</v>
      </c>
      <c r="H236" s="16">
        <v>0</v>
      </c>
      <c r="I236" s="6">
        <f t="shared" si="7"/>
        <v>0</v>
      </c>
    </row>
    <row r="237" spans="1:9">
      <c r="A237" s="50" t="s">
        <v>7</v>
      </c>
      <c r="B237" s="13" t="s">
        <v>33</v>
      </c>
      <c r="C237" s="13" t="s">
        <v>16</v>
      </c>
      <c r="D237" s="13">
        <v>13</v>
      </c>
      <c r="E237" s="14"/>
      <c r="F237" s="11"/>
      <c r="G237" s="16">
        <f>G238</f>
        <v>4586.2449999999999</v>
      </c>
      <c r="H237" s="16">
        <f>H238</f>
        <v>4586.2449999999999</v>
      </c>
      <c r="I237" s="6">
        <f t="shared" si="7"/>
        <v>100</v>
      </c>
    </row>
    <row r="238" spans="1:9" ht="31.5">
      <c r="A238" s="50" t="s">
        <v>219</v>
      </c>
      <c r="B238" s="13" t="s">
        <v>33</v>
      </c>
      <c r="C238" s="13" t="s">
        <v>16</v>
      </c>
      <c r="D238" s="13">
        <v>13</v>
      </c>
      <c r="E238" s="14" t="s">
        <v>220</v>
      </c>
      <c r="F238" s="11"/>
      <c r="G238" s="16">
        <f>G239</f>
        <v>4586.2449999999999</v>
      </c>
      <c r="H238" s="16">
        <f>H239</f>
        <v>4586.2449999999999</v>
      </c>
      <c r="I238" s="6">
        <f t="shared" si="7"/>
        <v>100</v>
      </c>
    </row>
    <row r="239" spans="1:9" ht="31.5">
      <c r="A239" s="50" t="s">
        <v>81</v>
      </c>
      <c r="B239" s="13" t="s">
        <v>33</v>
      </c>
      <c r="C239" s="13" t="s">
        <v>16</v>
      </c>
      <c r="D239" s="13">
        <v>13</v>
      </c>
      <c r="E239" s="14" t="s">
        <v>119</v>
      </c>
      <c r="F239" s="11"/>
      <c r="G239" s="16">
        <f>G240+G244</f>
        <v>4586.2449999999999</v>
      </c>
      <c r="H239" s="16">
        <f>H240+H244</f>
        <v>4586.2449999999999</v>
      </c>
      <c r="I239" s="6">
        <f t="shared" si="7"/>
        <v>100</v>
      </c>
    </row>
    <row r="240" spans="1:9" ht="63">
      <c r="A240" s="50" t="s">
        <v>82</v>
      </c>
      <c r="B240" s="13" t="s">
        <v>33</v>
      </c>
      <c r="C240" s="13" t="s">
        <v>16</v>
      </c>
      <c r="D240" s="13">
        <v>13</v>
      </c>
      <c r="E240" s="14" t="s">
        <v>120</v>
      </c>
      <c r="F240" s="11"/>
      <c r="G240" s="16">
        <f>G241+G242+G243</f>
        <v>4086.2449999999999</v>
      </c>
      <c r="H240" s="16">
        <f>H241+H242+H243</f>
        <v>4086.2449999999999</v>
      </c>
      <c r="I240" s="6">
        <f t="shared" si="7"/>
        <v>100</v>
      </c>
    </row>
    <row r="241" spans="1:9" ht="63">
      <c r="A241" s="50" t="s">
        <v>94</v>
      </c>
      <c r="B241" s="13" t="s">
        <v>33</v>
      </c>
      <c r="C241" s="13" t="s">
        <v>16</v>
      </c>
      <c r="D241" s="13">
        <v>13</v>
      </c>
      <c r="E241" s="14" t="s">
        <v>120</v>
      </c>
      <c r="F241" s="11">
        <v>100</v>
      </c>
      <c r="G241" s="16">
        <v>3883.5619999999999</v>
      </c>
      <c r="H241" s="16">
        <v>3883.5619999999999</v>
      </c>
      <c r="I241" s="6">
        <f t="shared" si="7"/>
        <v>100</v>
      </c>
    </row>
    <row r="242" spans="1:9" ht="31.5">
      <c r="A242" s="23" t="s">
        <v>114</v>
      </c>
      <c r="B242" s="13" t="s">
        <v>33</v>
      </c>
      <c r="C242" s="13" t="s">
        <v>16</v>
      </c>
      <c r="D242" s="13">
        <v>13</v>
      </c>
      <c r="E242" s="14" t="s">
        <v>120</v>
      </c>
      <c r="F242" s="11">
        <v>200</v>
      </c>
      <c r="G242" s="16">
        <v>178.631</v>
      </c>
      <c r="H242" s="16">
        <v>178.631</v>
      </c>
      <c r="I242" s="6">
        <v>100</v>
      </c>
    </row>
    <row r="243" spans="1:9">
      <c r="A243" s="50" t="s">
        <v>65</v>
      </c>
      <c r="B243" s="13" t="s">
        <v>33</v>
      </c>
      <c r="C243" s="13" t="s">
        <v>16</v>
      </c>
      <c r="D243" s="13">
        <v>13</v>
      </c>
      <c r="E243" s="14" t="s">
        <v>120</v>
      </c>
      <c r="F243" s="11">
        <v>300</v>
      </c>
      <c r="G243" s="16">
        <v>24.052</v>
      </c>
      <c r="H243" s="16">
        <v>24.052</v>
      </c>
      <c r="I243" s="6">
        <f t="shared" si="7"/>
        <v>100</v>
      </c>
    </row>
    <row r="244" spans="1:9" ht="47.25">
      <c r="A244" s="50" t="s">
        <v>168</v>
      </c>
      <c r="B244" s="13" t="s">
        <v>33</v>
      </c>
      <c r="C244" s="13" t="s">
        <v>16</v>
      </c>
      <c r="D244" s="13">
        <v>13</v>
      </c>
      <c r="E244" s="14" t="s">
        <v>210</v>
      </c>
      <c r="F244" s="13"/>
      <c r="G244" s="16">
        <f>G245</f>
        <v>500</v>
      </c>
      <c r="H244" s="16">
        <f>H245</f>
        <v>500</v>
      </c>
      <c r="I244" s="6">
        <f t="shared" si="7"/>
        <v>100</v>
      </c>
    </row>
    <row r="245" spans="1:9" ht="63">
      <c r="A245" s="23" t="s">
        <v>73</v>
      </c>
      <c r="B245" s="13" t="s">
        <v>33</v>
      </c>
      <c r="C245" s="13" t="s">
        <v>16</v>
      </c>
      <c r="D245" s="13">
        <v>13</v>
      </c>
      <c r="E245" s="14" t="s">
        <v>210</v>
      </c>
      <c r="F245" s="13">
        <v>100</v>
      </c>
      <c r="G245" s="16">
        <v>500</v>
      </c>
      <c r="H245" s="16">
        <v>500</v>
      </c>
      <c r="I245" s="6">
        <f t="shared" si="7"/>
        <v>100</v>
      </c>
    </row>
    <row r="246" spans="1:9">
      <c r="A246" s="49" t="s">
        <v>47</v>
      </c>
      <c r="B246" s="13" t="s">
        <v>33</v>
      </c>
      <c r="C246" s="13" t="s">
        <v>17</v>
      </c>
      <c r="D246" s="13"/>
      <c r="E246" s="15"/>
      <c r="F246" s="11"/>
      <c r="G246" s="16">
        <f t="shared" ref="G246:H250" si="10">G247</f>
        <v>1198.5999999999999</v>
      </c>
      <c r="H246" s="16">
        <f t="shared" si="10"/>
        <v>1198.5999999999999</v>
      </c>
      <c r="I246" s="6">
        <f t="shared" si="7"/>
        <v>100</v>
      </c>
    </row>
    <row r="247" spans="1:9">
      <c r="A247" s="49" t="s">
        <v>42</v>
      </c>
      <c r="B247" s="13" t="s">
        <v>33</v>
      </c>
      <c r="C247" s="13" t="s">
        <v>17</v>
      </c>
      <c r="D247" s="13" t="s">
        <v>18</v>
      </c>
      <c r="E247" s="15"/>
      <c r="F247" s="11"/>
      <c r="G247" s="16">
        <f t="shared" si="10"/>
        <v>1198.5999999999999</v>
      </c>
      <c r="H247" s="16">
        <f t="shared" si="10"/>
        <v>1198.5999999999999</v>
      </c>
      <c r="I247" s="6">
        <f t="shared" si="7"/>
        <v>100</v>
      </c>
    </row>
    <row r="248" spans="1:9" ht="47.25">
      <c r="A248" s="49" t="s">
        <v>225</v>
      </c>
      <c r="B248" s="13" t="s">
        <v>33</v>
      </c>
      <c r="C248" s="13" t="s">
        <v>17</v>
      </c>
      <c r="D248" s="13" t="s">
        <v>18</v>
      </c>
      <c r="E248" s="15" t="s">
        <v>226</v>
      </c>
      <c r="F248" s="11"/>
      <c r="G248" s="16">
        <f t="shared" si="10"/>
        <v>1198.5999999999999</v>
      </c>
      <c r="H248" s="16">
        <f t="shared" si="10"/>
        <v>1198.5999999999999</v>
      </c>
      <c r="I248" s="6">
        <f t="shared" si="7"/>
        <v>100</v>
      </c>
    </row>
    <row r="249" spans="1:9">
      <c r="A249" s="49" t="s">
        <v>237</v>
      </c>
      <c r="B249" s="13" t="s">
        <v>33</v>
      </c>
      <c r="C249" s="13" t="s">
        <v>17</v>
      </c>
      <c r="D249" s="13" t="s">
        <v>18</v>
      </c>
      <c r="E249" s="15" t="s">
        <v>238</v>
      </c>
      <c r="F249" s="11"/>
      <c r="G249" s="16">
        <f t="shared" si="10"/>
        <v>1198.5999999999999</v>
      </c>
      <c r="H249" s="16">
        <f t="shared" si="10"/>
        <v>1198.5999999999999</v>
      </c>
      <c r="I249" s="6">
        <f t="shared" si="7"/>
        <v>100</v>
      </c>
    </row>
    <row r="250" spans="1:9" ht="31.5">
      <c r="A250" s="49" t="s">
        <v>253</v>
      </c>
      <c r="B250" s="13" t="s">
        <v>33</v>
      </c>
      <c r="C250" s="13" t="s">
        <v>17</v>
      </c>
      <c r="D250" s="13" t="s">
        <v>18</v>
      </c>
      <c r="E250" s="14" t="s">
        <v>129</v>
      </c>
      <c r="F250" s="11"/>
      <c r="G250" s="16">
        <f t="shared" si="10"/>
        <v>1198.5999999999999</v>
      </c>
      <c r="H250" s="16">
        <f t="shared" si="10"/>
        <v>1198.5999999999999</v>
      </c>
      <c r="I250" s="6">
        <f t="shared" si="7"/>
        <v>100</v>
      </c>
    </row>
    <row r="251" spans="1:9">
      <c r="A251" s="49" t="s">
        <v>52</v>
      </c>
      <c r="B251" s="13" t="s">
        <v>33</v>
      </c>
      <c r="C251" s="13" t="s">
        <v>17</v>
      </c>
      <c r="D251" s="13" t="s">
        <v>18</v>
      </c>
      <c r="E251" s="14" t="s">
        <v>129</v>
      </c>
      <c r="F251" s="11">
        <v>530</v>
      </c>
      <c r="G251" s="16">
        <v>1198.5999999999999</v>
      </c>
      <c r="H251" s="16">
        <v>1198.5999999999999</v>
      </c>
      <c r="I251" s="6">
        <f t="shared" si="7"/>
        <v>100</v>
      </c>
    </row>
    <row r="252" spans="1:9" ht="31.5">
      <c r="A252" s="51" t="s">
        <v>35</v>
      </c>
      <c r="B252" s="13" t="s">
        <v>33</v>
      </c>
      <c r="C252" s="13" t="s">
        <v>18</v>
      </c>
      <c r="D252" s="11"/>
      <c r="E252" s="14"/>
      <c r="F252" s="11"/>
      <c r="G252" s="16">
        <f t="shared" ref="G252:H256" si="11">G253</f>
        <v>1050</v>
      </c>
      <c r="H252" s="16">
        <f t="shared" si="11"/>
        <v>1050</v>
      </c>
      <c r="I252" s="6">
        <f t="shared" si="7"/>
        <v>100</v>
      </c>
    </row>
    <row r="253" spans="1:9" ht="31.5">
      <c r="A253" s="51" t="s">
        <v>43</v>
      </c>
      <c r="B253" s="13" t="s">
        <v>33</v>
      </c>
      <c r="C253" s="13" t="s">
        <v>18</v>
      </c>
      <c r="D253" s="13">
        <v>10</v>
      </c>
      <c r="E253" s="14"/>
      <c r="F253" s="11"/>
      <c r="G253" s="16">
        <f t="shared" si="11"/>
        <v>1050</v>
      </c>
      <c r="H253" s="16">
        <f t="shared" si="11"/>
        <v>1050</v>
      </c>
      <c r="I253" s="6">
        <f t="shared" si="7"/>
        <v>100</v>
      </c>
    </row>
    <row r="254" spans="1:9" ht="47.25">
      <c r="A254" s="51" t="s">
        <v>254</v>
      </c>
      <c r="B254" s="13" t="s">
        <v>33</v>
      </c>
      <c r="C254" s="13" t="s">
        <v>18</v>
      </c>
      <c r="D254" s="13">
        <v>10</v>
      </c>
      <c r="E254" s="14" t="s">
        <v>255</v>
      </c>
      <c r="F254" s="11"/>
      <c r="G254" s="16">
        <f t="shared" si="11"/>
        <v>1050</v>
      </c>
      <c r="H254" s="16">
        <f t="shared" si="11"/>
        <v>1050</v>
      </c>
      <c r="I254" s="6">
        <f t="shared" si="7"/>
        <v>100</v>
      </c>
    </row>
    <row r="255" spans="1:9">
      <c r="A255" s="51" t="s">
        <v>256</v>
      </c>
      <c r="B255" s="13" t="s">
        <v>33</v>
      </c>
      <c r="C255" s="13" t="s">
        <v>18</v>
      </c>
      <c r="D255" s="13">
        <v>10</v>
      </c>
      <c r="E255" s="14" t="s">
        <v>257</v>
      </c>
      <c r="F255" s="11"/>
      <c r="G255" s="16">
        <f t="shared" si="11"/>
        <v>1050</v>
      </c>
      <c r="H255" s="16">
        <f t="shared" si="11"/>
        <v>1050</v>
      </c>
      <c r="I255" s="6">
        <f t="shared" si="7"/>
        <v>100</v>
      </c>
    </row>
    <row r="256" spans="1:9" ht="94.5">
      <c r="A256" s="49" t="s">
        <v>105</v>
      </c>
      <c r="B256" s="13" t="s">
        <v>33</v>
      </c>
      <c r="C256" s="13" t="s">
        <v>18</v>
      </c>
      <c r="D256" s="13">
        <v>10</v>
      </c>
      <c r="E256" s="14" t="s">
        <v>130</v>
      </c>
      <c r="F256" s="11"/>
      <c r="G256" s="16">
        <f t="shared" si="11"/>
        <v>1050</v>
      </c>
      <c r="H256" s="16">
        <f t="shared" si="11"/>
        <v>1050</v>
      </c>
      <c r="I256" s="6">
        <f t="shared" si="7"/>
        <v>100</v>
      </c>
    </row>
    <row r="257" spans="1:9">
      <c r="A257" s="53" t="s">
        <v>106</v>
      </c>
      <c r="B257" s="13" t="s">
        <v>33</v>
      </c>
      <c r="C257" s="13" t="s">
        <v>18</v>
      </c>
      <c r="D257" s="13">
        <v>10</v>
      </c>
      <c r="E257" s="39" t="s">
        <v>130</v>
      </c>
      <c r="F257" s="11">
        <v>540</v>
      </c>
      <c r="G257" s="16">
        <v>1050</v>
      </c>
      <c r="H257" s="16">
        <v>1050</v>
      </c>
      <c r="I257" s="6">
        <f t="shared" si="7"/>
        <v>100</v>
      </c>
    </row>
    <row r="258" spans="1:9">
      <c r="A258" s="51" t="s">
        <v>36</v>
      </c>
      <c r="B258" s="13" t="s">
        <v>33</v>
      </c>
      <c r="C258" s="13" t="s">
        <v>19</v>
      </c>
      <c r="D258" s="13"/>
      <c r="E258" s="14"/>
      <c r="F258" s="11"/>
      <c r="G258" s="16">
        <f>G259</f>
        <v>4461.6610000000001</v>
      </c>
      <c r="H258" s="16">
        <f>H259</f>
        <v>4461.6610000000001</v>
      </c>
      <c r="I258" s="6">
        <f t="shared" si="7"/>
        <v>100</v>
      </c>
    </row>
    <row r="259" spans="1:9">
      <c r="A259" s="51" t="s">
        <v>69</v>
      </c>
      <c r="B259" s="13" t="s">
        <v>33</v>
      </c>
      <c r="C259" s="13" t="s">
        <v>19</v>
      </c>
      <c r="D259" s="13" t="s">
        <v>21</v>
      </c>
      <c r="E259" s="14"/>
      <c r="F259" s="11"/>
      <c r="G259" s="16">
        <f>G264+G260</f>
        <v>4461.6610000000001</v>
      </c>
      <c r="H259" s="16">
        <f>H264+H260</f>
        <v>4461.6610000000001</v>
      </c>
      <c r="I259" s="6">
        <f t="shared" si="7"/>
        <v>100</v>
      </c>
    </row>
    <row r="260" spans="1:9">
      <c r="A260" s="51" t="s">
        <v>202</v>
      </c>
      <c r="B260" s="13" t="s">
        <v>33</v>
      </c>
      <c r="C260" s="13" t="s">
        <v>19</v>
      </c>
      <c r="D260" s="13" t="s">
        <v>21</v>
      </c>
      <c r="E260" s="14" t="s">
        <v>203</v>
      </c>
      <c r="F260" s="38"/>
      <c r="G260" s="31">
        <f t="shared" ref="G260:H262" si="12">G261</f>
        <v>1799.6610000000001</v>
      </c>
      <c r="H260" s="31">
        <f t="shared" si="12"/>
        <v>1799.6610000000001</v>
      </c>
      <c r="I260" s="6">
        <f t="shared" si="7"/>
        <v>100</v>
      </c>
    </row>
    <row r="261" spans="1:9">
      <c r="A261" s="51" t="s">
        <v>204</v>
      </c>
      <c r="B261" s="13" t="s">
        <v>33</v>
      </c>
      <c r="C261" s="13" t="s">
        <v>19</v>
      </c>
      <c r="D261" s="13" t="s">
        <v>21</v>
      </c>
      <c r="E261" s="14" t="s">
        <v>205</v>
      </c>
      <c r="F261" s="38"/>
      <c r="G261" s="31">
        <f t="shared" si="12"/>
        <v>1799.6610000000001</v>
      </c>
      <c r="H261" s="31">
        <f t="shared" si="12"/>
        <v>1799.6610000000001</v>
      </c>
      <c r="I261" s="6">
        <f t="shared" si="7"/>
        <v>100</v>
      </c>
    </row>
    <row r="262" spans="1:9" ht="63">
      <c r="A262" s="76" t="s">
        <v>308</v>
      </c>
      <c r="B262" s="38" t="s">
        <v>33</v>
      </c>
      <c r="C262" s="13" t="s">
        <v>19</v>
      </c>
      <c r="D262" s="13" t="s">
        <v>21</v>
      </c>
      <c r="E262" s="39" t="s">
        <v>309</v>
      </c>
      <c r="F262" s="11"/>
      <c r="G262" s="16">
        <f t="shared" si="12"/>
        <v>1799.6610000000001</v>
      </c>
      <c r="H262" s="16">
        <f t="shared" si="12"/>
        <v>1799.6610000000001</v>
      </c>
      <c r="I262" s="6">
        <f t="shared" si="7"/>
        <v>100</v>
      </c>
    </row>
    <row r="263" spans="1:9">
      <c r="A263" s="76" t="s">
        <v>106</v>
      </c>
      <c r="B263" s="38" t="s">
        <v>33</v>
      </c>
      <c r="C263" s="38" t="s">
        <v>19</v>
      </c>
      <c r="D263" s="38" t="s">
        <v>21</v>
      </c>
      <c r="E263" s="39" t="s">
        <v>309</v>
      </c>
      <c r="F263" s="41">
        <v>540</v>
      </c>
      <c r="G263" s="31">
        <v>1799.6610000000001</v>
      </c>
      <c r="H263" s="31">
        <v>1799.6610000000001</v>
      </c>
      <c r="I263" s="6">
        <f t="shared" si="7"/>
        <v>100</v>
      </c>
    </row>
    <row r="264" spans="1:9" ht="47.25">
      <c r="A264" s="51" t="s">
        <v>254</v>
      </c>
      <c r="B264" s="13" t="s">
        <v>33</v>
      </c>
      <c r="C264" s="13" t="s">
        <v>19</v>
      </c>
      <c r="D264" s="13" t="s">
        <v>21</v>
      </c>
      <c r="E264" s="14" t="s">
        <v>255</v>
      </c>
      <c r="F264" s="11"/>
      <c r="G264" s="16">
        <f t="shared" ref="G264:H266" si="13">G265</f>
        <v>2662</v>
      </c>
      <c r="H264" s="16">
        <f t="shared" si="13"/>
        <v>2662</v>
      </c>
      <c r="I264" s="6">
        <f t="shared" si="7"/>
        <v>100</v>
      </c>
    </row>
    <row r="265" spans="1:9">
      <c r="A265" s="51" t="s">
        <v>256</v>
      </c>
      <c r="B265" s="13" t="s">
        <v>33</v>
      </c>
      <c r="C265" s="13" t="s">
        <v>19</v>
      </c>
      <c r="D265" s="13" t="s">
        <v>21</v>
      </c>
      <c r="E265" s="14" t="s">
        <v>257</v>
      </c>
      <c r="F265" s="11"/>
      <c r="G265" s="16">
        <f t="shared" si="13"/>
        <v>2662</v>
      </c>
      <c r="H265" s="16">
        <f t="shared" si="13"/>
        <v>2662</v>
      </c>
      <c r="I265" s="6">
        <f t="shared" si="7"/>
        <v>100</v>
      </c>
    </row>
    <row r="266" spans="1:9" ht="94.5">
      <c r="A266" s="49" t="s">
        <v>105</v>
      </c>
      <c r="B266" s="13" t="s">
        <v>33</v>
      </c>
      <c r="C266" s="13" t="s">
        <v>19</v>
      </c>
      <c r="D266" s="13" t="s">
        <v>21</v>
      </c>
      <c r="E266" s="14" t="s">
        <v>130</v>
      </c>
      <c r="F266" s="11"/>
      <c r="G266" s="16">
        <f t="shared" si="13"/>
        <v>2662</v>
      </c>
      <c r="H266" s="16">
        <f t="shared" si="13"/>
        <v>2662</v>
      </c>
      <c r="I266" s="6">
        <f t="shared" si="7"/>
        <v>100</v>
      </c>
    </row>
    <row r="267" spans="1:9">
      <c r="A267" s="53" t="s">
        <v>106</v>
      </c>
      <c r="B267" s="38" t="s">
        <v>33</v>
      </c>
      <c r="C267" s="38" t="s">
        <v>19</v>
      </c>
      <c r="D267" s="38" t="s">
        <v>21</v>
      </c>
      <c r="E267" s="39" t="s">
        <v>130</v>
      </c>
      <c r="F267" s="41">
        <v>540</v>
      </c>
      <c r="G267" s="31">
        <v>2662</v>
      </c>
      <c r="H267" s="31">
        <v>2662</v>
      </c>
      <c r="I267" s="6">
        <f t="shared" ref="I267:I330" si="14">H267/G267*100</f>
        <v>100</v>
      </c>
    </row>
    <row r="268" spans="1:9">
      <c r="A268" s="51" t="s">
        <v>48</v>
      </c>
      <c r="B268" s="38" t="s">
        <v>33</v>
      </c>
      <c r="C268" s="13" t="s">
        <v>22</v>
      </c>
      <c r="D268" s="13"/>
      <c r="E268" s="39"/>
      <c r="F268" s="41"/>
      <c r="G268" s="31">
        <f>G269+G280</f>
        <v>4220.1729999999998</v>
      </c>
      <c r="H268" s="31">
        <f>H269+H280</f>
        <v>4220.1729999999998</v>
      </c>
      <c r="I268" s="6">
        <f t="shared" si="14"/>
        <v>100</v>
      </c>
    </row>
    <row r="269" spans="1:9">
      <c r="A269" s="51" t="s">
        <v>49</v>
      </c>
      <c r="B269" s="38" t="s">
        <v>33</v>
      </c>
      <c r="C269" s="13" t="s">
        <v>22</v>
      </c>
      <c r="D269" s="13" t="s">
        <v>17</v>
      </c>
      <c r="E269" s="39"/>
      <c r="F269" s="41"/>
      <c r="G269" s="31">
        <f>G276+G270</f>
        <v>3180.1729999999998</v>
      </c>
      <c r="H269" s="31">
        <f>H276+H270</f>
        <v>3180.1729999999998</v>
      </c>
      <c r="I269" s="6">
        <f t="shared" si="14"/>
        <v>100</v>
      </c>
    </row>
    <row r="270" spans="1:9" ht="47.25">
      <c r="A270" s="51" t="s">
        <v>258</v>
      </c>
      <c r="B270" s="38" t="s">
        <v>33</v>
      </c>
      <c r="C270" s="15" t="s">
        <v>22</v>
      </c>
      <c r="D270" s="15" t="s">
        <v>17</v>
      </c>
      <c r="E270" s="14" t="s">
        <v>259</v>
      </c>
      <c r="F270" s="41"/>
      <c r="G270" s="31">
        <f>G271+G273</f>
        <v>1895.173</v>
      </c>
      <c r="H270" s="31">
        <f>H271+H273</f>
        <v>1895.173</v>
      </c>
      <c r="I270" s="6">
        <f t="shared" si="14"/>
        <v>100</v>
      </c>
    </row>
    <row r="271" spans="1:9" ht="31.5">
      <c r="A271" s="51" t="s">
        <v>208</v>
      </c>
      <c r="B271" s="38" t="s">
        <v>33</v>
      </c>
      <c r="C271" s="15" t="s">
        <v>22</v>
      </c>
      <c r="D271" s="15" t="s">
        <v>17</v>
      </c>
      <c r="E271" s="14" t="s">
        <v>154</v>
      </c>
      <c r="F271" s="41"/>
      <c r="G271" s="31">
        <f>G272</f>
        <v>947.29499999999996</v>
      </c>
      <c r="H271" s="31">
        <f>H272</f>
        <v>947.29499999999996</v>
      </c>
      <c r="I271" s="6">
        <f t="shared" si="14"/>
        <v>100</v>
      </c>
    </row>
    <row r="272" spans="1:9">
      <c r="A272" s="49" t="s">
        <v>106</v>
      </c>
      <c r="B272" s="38" t="s">
        <v>33</v>
      </c>
      <c r="C272" s="15" t="s">
        <v>22</v>
      </c>
      <c r="D272" s="15" t="s">
        <v>17</v>
      </c>
      <c r="E272" s="14" t="s">
        <v>154</v>
      </c>
      <c r="F272" s="41">
        <v>540</v>
      </c>
      <c r="G272" s="31">
        <v>947.29499999999996</v>
      </c>
      <c r="H272" s="31">
        <v>947.29499999999996</v>
      </c>
      <c r="I272" s="6">
        <f t="shared" si="14"/>
        <v>100</v>
      </c>
    </row>
    <row r="273" spans="1:9" ht="63">
      <c r="A273" s="43" t="s">
        <v>260</v>
      </c>
      <c r="B273" s="38" t="s">
        <v>33</v>
      </c>
      <c r="C273" s="15" t="s">
        <v>22</v>
      </c>
      <c r="D273" s="15" t="s">
        <v>17</v>
      </c>
      <c r="E273" s="14" t="s">
        <v>261</v>
      </c>
      <c r="F273" s="11"/>
      <c r="G273" s="16">
        <f>G274</f>
        <v>947.87800000000004</v>
      </c>
      <c r="H273" s="16">
        <f>H274</f>
        <v>947.87800000000004</v>
      </c>
      <c r="I273" s="6">
        <f t="shared" si="14"/>
        <v>100</v>
      </c>
    </row>
    <row r="274" spans="1:9" ht="31.5">
      <c r="A274" s="43" t="s">
        <v>262</v>
      </c>
      <c r="B274" s="38" t="s">
        <v>33</v>
      </c>
      <c r="C274" s="15" t="s">
        <v>22</v>
      </c>
      <c r="D274" s="15" t="s">
        <v>17</v>
      </c>
      <c r="E274" s="14" t="s">
        <v>263</v>
      </c>
      <c r="F274" s="11"/>
      <c r="G274" s="16">
        <f>G275</f>
        <v>947.87800000000004</v>
      </c>
      <c r="H274" s="16">
        <f>H275</f>
        <v>947.87800000000004</v>
      </c>
      <c r="I274" s="6">
        <f t="shared" si="14"/>
        <v>100</v>
      </c>
    </row>
    <row r="275" spans="1:9">
      <c r="A275" s="49" t="s">
        <v>106</v>
      </c>
      <c r="B275" s="38" t="s">
        <v>33</v>
      </c>
      <c r="C275" s="15" t="s">
        <v>22</v>
      </c>
      <c r="D275" s="15" t="s">
        <v>17</v>
      </c>
      <c r="E275" s="14" t="s">
        <v>263</v>
      </c>
      <c r="F275" s="41">
        <v>540</v>
      </c>
      <c r="G275" s="31">
        <v>947.87800000000004</v>
      </c>
      <c r="H275" s="31">
        <v>947.87800000000004</v>
      </c>
      <c r="I275" s="6">
        <f t="shared" si="14"/>
        <v>100</v>
      </c>
    </row>
    <row r="276" spans="1:9" ht="47.25">
      <c r="A276" s="51" t="s">
        <v>254</v>
      </c>
      <c r="B276" s="38" t="s">
        <v>33</v>
      </c>
      <c r="C276" s="13" t="s">
        <v>22</v>
      </c>
      <c r="D276" s="13" t="s">
        <v>17</v>
      </c>
      <c r="E276" s="39" t="s">
        <v>255</v>
      </c>
      <c r="F276" s="41"/>
      <c r="G276" s="31">
        <f t="shared" ref="G276:H278" si="15">G277</f>
        <v>1285</v>
      </c>
      <c r="H276" s="31">
        <f t="shared" si="15"/>
        <v>1285</v>
      </c>
      <c r="I276" s="6">
        <f t="shared" si="14"/>
        <v>100</v>
      </c>
    </row>
    <row r="277" spans="1:9">
      <c r="A277" s="51" t="s">
        <v>256</v>
      </c>
      <c r="B277" s="38" t="s">
        <v>33</v>
      </c>
      <c r="C277" s="13" t="s">
        <v>22</v>
      </c>
      <c r="D277" s="13" t="s">
        <v>17</v>
      </c>
      <c r="E277" s="39" t="s">
        <v>257</v>
      </c>
      <c r="F277" s="41"/>
      <c r="G277" s="31">
        <f t="shared" si="15"/>
        <v>1285</v>
      </c>
      <c r="H277" s="31">
        <f t="shared" si="15"/>
        <v>1285</v>
      </c>
      <c r="I277" s="6">
        <f t="shared" si="14"/>
        <v>100</v>
      </c>
    </row>
    <row r="278" spans="1:9" ht="94.5">
      <c r="A278" s="49" t="s">
        <v>105</v>
      </c>
      <c r="B278" s="38" t="s">
        <v>33</v>
      </c>
      <c r="C278" s="13" t="s">
        <v>22</v>
      </c>
      <c r="D278" s="13" t="s">
        <v>17</v>
      </c>
      <c r="E278" s="14" t="s">
        <v>130</v>
      </c>
      <c r="F278" s="11"/>
      <c r="G278" s="31">
        <f t="shared" si="15"/>
        <v>1285</v>
      </c>
      <c r="H278" s="31">
        <f t="shared" si="15"/>
        <v>1285</v>
      </c>
      <c r="I278" s="6">
        <f t="shared" si="14"/>
        <v>100</v>
      </c>
    </row>
    <row r="279" spans="1:9">
      <c r="A279" s="49" t="s">
        <v>106</v>
      </c>
      <c r="B279" s="38" t="s">
        <v>33</v>
      </c>
      <c r="C279" s="13" t="s">
        <v>22</v>
      </c>
      <c r="D279" s="13" t="s">
        <v>17</v>
      </c>
      <c r="E279" s="39" t="s">
        <v>130</v>
      </c>
      <c r="F279" s="41">
        <v>540</v>
      </c>
      <c r="G279" s="31">
        <v>1285</v>
      </c>
      <c r="H279" s="31">
        <v>1285</v>
      </c>
      <c r="I279" s="6">
        <f t="shared" si="14"/>
        <v>100</v>
      </c>
    </row>
    <row r="280" spans="1:9">
      <c r="A280" s="51" t="s">
        <v>167</v>
      </c>
      <c r="B280" s="38" t="s">
        <v>33</v>
      </c>
      <c r="C280" s="13" t="s">
        <v>22</v>
      </c>
      <c r="D280" s="13" t="s">
        <v>18</v>
      </c>
      <c r="E280" s="39"/>
      <c r="F280" s="41"/>
      <c r="G280" s="31">
        <f t="shared" ref="G280:H283" si="16">G281</f>
        <v>1040</v>
      </c>
      <c r="H280" s="31">
        <f t="shared" si="16"/>
        <v>1040</v>
      </c>
      <c r="I280" s="6">
        <f t="shared" si="14"/>
        <v>100</v>
      </c>
    </row>
    <row r="281" spans="1:9" ht="47.25">
      <c r="A281" s="51" t="s">
        <v>254</v>
      </c>
      <c r="B281" s="38" t="s">
        <v>33</v>
      </c>
      <c r="C281" s="13" t="s">
        <v>22</v>
      </c>
      <c r="D281" s="13" t="s">
        <v>18</v>
      </c>
      <c r="E281" s="39" t="s">
        <v>255</v>
      </c>
      <c r="F281" s="41"/>
      <c r="G281" s="31">
        <f t="shared" si="16"/>
        <v>1040</v>
      </c>
      <c r="H281" s="31">
        <f t="shared" si="16"/>
        <v>1040</v>
      </c>
      <c r="I281" s="6">
        <f t="shared" si="14"/>
        <v>100</v>
      </c>
    </row>
    <row r="282" spans="1:9">
      <c r="A282" s="51" t="s">
        <v>256</v>
      </c>
      <c r="B282" s="38" t="s">
        <v>33</v>
      </c>
      <c r="C282" s="13" t="s">
        <v>22</v>
      </c>
      <c r="D282" s="13" t="s">
        <v>18</v>
      </c>
      <c r="E282" s="39" t="s">
        <v>257</v>
      </c>
      <c r="F282" s="41"/>
      <c r="G282" s="31">
        <f t="shared" si="16"/>
        <v>1040</v>
      </c>
      <c r="H282" s="31">
        <f t="shared" si="16"/>
        <v>1040</v>
      </c>
      <c r="I282" s="6">
        <f t="shared" si="14"/>
        <v>100</v>
      </c>
    </row>
    <row r="283" spans="1:9" ht="94.5">
      <c r="A283" s="49" t="s">
        <v>105</v>
      </c>
      <c r="B283" s="38" t="s">
        <v>33</v>
      </c>
      <c r="C283" s="13" t="s">
        <v>22</v>
      </c>
      <c r="D283" s="13" t="s">
        <v>18</v>
      </c>
      <c r="E283" s="14" t="s">
        <v>130</v>
      </c>
      <c r="F283" s="11"/>
      <c r="G283" s="31">
        <f t="shared" si="16"/>
        <v>1040</v>
      </c>
      <c r="H283" s="31">
        <f t="shared" si="16"/>
        <v>1040</v>
      </c>
      <c r="I283" s="6">
        <f t="shared" si="14"/>
        <v>100</v>
      </c>
    </row>
    <row r="284" spans="1:9">
      <c r="A284" s="49" t="s">
        <v>106</v>
      </c>
      <c r="B284" s="38" t="s">
        <v>33</v>
      </c>
      <c r="C284" s="13" t="s">
        <v>22</v>
      </c>
      <c r="D284" s="13" t="s">
        <v>18</v>
      </c>
      <c r="E284" s="39" t="s">
        <v>130</v>
      </c>
      <c r="F284" s="41">
        <v>540</v>
      </c>
      <c r="G284" s="31">
        <v>1040</v>
      </c>
      <c r="H284" s="31">
        <v>1040</v>
      </c>
      <c r="I284" s="6">
        <f t="shared" si="14"/>
        <v>100</v>
      </c>
    </row>
    <row r="285" spans="1:9" ht="31.5">
      <c r="A285" s="23" t="s">
        <v>291</v>
      </c>
      <c r="B285" s="38" t="s">
        <v>33</v>
      </c>
      <c r="C285" s="13" t="s">
        <v>24</v>
      </c>
      <c r="D285" s="13" t="s">
        <v>22</v>
      </c>
      <c r="E285" s="14"/>
      <c r="F285" s="11"/>
      <c r="G285" s="16">
        <f t="shared" ref="G285:H287" si="17">G286</f>
        <v>22.5</v>
      </c>
      <c r="H285" s="16">
        <f t="shared" si="17"/>
        <v>22.5</v>
      </c>
      <c r="I285" s="6">
        <f t="shared" si="14"/>
        <v>100</v>
      </c>
    </row>
    <row r="286" spans="1:9" ht="31.5">
      <c r="A286" s="49" t="s">
        <v>75</v>
      </c>
      <c r="B286" s="38" t="s">
        <v>33</v>
      </c>
      <c r="C286" s="13" t="s">
        <v>24</v>
      </c>
      <c r="D286" s="13" t="s">
        <v>22</v>
      </c>
      <c r="E286" s="14" t="s">
        <v>115</v>
      </c>
      <c r="F286" s="11"/>
      <c r="G286" s="16">
        <f t="shared" si="17"/>
        <v>22.5</v>
      </c>
      <c r="H286" s="16">
        <f t="shared" si="17"/>
        <v>22.5</v>
      </c>
      <c r="I286" s="6">
        <f t="shared" si="14"/>
        <v>100</v>
      </c>
    </row>
    <row r="287" spans="1:9">
      <c r="A287" s="49" t="s">
        <v>76</v>
      </c>
      <c r="B287" s="38" t="s">
        <v>33</v>
      </c>
      <c r="C287" s="13" t="s">
        <v>24</v>
      </c>
      <c r="D287" s="13" t="s">
        <v>22</v>
      </c>
      <c r="E287" s="14" t="s">
        <v>116</v>
      </c>
      <c r="F287" s="11"/>
      <c r="G287" s="16">
        <f t="shared" si="17"/>
        <v>22.5</v>
      </c>
      <c r="H287" s="16">
        <f t="shared" si="17"/>
        <v>22.5</v>
      </c>
      <c r="I287" s="6">
        <f t="shared" si="14"/>
        <v>100</v>
      </c>
    </row>
    <row r="288" spans="1:9" ht="31.5">
      <c r="A288" s="23" t="s">
        <v>114</v>
      </c>
      <c r="B288" s="38" t="s">
        <v>33</v>
      </c>
      <c r="C288" s="13" t="s">
        <v>24</v>
      </c>
      <c r="D288" s="13" t="s">
        <v>22</v>
      </c>
      <c r="E288" s="14" t="s">
        <v>116</v>
      </c>
      <c r="F288" s="32">
        <v>200</v>
      </c>
      <c r="G288" s="16">
        <v>22.5</v>
      </c>
      <c r="H288" s="16">
        <v>22.5</v>
      </c>
      <c r="I288" s="6">
        <f t="shared" si="14"/>
        <v>100</v>
      </c>
    </row>
    <row r="289" spans="1:9">
      <c r="A289" s="51" t="s">
        <v>77</v>
      </c>
      <c r="B289" s="38" t="s">
        <v>33</v>
      </c>
      <c r="C289" s="38" t="s">
        <v>23</v>
      </c>
      <c r="D289" s="13"/>
      <c r="E289" s="39"/>
      <c r="F289" s="41"/>
      <c r="G289" s="31">
        <f>G290+G297</f>
        <v>15398.900000000001</v>
      </c>
      <c r="H289" s="31">
        <f>H290+H297</f>
        <v>15398.900000000001</v>
      </c>
      <c r="I289" s="6">
        <f t="shared" si="14"/>
        <v>100</v>
      </c>
    </row>
    <row r="290" spans="1:9">
      <c r="A290" s="55" t="s">
        <v>11</v>
      </c>
      <c r="B290" s="38" t="s">
        <v>33</v>
      </c>
      <c r="C290" s="38" t="s">
        <v>23</v>
      </c>
      <c r="D290" s="38" t="s">
        <v>16</v>
      </c>
      <c r="E290" s="39"/>
      <c r="F290" s="41"/>
      <c r="G290" s="31">
        <f>G291</f>
        <v>13490.900000000001</v>
      </c>
      <c r="H290" s="31">
        <f>H291</f>
        <v>13490.900000000001</v>
      </c>
      <c r="I290" s="6">
        <f t="shared" si="14"/>
        <v>100</v>
      </c>
    </row>
    <row r="291" spans="1:9" ht="47.25">
      <c r="A291" s="55" t="s">
        <v>254</v>
      </c>
      <c r="B291" s="38" t="s">
        <v>33</v>
      </c>
      <c r="C291" s="38" t="s">
        <v>23</v>
      </c>
      <c r="D291" s="38" t="s">
        <v>16</v>
      </c>
      <c r="E291" s="39" t="s">
        <v>255</v>
      </c>
      <c r="F291" s="41"/>
      <c r="G291" s="31">
        <f>G292</f>
        <v>13490.900000000001</v>
      </c>
      <c r="H291" s="31">
        <f>H292</f>
        <v>13490.900000000001</v>
      </c>
      <c r="I291" s="6">
        <f t="shared" si="14"/>
        <v>100</v>
      </c>
    </row>
    <row r="292" spans="1:9">
      <c r="A292" s="55" t="s">
        <v>256</v>
      </c>
      <c r="B292" s="38" t="s">
        <v>33</v>
      </c>
      <c r="C292" s="38" t="s">
        <v>23</v>
      </c>
      <c r="D292" s="38" t="s">
        <v>16</v>
      </c>
      <c r="E292" s="39" t="s">
        <v>257</v>
      </c>
      <c r="F292" s="41"/>
      <c r="G292" s="31">
        <f>G293+G295</f>
        <v>13490.900000000001</v>
      </c>
      <c r="H292" s="31">
        <f>H293+H295</f>
        <v>13490.900000000001</v>
      </c>
      <c r="I292" s="6">
        <f t="shared" si="14"/>
        <v>100</v>
      </c>
    </row>
    <row r="293" spans="1:9" ht="94.5">
      <c r="A293" s="49" t="s">
        <v>105</v>
      </c>
      <c r="B293" s="13" t="s">
        <v>33</v>
      </c>
      <c r="C293" s="13" t="s">
        <v>23</v>
      </c>
      <c r="D293" s="13" t="s">
        <v>16</v>
      </c>
      <c r="E293" s="14" t="s">
        <v>130</v>
      </c>
      <c r="F293" s="11"/>
      <c r="G293" s="16">
        <f>G294</f>
        <v>10794.2</v>
      </c>
      <c r="H293" s="16">
        <f>H294</f>
        <v>10794.2</v>
      </c>
      <c r="I293" s="6">
        <f t="shared" si="14"/>
        <v>100</v>
      </c>
    </row>
    <row r="294" spans="1:9">
      <c r="A294" s="49" t="s">
        <v>106</v>
      </c>
      <c r="B294" s="13" t="s">
        <v>33</v>
      </c>
      <c r="C294" s="13" t="s">
        <v>23</v>
      </c>
      <c r="D294" s="13" t="s">
        <v>16</v>
      </c>
      <c r="E294" s="14" t="s">
        <v>130</v>
      </c>
      <c r="F294" s="11">
        <v>540</v>
      </c>
      <c r="G294" s="16">
        <v>10794.2</v>
      </c>
      <c r="H294" s="16">
        <v>10794.2</v>
      </c>
      <c r="I294" s="6">
        <f t="shared" si="14"/>
        <v>100</v>
      </c>
    </row>
    <row r="295" spans="1:9" ht="31.5">
      <c r="A295" s="49" t="s">
        <v>310</v>
      </c>
      <c r="B295" s="13" t="s">
        <v>33</v>
      </c>
      <c r="C295" s="13" t="s">
        <v>23</v>
      </c>
      <c r="D295" s="13" t="s">
        <v>16</v>
      </c>
      <c r="E295" s="14" t="s">
        <v>311</v>
      </c>
      <c r="F295" s="11"/>
      <c r="G295" s="16">
        <f>G296</f>
        <v>2696.7</v>
      </c>
      <c r="H295" s="16">
        <f>H296</f>
        <v>2696.7</v>
      </c>
      <c r="I295" s="6">
        <f t="shared" si="14"/>
        <v>100</v>
      </c>
    </row>
    <row r="296" spans="1:9">
      <c r="A296" s="49" t="s">
        <v>106</v>
      </c>
      <c r="B296" s="13" t="s">
        <v>33</v>
      </c>
      <c r="C296" s="13" t="s">
        <v>23</v>
      </c>
      <c r="D296" s="13" t="s">
        <v>16</v>
      </c>
      <c r="E296" s="14" t="s">
        <v>311</v>
      </c>
      <c r="F296" s="11">
        <v>540</v>
      </c>
      <c r="G296" s="16">
        <v>2696.7</v>
      </c>
      <c r="H296" s="16">
        <v>2696.7</v>
      </c>
      <c r="I296" s="6">
        <f t="shared" si="14"/>
        <v>100</v>
      </c>
    </row>
    <row r="297" spans="1:9">
      <c r="A297" s="51" t="s">
        <v>80</v>
      </c>
      <c r="B297" s="13" t="s">
        <v>33</v>
      </c>
      <c r="C297" s="13" t="s">
        <v>23</v>
      </c>
      <c r="D297" s="13" t="s">
        <v>19</v>
      </c>
      <c r="E297" s="14"/>
      <c r="F297" s="11"/>
      <c r="G297" s="16">
        <f t="shared" ref="G297:H300" si="18">G298</f>
        <v>1908</v>
      </c>
      <c r="H297" s="16">
        <f t="shared" si="18"/>
        <v>1908</v>
      </c>
      <c r="I297" s="6">
        <f t="shared" si="14"/>
        <v>100</v>
      </c>
    </row>
    <row r="298" spans="1:9" ht="47.25">
      <c r="A298" s="51" t="s">
        <v>254</v>
      </c>
      <c r="B298" s="13" t="s">
        <v>33</v>
      </c>
      <c r="C298" s="13" t="s">
        <v>23</v>
      </c>
      <c r="D298" s="13" t="s">
        <v>19</v>
      </c>
      <c r="E298" s="14" t="s">
        <v>255</v>
      </c>
      <c r="F298" s="11"/>
      <c r="G298" s="16">
        <f t="shared" si="18"/>
        <v>1908</v>
      </c>
      <c r="H298" s="16">
        <f t="shared" si="18"/>
        <v>1908</v>
      </c>
      <c r="I298" s="6">
        <f t="shared" si="14"/>
        <v>100</v>
      </c>
    </row>
    <row r="299" spans="1:9">
      <c r="A299" s="51" t="s">
        <v>256</v>
      </c>
      <c r="B299" s="13" t="s">
        <v>33</v>
      </c>
      <c r="C299" s="13" t="s">
        <v>23</v>
      </c>
      <c r="D299" s="13" t="s">
        <v>19</v>
      </c>
      <c r="E299" s="14" t="s">
        <v>257</v>
      </c>
      <c r="F299" s="11"/>
      <c r="G299" s="16">
        <f t="shared" si="18"/>
        <v>1908</v>
      </c>
      <c r="H299" s="16">
        <f t="shared" si="18"/>
        <v>1908</v>
      </c>
      <c r="I299" s="6">
        <f t="shared" si="14"/>
        <v>100</v>
      </c>
    </row>
    <row r="300" spans="1:9" ht="94.5">
      <c r="A300" s="49" t="s">
        <v>105</v>
      </c>
      <c r="B300" s="13" t="s">
        <v>33</v>
      </c>
      <c r="C300" s="13" t="s">
        <v>23</v>
      </c>
      <c r="D300" s="13" t="s">
        <v>19</v>
      </c>
      <c r="E300" s="14" t="s">
        <v>130</v>
      </c>
      <c r="F300" s="11"/>
      <c r="G300" s="16">
        <f t="shared" si="18"/>
        <v>1908</v>
      </c>
      <c r="H300" s="16">
        <f t="shared" si="18"/>
        <v>1908</v>
      </c>
      <c r="I300" s="6">
        <f t="shared" si="14"/>
        <v>100</v>
      </c>
    </row>
    <row r="301" spans="1:9">
      <c r="A301" s="49" t="s">
        <v>106</v>
      </c>
      <c r="B301" s="13" t="s">
        <v>33</v>
      </c>
      <c r="C301" s="13" t="s">
        <v>23</v>
      </c>
      <c r="D301" s="13" t="s">
        <v>19</v>
      </c>
      <c r="E301" s="14" t="s">
        <v>130</v>
      </c>
      <c r="F301" s="11">
        <v>540</v>
      </c>
      <c r="G301" s="16">
        <v>1908</v>
      </c>
      <c r="H301" s="16">
        <v>1908</v>
      </c>
      <c r="I301" s="6">
        <f t="shared" si="14"/>
        <v>100</v>
      </c>
    </row>
    <row r="302" spans="1:9">
      <c r="A302" s="51" t="s">
        <v>59</v>
      </c>
      <c r="B302" s="13" t="s">
        <v>33</v>
      </c>
      <c r="C302" s="13">
        <v>13</v>
      </c>
      <c r="D302" s="13"/>
      <c r="E302" s="17"/>
      <c r="F302" s="18"/>
      <c r="G302" s="16">
        <f t="shared" ref="G302:H306" si="19">G303</f>
        <v>5</v>
      </c>
      <c r="H302" s="16">
        <f t="shared" si="19"/>
        <v>4.3070000000000004</v>
      </c>
      <c r="I302" s="6">
        <f t="shared" si="14"/>
        <v>86.14</v>
      </c>
    </row>
    <row r="303" spans="1:9" ht="31.5">
      <c r="A303" s="51" t="s">
        <v>89</v>
      </c>
      <c r="B303" s="13" t="s">
        <v>33</v>
      </c>
      <c r="C303" s="13">
        <v>13</v>
      </c>
      <c r="D303" s="13" t="s">
        <v>16</v>
      </c>
      <c r="E303" s="17"/>
      <c r="F303" s="18"/>
      <c r="G303" s="16">
        <f t="shared" si="19"/>
        <v>5</v>
      </c>
      <c r="H303" s="16">
        <f t="shared" si="19"/>
        <v>4.3070000000000004</v>
      </c>
      <c r="I303" s="6">
        <f t="shared" si="14"/>
        <v>86.14</v>
      </c>
    </row>
    <row r="304" spans="1:9" ht="31.5">
      <c r="A304" s="51" t="s">
        <v>244</v>
      </c>
      <c r="B304" s="13" t="s">
        <v>33</v>
      </c>
      <c r="C304" s="13">
        <v>13</v>
      </c>
      <c r="D304" s="13" t="s">
        <v>16</v>
      </c>
      <c r="E304" s="11" t="s">
        <v>245</v>
      </c>
      <c r="F304" s="18"/>
      <c r="G304" s="16">
        <f t="shared" si="19"/>
        <v>5</v>
      </c>
      <c r="H304" s="16">
        <f t="shared" si="19"/>
        <v>4.3070000000000004</v>
      </c>
      <c r="I304" s="6">
        <f t="shared" si="14"/>
        <v>86.14</v>
      </c>
    </row>
    <row r="305" spans="1:9">
      <c r="A305" s="51" t="s">
        <v>264</v>
      </c>
      <c r="B305" s="13" t="s">
        <v>33</v>
      </c>
      <c r="C305" s="13">
        <v>13</v>
      </c>
      <c r="D305" s="13" t="s">
        <v>16</v>
      </c>
      <c r="E305" s="11" t="s">
        <v>265</v>
      </c>
      <c r="F305" s="18"/>
      <c r="G305" s="16">
        <f t="shared" si="19"/>
        <v>5</v>
      </c>
      <c r="H305" s="16">
        <f t="shared" si="19"/>
        <v>4.3070000000000004</v>
      </c>
      <c r="I305" s="6">
        <f t="shared" si="14"/>
        <v>86.14</v>
      </c>
    </row>
    <row r="306" spans="1:9">
      <c r="A306" s="51" t="s">
        <v>58</v>
      </c>
      <c r="B306" s="13" t="s">
        <v>33</v>
      </c>
      <c r="C306" s="13">
        <v>13</v>
      </c>
      <c r="D306" s="13" t="s">
        <v>16</v>
      </c>
      <c r="E306" s="11" t="s">
        <v>131</v>
      </c>
      <c r="F306" s="18"/>
      <c r="G306" s="16">
        <f t="shared" si="19"/>
        <v>5</v>
      </c>
      <c r="H306" s="16">
        <f t="shared" si="19"/>
        <v>4.3070000000000004</v>
      </c>
      <c r="I306" s="6">
        <f t="shared" si="14"/>
        <v>86.14</v>
      </c>
    </row>
    <row r="307" spans="1:9">
      <c r="A307" s="51" t="s">
        <v>90</v>
      </c>
      <c r="B307" s="13" t="s">
        <v>33</v>
      </c>
      <c r="C307" s="13">
        <v>13</v>
      </c>
      <c r="D307" s="13" t="s">
        <v>16</v>
      </c>
      <c r="E307" s="11" t="s">
        <v>131</v>
      </c>
      <c r="F307" s="13">
        <v>730</v>
      </c>
      <c r="G307" s="16">
        <v>5</v>
      </c>
      <c r="H307" s="16">
        <v>4.3070000000000004</v>
      </c>
      <c r="I307" s="6">
        <f t="shared" si="14"/>
        <v>86.14</v>
      </c>
    </row>
    <row r="308" spans="1:9">
      <c r="A308" s="49" t="s">
        <v>39</v>
      </c>
      <c r="B308" s="13" t="s">
        <v>33</v>
      </c>
      <c r="C308" s="13">
        <v>14</v>
      </c>
      <c r="D308" s="13"/>
      <c r="E308" s="15"/>
      <c r="F308" s="13"/>
      <c r="G308" s="16">
        <f t="shared" ref="G308:H310" si="20">G309</f>
        <v>2754.2</v>
      </c>
      <c r="H308" s="16">
        <f t="shared" si="20"/>
        <v>2752.5659999999998</v>
      </c>
      <c r="I308" s="6">
        <f t="shared" si="14"/>
        <v>99.940672427565175</v>
      </c>
    </row>
    <row r="309" spans="1:9" ht="31.5">
      <c r="A309" s="49" t="s">
        <v>91</v>
      </c>
      <c r="B309" s="13" t="s">
        <v>33</v>
      </c>
      <c r="C309" s="13">
        <v>14</v>
      </c>
      <c r="D309" s="13" t="s">
        <v>16</v>
      </c>
      <c r="E309" s="15"/>
      <c r="F309" s="11"/>
      <c r="G309" s="16">
        <f t="shared" si="20"/>
        <v>2754.2</v>
      </c>
      <c r="H309" s="16">
        <f t="shared" si="20"/>
        <v>2752.5659999999998</v>
      </c>
      <c r="I309" s="6">
        <f t="shared" si="14"/>
        <v>99.940672427565175</v>
      </c>
    </row>
    <row r="310" spans="1:9" ht="47.25">
      <c r="A310" s="49" t="s">
        <v>254</v>
      </c>
      <c r="B310" s="13" t="s">
        <v>33</v>
      </c>
      <c r="C310" s="13">
        <v>14</v>
      </c>
      <c r="D310" s="13" t="s">
        <v>16</v>
      </c>
      <c r="E310" s="15" t="s">
        <v>255</v>
      </c>
      <c r="F310" s="11"/>
      <c r="G310" s="16">
        <f t="shared" si="20"/>
        <v>2754.2</v>
      </c>
      <c r="H310" s="16">
        <f t="shared" si="20"/>
        <v>2752.5659999999998</v>
      </c>
      <c r="I310" s="6">
        <f t="shared" si="14"/>
        <v>99.940672427565175</v>
      </c>
    </row>
    <row r="311" spans="1:9" ht="31.5">
      <c r="A311" s="49" t="s">
        <v>266</v>
      </c>
      <c r="B311" s="13" t="s">
        <v>33</v>
      </c>
      <c r="C311" s="13">
        <v>14</v>
      </c>
      <c r="D311" s="13" t="s">
        <v>16</v>
      </c>
      <c r="E311" s="15" t="s">
        <v>267</v>
      </c>
      <c r="F311" s="11"/>
      <c r="G311" s="16">
        <f>G312+G314</f>
        <v>2754.2</v>
      </c>
      <c r="H311" s="16">
        <f>H312+H314</f>
        <v>2752.5659999999998</v>
      </c>
      <c r="I311" s="6">
        <f t="shared" si="14"/>
        <v>99.940672427565175</v>
      </c>
    </row>
    <row r="312" spans="1:9" ht="31.5">
      <c r="A312" s="49" t="s">
        <v>132</v>
      </c>
      <c r="B312" s="14" t="s">
        <v>33</v>
      </c>
      <c r="C312" s="14" t="s">
        <v>71</v>
      </c>
      <c r="D312" s="14" t="s">
        <v>16</v>
      </c>
      <c r="E312" s="14" t="s">
        <v>133</v>
      </c>
      <c r="F312" s="14"/>
      <c r="G312" s="16">
        <f>G313</f>
        <v>1464.2</v>
      </c>
      <c r="H312" s="16">
        <f>H313</f>
        <v>1462.566</v>
      </c>
      <c r="I312" s="6">
        <f t="shared" si="14"/>
        <v>99.888403223603333</v>
      </c>
    </row>
    <row r="313" spans="1:9" ht="31.5">
      <c r="A313" s="49" t="s">
        <v>15</v>
      </c>
      <c r="B313" s="14" t="s">
        <v>33</v>
      </c>
      <c r="C313" s="14" t="s">
        <v>71</v>
      </c>
      <c r="D313" s="14" t="s">
        <v>16</v>
      </c>
      <c r="E313" s="14" t="s">
        <v>133</v>
      </c>
      <c r="F313" s="14" t="s">
        <v>92</v>
      </c>
      <c r="G313" s="16">
        <v>1464.2</v>
      </c>
      <c r="H313" s="16">
        <v>1462.566</v>
      </c>
      <c r="I313" s="6">
        <f t="shared" si="14"/>
        <v>99.888403223603333</v>
      </c>
    </row>
    <row r="314" spans="1:9" ht="31.5">
      <c r="A314" s="49" t="s">
        <v>134</v>
      </c>
      <c r="B314" s="13" t="s">
        <v>33</v>
      </c>
      <c r="C314" s="13">
        <v>14</v>
      </c>
      <c r="D314" s="13" t="s">
        <v>16</v>
      </c>
      <c r="E314" s="14" t="s">
        <v>133</v>
      </c>
      <c r="F314" s="13"/>
      <c r="G314" s="16">
        <f>G315</f>
        <v>1290</v>
      </c>
      <c r="H314" s="16">
        <f>H315</f>
        <v>1290</v>
      </c>
      <c r="I314" s="6">
        <f t="shared" si="14"/>
        <v>100</v>
      </c>
    </row>
    <row r="315" spans="1:9">
      <c r="A315" s="49" t="s">
        <v>15</v>
      </c>
      <c r="B315" s="13" t="s">
        <v>33</v>
      </c>
      <c r="C315" s="13">
        <v>14</v>
      </c>
      <c r="D315" s="13" t="s">
        <v>16</v>
      </c>
      <c r="E315" s="14" t="s">
        <v>133</v>
      </c>
      <c r="F315" s="13">
        <v>510</v>
      </c>
      <c r="G315" s="16">
        <v>1290</v>
      </c>
      <c r="H315" s="16">
        <v>1290</v>
      </c>
      <c r="I315" s="6">
        <f t="shared" si="14"/>
        <v>100</v>
      </c>
    </row>
    <row r="316" spans="1:9" ht="31.5">
      <c r="A316" s="49" t="s">
        <v>93</v>
      </c>
      <c r="B316" s="13">
        <v>167</v>
      </c>
      <c r="C316" s="13"/>
      <c r="D316" s="13"/>
      <c r="E316" s="14"/>
      <c r="F316" s="13"/>
      <c r="G316" s="16">
        <f>G317+G332</f>
        <v>3631.7220000000002</v>
      </c>
      <c r="H316" s="16">
        <f>H317+H332</f>
        <v>3523.6379999999999</v>
      </c>
      <c r="I316" s="6">
        <f t="shared" si="14"/>
        <v>97.023891145853113</v>
      </c>
    </row>
    <row r="317" spans="1:9">
      <c r="A317" s="49" t="s">
        <v>34</v>
      </c>
      <c r="B317" s="13">
        <v>167</v>
      </c>
      <c r="C317" s="13" t="s">
        <v>16</v>
      </c>
      <c r="D317" s="13"/>
      <c r="E317" s="14"/>
      <c r="F317" s="13"/>
      <c r="G317" s="16">
        <f>G318+G324</f>
        <v>3086.6980000000003</v>
      </c>
      <c r="H317" s="16">
        <f>H318+H324</f>
        <v>3060.6379999999999</v>
      </c>
      <c r="I317" s="6">
        <f t="shared" si="14"/>
        <v>99.155732112438585</v>
      </c>
    </row>
    <row r="318" spans="1:9" ht="47.25">
      <c r="A318" s="49" t="s">
        <v>312</v>
      </c>
      <c r="B318" s="13">
        <v>167</v>
      </c>
      <c r="C318" s="13" t="s">
        <v>16</v>
      </c>
      <c r="D318" s="13" t="s">
        <v>19</v>
      </c>
      <c r="E318" s="14"/>
      <c r="F318" s="13"/>
      <c r="G318" s="16">
        <f t="shared" ref="G318:H320" si="21">G319</f>
        <v>1779.8320000000001</v>
      </c>
      <c r="H318" s="16">
        <f t="shared" si="21"/>
        <v>1753.7739999999999</v>
      </c>
      <c r="I318" s="6">
        <f t="shared" si="14"/>
        <v>98.535929233770375</v>
      </c>
    </row>
    <row r="319" spans="1:9" ht="47.25">
      <c r="A319" s="49" t="s">
        <v>225</v>
      </c>
      <c r="B319" s="13">
        <v>167</v>
      </c>
      <c r="C319" s="13" t="s">
        <v>16</v>
      </c>
      <c r="D319" s="13" t="s">
        <v>19</v>
      </c>
      <c r="E319" s="15" t="s">
        <v>226</v>
      </c>
      <c r="F319" s="13"/>
      <c r="G319" s="16">
        <f t="shared" si="21"/>
        <v>1779.8320000000001</v>
      </c>
      <c r="H319" s="16">
        <f t="shared" si="21"/>
        <v>1753.7739999999999</v>
      </c>
      <c r="I319" s="6">
        <f t="shared" si="14"/>
        <v>98.535929233770375</v>
      </c>
    </row>
    <row r="320" spans="1:9" ht="31.5">
      <c r="A320" s="49" t="s">
        <v>75</v>
      </c>
      <c r="B320" s="13">
        <v>167</v>
      </c>
      <c r="C320" s="13" t="s">
        <v>16</v>
      </c>
      <c r="D320" s="13" t="s">
        <v>19</v>
      </c>
      <c r="E320" s="14" t="s">
        <v>115</v>
      </c>
      <c r="F320" s="13"/>
      <c r="G320" s="16">
        <f t="shared" si="21"/>
        <v>1779.8320000000001</v>
      </c>
      <c r="H320" s="16">
        <f t="shared" si="21"/>
        <v>1753.7739999999999</v>
      </c>
      <c r="I320" s="6">
        <f t="shared" si="14"/>
        <v>98.535929233770375</v>
      </c>
    </row>
    <row r="321" spans="1:9">
      <c r="A321" s="49" t="s">
        <v>76</v>
      </c>
      <c r="B321" s="13">
        <v>167</v>
      </c>
      <c r="C321" s="13" t="s">
        <v>16</v>
      </c>
      <c r="D321" s="13" t="s">
        <v>19</v>
      </c>
      <c r="E321" s="14" t="s">
        <v>116</v>
      </c>
      <c r="F321" s="13"/>
      <c r="G321" s="16">
        <f>G322+G323</f>
        <v>1779.8320000000001</v>
      </c>
      <c r="H321" s="16">
        <f>H322+H323</f>
        <v>1753.7739999999999</v>
      </c>
      <c r="I321" s="6">
        <f t="shared" si="14"/>
        <v>98.535929233770375</v>
      </c>
    </row>
    <row r="322" spans="1:9" ht="31.5">
      <c r="A322" s="23" t="s">
        <v>114</v>
      </c>
      <c r="B322" s="13">
        <v>167</v>
      </c>
      <c r="C322" s="13" t="s">
        <v>16</v>
      </c>
      <c r="D322" s="13" t="s">
        <v>19</v>
      </c>
      <c r="E322" s="14" t="s">
        <v>116</v>
      </c>
      <c r="F322" s="13">
        <v>200</v>
      </c>
      <c r="G322" s="16">
        <v>1759.8320000000001</v>
      </c>
      <c r="H322" s="16">
        <v>1746.1479999999999</v>
      </c>
      <c r="I322" s="6">
        <f t="shared" si="14"/>
        <v>99.222425777005981</v>
      </c>
    </row>
    <row r="323" spans="1:9">
      <c r="A323" s="50" t="s">
        <v>74</v>
      </c>
      <c r="B323" s="13">
        <v>167</v>
      </c>
      <c r="C323" s="13" t="s">
        <v>16</v>
      </c>
      <c r="D323" s="13" t="s">
        <v>19</v>
      </c>
      <c r="E323" s="14" t="s">
        <v>116</v>
      </c>
      <c r="F323" s="13">
        <v>850</v>
      </c>
      <c r="G323" s="36">
        <v>20</v>
      </c>
      <c r="H323" s="36">
        <v>7.6260000000000003</v>
      </c>
      <c r="I323" s="6">
        <f t="shared" si="14"/>
        <v>38.130000000000003</v>
      </c>
    </row>
    <row r="324" spans="1:9">
      <c r="A324" s="50" t="s">
        <v>7</v>
      </c>
      <c r="B324" s="13">
        <v>167</v>
      </c>
      <c r="C324" s="13" t="s">
        <v>16</v>
      </c>
      <c r="D324" s="13">
        <v>13</v>
      </c>
      <c r="E324" s="14"/>
      <c r="F324" s="13"/>
      <c r="G324" s="16">
        <f>G328+G325</f>
        <v>1306.866</v>
      </c>
      <c r="H324" s="16">
        <f>H328+H325</f>
        <v>1306.864</v>
      </c>
      <c r="I324" s="6">
        <f t="shared" si="14"/>
        <v>99.999846962121595</v>
      </c>
    </row>
    <row r="325" spans="1:9" ht="31.5">
      <c r="A325" s="50" t="s">
        <v>81</v>
      </c>
      <c r="B325" s="13">
        <v>167</v>
      </c>
      <c r="C325" s="13" t="s">
        <v>16</v>
      </c>
      <c r="D325" s="13">
        <v>13</v>
      </c>
      <c r="E325" s="14" t="s">
        <v>119</v>
      </c>
      <c r="F325" s="13"/>
      <c r="G325" s="31">
        <f>G326</f>
        <v>206.86600000000001</v>
      </c>
      <c r="H325" s="31">
        <f>H326</f>
        <v>206.86600000000001</v>
      </c>
      <c r="I325" s="6">
        <f t="shared" si="14"/>
        <v>100</v>
      </c>
    </row>
    <row r="326" spans="1:9">
      <c r="A326" s="52" t="s">
        <v>136</v>
      </c>
      <c r="B326" s="13">
        <v>167</v>
      </c>
      <c r="C326" s="13" t="s">
        <v>16</v>
      </c>
      <c r="D326" s="13" t="s">
        <v>45</v>
      </c>
      <c r="E326" s="19" t="s">
        <v>137</v>
      </c>
      <c r="F326" s="32"/>
      <c r="G326" s="20">
        <f>G327</f>
        <v>206.86600000000001</v>
      </c>
      <c r="H326" s="20">
        <f>H327</f>
        <v>206.86600000000001</v>
      </c>
      <c r="I326" s="6">
        <f t="shared" si="14"/>
        <v>100</v>
      </c>
    </row>
    <row r="327" spans="1:9" ht="31.5">
      <c r="A327" s="23" t="s">
        <v>114</v>
      </c>
      <c r="B327" s="13">
        <v>167</v>
      </c>
      <c r="C327" s="13" t="s">
        <v>16</v>
      </c>
      <c r="D327" s="13" t="s">
        <v>45</v>
      </c>
      <c r="E327" s="19" t="s">
        <v>137</v>
      </c>
      <c r="F327" s="32">
        <v>200</v>
      </c>
      <c r="G327" s="33">
        <v>206.86600000000001</v>
      </c>
      <c r="H327" s="33">
        <v>206.86600000000001</v>
      </c>
      <c r="I327" s="6">
        <f t="shared" si="14"/>
        <v>100</v>
      </c>
    </row>
    <row r="328" spans="1:9" ht="31.5">
      <c r="A328" s="23" t="s">
        <v>244</v>
      </c>
      <c r="B328" s="13">
        <v>167</v>
      </c>
      <c r="C328" s="13" t="s">
        <v>16</v>
      </c>
      <c r="D328" s="13">
        <v>13</v>
      </c>
      <c r="E328" s="14" t="s">
        <v>245</v>
      </c>
      <c r="F328" s="13"/>
      <c r="G328" s="16">
        <f t="shared" ref="G328:H330" si="22">G329</f>
        <v>1100</v>
      </c>
      <c r="H328" s="16">
        <f t="shared" si="22"/>
        <v>1099.998</v>
      </c>
      <c r="I328" s="6">
        <f t="shared" si="14"/>
        <v>99.999818181818185</v>
      </c>
    </row>
    <row r="329" spans="1:9">
      <c r="A329" s="23" t="s">
        <v>246</v>
      </c>
      <c r="B329" s="13">
        <v>167</v>
      </c>
      <c r="C329" s="13" t="s">
        <v>16</v>
      </c>
      <c r="D329" s="13">
        <v>13</v>
      </c>
      <c r="E329" s="14" t="s">
        <v>247</v>
      </c>
      <c r="F329" s="13"/>
      <c r="G329" s="16">
        <f t="shared" si="22"/>
        <v>1100</v>
      </c>
      <c r="H329" s="16">
        <f t="shared" si="22"/>
        <v>1099.998</v>
      </c>
      <c r="I329" s="6">
        <f t="shared" si="14"/>
        <v>99.999818181818185</v>
      </c>
    </row>
    <row r="330" spans="1:9" ht="31.5">
      <c r="A330" s="23" t="s">
        <v>174</v>
      </c>
      <c r="B330" s="13">
        <v>167</v>
      </c>
      <c r="C330" s="13" t="s">
        <v>16</v>
      </c>
      <c r="D330" s="13">
        <v>13</v>
      </c>
      <c r="E330" s="37" t="s">
        <v>175</v>
      </c>
      <c r="F330" s="32"/>
      <c r="G330" s="33">
        <f t="shared" si="22"/>
        <v>1100</v>
      </c>
      <c r="H330" s="33">
        <f t="shared" si="22"/>
        <v>1099.998</v>
      </c>
      <c r="I330" s="6">
        <f t="shared" si="14"/>
        <v>99.999818181818185</v>
      </c>
    </row>
    <row r="331" spans="1:9" ht="31.5">
      <c r="A331" s="23" t="s">
        <v>114</v>
      </c>
      <c r="B331" s="13">
        <v>167</v>
      </c>
      <c r="C331" s="13" t="s">
        <v>16</v>
      </c>
      <c r="D331" s="13">
        <v>13</v>
      </c>
      <c r="E331" s="37" t="s">
        <v>175</v>
      </c>
      <c r="F331" s="32">
        <v>200</v>
      </c>
      <c r="G331" s="33">
        <v>1100</v>
      </c>
      <c r="H331" s="33">
        <v>1099.998</v>
      </c>
      <c r="I331" s="6">
        <f t="shared" ref="I331:I395" si="23">H331/G331*100</f>
        <v>99.999818181818185</v>
      </c>
    </row>
    <row r="332" spans="1:9">
      <c r="A332" s="51" t="s">
        <v>36</v>
      </c>
      <c r="B332" s="13">
        <v>167</v>
      </c>
      <c r="C332" s="13" t="s">
        <v>19</v>
      </c>
      <c r="D332" s="13"/>
      <c r="E332" s="14"/>
      <c r="F332" s="13"/>
      <c r="G332" s="16">
        <f t="shared" ref="G332:H336" si="24">G333</f>
        <v>545.024</v>
      </c>
      <c r="H332" s="16">
        <f t="shared" si="24"/>
        <v>463</v>
      </c>
      <c r="I332" s="6">
        <f t="shared" si="23"/>
        <v>84.950387505871305</v>
      </c>
    </row>
    <row r="333" spans="1:9">
      <c r="A333" s="51" t="s">
        <v>57</v>
      </c>
      <c r="B333" s="13">
        <v>167</v>
      </c>
      <c r="C333" s="13" t="s">
        <v>19</v>
      </c>
      <c r="D333" s="13">
        <v>12</v>
      </c>
      <c r="E333" s="14"/>
      <c r="F333" s="13"/>
      <c r="G333" s="16">
        <f t="shared" si="24"/>
        <v>545.024</v>
      </c>
      <c r="H333" s="16">
        <f t="shared" si="24"/>
        <v>463</v>
      </c>
      <c r="I333" s="6">
        <f t="shared" si="23"/>
        <v>84.950387505871305</v>
      </c>
    </row>
    <row r="334" spans="1:9">
      <c r="A334" s="51" t="s">
        <v>202</v>
      </c>
      <c r="B334" s="13">
        <v>167</v>
      </c>
      <c r="C334" s="21" t="s">
        <v>19</v>
      </c>
      <c r="D334" s="21">
        <v>12</v>
      </c>
      <c r="E334" s="14" t="s">
        <v>203</v>
      </c>
      <c r="F334" s="13"/>
      <c r="G334" s="16">
        <f t="shared" si="24"/>
        <v>545.024</v>
      </c>
      <c r="H334" s="16">
        <f t="shared" si="24"/>
        <v>463</v>
      </c>
      <c r="I334" s="6">
        <f t="shared" si="23"/>
        <v>84.950387505871305</v>
      </c>
    </row>
    <row r="335" spans="1:9" ht="31.5">
      <c r="A335" s="51" t="s">
        <v>268</v>
      </c>
      <c r="B335" s="13">
        <v>167</v>
      </c>
      <c r="C335" s="21" t="s">
        <v>19</v>
      </c>
      <c r="D335" s="21">
        <v>12</v>
      </c>
      <c r="E335" s="14" t="s">
        <v>269</v>
      </c>
      <c r="F335" s="13"/>
      <c r="G335" s="16">
        <f t="shared" si="24"/>
        <v>545.024</v>
      </c>
      <c r="H335" s="16">
        <f t="shared" si="24"/>
        <v>463</v>
      </c>
      <c r="I335" s="6">
        <f t="shared" si="23"/>
        <v>84.950387505871305</v>
      </c>
    </row>
    <row r="336" spans="1:9" ht="31.5">
      <c r="A336" s="43" t="s">
        <v>142</v>
      </c>
      <c r="B336" s="13">
        <v>167</v>
      </c>
      <c r="C336" s="21" t="s">
        <v>19</v>
      </c>
      <c r="D336" s="21">
        <v>12</v>
      </c>
      <c r="E336" s="22" t="s">
        <v>143</v>
      </c>
      <c r="F336" s="45"/>
      <c r="G336" s="30">
        <f t="shared" si="24"/>
        <v>545.024</v>
      </c>
      <c r="H336" s="30">
        <f t="shared" si="24"/>
        <v>463</v>
      </c>
      <c r="I336" s="6">
        <f t="shared" si="23"/>
        <v>84.950387505871305</v>
      </c>
    </row>
    <row r="337" spans="1:9" ht="31.5">
      <c r="A337" s="43" t="s">
        <v>114</v>
      </c>
      <c r="B337" s="13">
        <v>167</v>
      </c>
      <c r="C337" s="21" t="s">
        <v>19</v>
      </c>
      <c r="D337" s="21">
        <v>12</v>
      </c>
      <c r="E337" s="22" t="s">
        <v>143</v>
      </c>
      <c r="F337" s="45">
        <v>200</v>
      </c>
      <c r="G337" s="30">
        <v>545.024</v>
      </c>
      <c r="H337" s="30">
        <v>463</v>
      </c>
      <c r="I337" s="6">
        <f t="shared" si="23"/>
        <v>84.950387505871305</v>
      </c>
    </row>
    <row r="338" spans="1:9">
      <c r="A338" s="23" t="s">
        <v>108</v>
      </c>
      <c r="B338" s="13">
        <v>303</v>
      </c>
      <c r="C338" s="34"/>
      <c r="D338" s="34"/>
      <c r="E338" s="37"/>
      <c r="F338" s="34"/>
      <c r="G338" s="36">
        <f>G339+G381+G404+G426+G446+G464</f>
        <v>111127.34899999999</v>
      </c>
      <c r="H338" s="36">
        <f>H339+H381+H404+H426+H446+H464</f>
        <v>104674.04299999999</v>
      </c>
      <c r="I338" s="6">
        <f t="shared" si="23"/>
        <v>94.192873259309025</v>
      </c>
    </row>
    <row r="339" spans="1:9">
      <c r="A339" s="49" t="s">
        <v>34</v>
      </c>
      <c r="B339" s="13">
        <v>303</v>
      </c>
      <c r="C339" s="13" t="s">
        <v>16</v>
      </c>
      <c r="D339" s="13"/>
      <c r="E339" s="14"/>
      <c r="F339" s="13"/>
      <c r="G339" s="16">
        <f>G340+G345+G352+G357</f>
        <v>43545.930999999997</v>
      </c>
      <c r="H339" s="16">
        <f>H340+H345+H352+H357</f>
        <v>42792.665999999997</v>
      </c>
      <c r="I339" s="6">
        <f t="shared" si="23"/>
        <v>98.270182809962208</v>
      </c>
    </row>
    <row r="340" spans="1:9" ht="31.5">
      <c r="A340" s="51" t="s">
        <v>151</v>
      </c>
      <c r="B340" s="13">
        <v>303</v>
      </c>
      <c r="C340" s="13" t="s">
        <v>16</v>
      </c>
      <c r="D340" s="13" t="s">
        <v>17</v>
      </c>
      <c r="E340" s="14"/>
      <c r="F340" s="13"/>
      <c r="G340" s="16">
        <f t="shared" ref="G340:H343" si="25">G341</f>
        <v>2400.4</v>
      </c>
      <c r="H340" s="16">
        <f t="shared" si="25"/>
        <v>2237.9389999999999</v>
      </c>
      <c r="I340" s="6">
        <f t="shared" si="23"/>
        <v>93.231919680053309</v>
      </c>
    </row>
    <row r="341" spans="1:9" ht="47.25">
      <c r="A341" s="51" t="s">
        <v>225</v>
      </c>
      <c r="B341" s="13">
        <v>303</v>
      </c>
      <c r="C341" s="13" t="s">
        <v>16</v>
      </c>
      <c r="D341" s="13" t="s">
        <v>17</v>
      </c>
      <c r="E341" s="14" t="s">
        <v>226</v>
      </c>
      <c r="F341" s="13"/>
      <c r="G341" s="16">
        <f t="shared" si="25"/>
        <v>2400.4</v>
      </c>
      <c r="H341" s="16">
        <f t="shared" si="25"/>
        <v>2237.9389999999999</v>
      </c>
      <c r="I341" s="6">
        <f t="shared" si="23"/>
        <v>93.231919680053309</v>
      </c>
    </row>
    <row r="342" spans="1:9" ht="31.5">
      <c r="A342" s="51" t="s">
        <v>75</v>
      </c>
      <c r="B342" s="13">
        <v>303</v>
      </c>
      <c r="C342" s="13" t="s">
        <v>16</v>
      </c>
      <c r="D342" s="13" t="s">
        <v>17</v>
      </c>
      <c r="E342" s="14" t="s">
        <v>115</v>
      </c>
      <c r="F342" s="13"/>
      <c r="G342" s="16">
        <f t="shared" si="25"/>
        <v>2400.4</v>
      </c>
      <c r="H342" s="16">
        <f t="shared" si="25"/>
        <v>2237.9389999999999</v>
      </c>
      <c r="I342" s="6">
        <f t="shared" si="23"/>
        <v>93.231919680053309</v>
      </c>
    </row>
    <row r="343" spans="1:9">
      <c r="A343" s="49" t="s">
        <v>152</v>
      </c>
      <c r="B343" s="13">
        <v>303</v>
      </c>
      <c r="C343" s="13" t="s">
        <v>16</v>
      </c>
      <c r="D343" s="13" t="s">
        <v>17</v>
      </c>
      <c r="E343" s="14" t="s">
        <v>153</v>
      </c>
      <c r="F343" s="13"/>
      <c r="G343" s="16">
        <f t="shared" si="25"/>
        <v>2400.4</v>
      </c>
      <c r="H343" s="16">
        <f t="shared" si="25"/>
        <v>2237.9389999999999</v>
      </c>
      <c r="I343" s="6">
        <f t="shared" si="23"/>
        <v>93.231919680053309</v>
      </c>
    </row>
    <row r="344" spans="1:9" ht="63">
      <c r="A344" s="23" t="s">
        <v>73</v>
      </c>
      <c r="B344" s="13">
        <v>303</v>
      </c>
      <c r="C344" s="13" t="s">
        <v>16</v>
      </c>
      <c r="D344" s="13" t="s">
        <v>17</v>
      </c>
      <c r="E344" s="14" t="s">
        <v>153</v>
      </c>
      <c r="F344" s="13">
        <v>100</v>
      </c>
      <c r="G344" s="16">
        <v>2400.4</v>
      </c>
      <c r="H344" s="16">
        <v>2237.9389999999999</v>
      </c>
      <c r="I344" s="6">
        <f t="shared" si="23"/>
        <v>93.231919680053309</v>
      </c>
    </row>
    <row r="345" spans="1:9" ht="47.25">
      <c r="A345" s="49" t="s">
        <v>312</v>
      </c>
      <c r="B345" s="13">
        <v>303</v>
      </c>
      <c r="C345" s="13" t="s">
        <v>16</v>
      </c>
      <c r="D345" s="13" t="s">
        <v>19</v>
      </c>
      <c r="E345" s="14"/>
      <c r="F345" s="13"/>
      <c r="G345" s="16">
        <f t="shared" ref="G345:H347" si="26">G346</f>
        <v>23507.998</v>
      </c>
      <c r="H345" s="16">
        <f t="shared" si="26"/>
        <v>23290.915999999997</v>
      </c>
      <c r="I345" s="6">
        <f t="shared" si="23"/>
        <v>99.0765610921015</v>
      </c>
    </row>
    <row r="346" spans="1:9" ht="47.25">
      <c r="A346" s="51" t="s">
        <v>225</v>
      </c>
      <c r="B346" s="13">
        <v>303</v>
      </c>
      <c r="C346" s="13" t="s">
        <v>16</v>
      </c>
      <c r="D346" s="13" t="s">
        <v>19</v>
      </c>
      <c r="E346" s="14" t="s">
        <v>226</v>
      </c>
      <c r="F346" s="13"/>
      <c r="G346" s="16">
        <f t="shared" si="26"/>
        <v>23507.998</v>
      </c>
      <c r="H346" s="16">
        <f t="shared" si="26"/>
        <v>23290.915999999997</v>
      </c>
      <c r="I346" s="6">
        <f t="shared" si="23"/>
        <v>99.0765610921015</v>
      </c>
    </row>
    <row r="347" spans="1:9" ht="31.5">
      <c r="A347" s="49" t="s">
        <v>75</v>
      </c>
      <c r="B347" s="13">
        <v>303</v>
      </c>
      <c r="C347" s="13" t="s">
        <v>16</v>
      </c>
      <c r="D347" s="13" t="s">
        <v>19</v>
      </c>
      <c r="E347" s="14" t="s">
        <v>115</v>
      </c>
      <c r="F347" s="13"/>
      <c r="G347" s="16">
        <f t="shared" si="26"/>
        <v>23507.998</v>
      </c>
      <c r="H347" s="16">
        <f t="shared" si="26"/>
        <v>23290.915999999997</v>
      </c>
      <c r="I347" s="6">
        <f t="shared" si="23"/>
        <v>99.0765610921015</v>
      </c>
    </row>
    <row r="348" spans="1:9">
      <c r="A348" s="49" t="s">
        <v>76</v>
      </c>
      <c r="B348" s="13">
        <v>303</v>
      </c>
      <c r="C348" s="13" t="s">
        <v>16</v>
      </c>
      <c r="D348" s="13" t="s">
        <v>19</v>
      </c>
      <c r="E348" s="14" t="s">
        <v>116</v>
      </c>
      <c r="F348" s="13"/>
      <c r="G348" s="16">
        <f>G350+G351+G349</f>
        <v>23507.998</v>
      </c>
      <c r="H348" s="16">
        <f>H350+H351+H349</f>
        <v>23290.915999999997</v>
      </c>
      <c r="I348" s="6">
        <f t="shared" si="23"/>
        <v>99.0765610921015</v>
      </c>
    </row>
    <row r="349" spans="1:9" ht="63">
      <c r="A349" s="23" t="s">
        <v>73</v>
      </c>
      <c r="B349" s="13">
        <v>303</v>
      </c>
      <c r="C349" s="13" t="s">
        <v>16</v>
      </c>
      <c r="D349" s="13" t="s">
        <v>19</v>
      </c>
      <c r="E349" s="14" t="s">
        <v>116</v>
      </c>
      <c r="F349" s="13">
        <v>100</v>
      </c>
      <c r="G349" s="16">
        <v>21848.799999999999</v>
      </c>
      <c r="H349" s="16">
        <v>21822.494999999999</v>
      </c>
      <c r="I349" s="6">
        <f t="shared" si="23"/>
        <v>99.879604371864815</v>
      </c>
    </row>
    <row r="350" spans="1:9" ht="31.5">
      <c r="A350" s="23" t="s">
        <v>114</v>
      </c>
      <c r="B350" s="13">
        <v>303</v>
      </c>
      <c r="C350" s="13" t="s">
        <v>16</v>
      </c>
      <c r="D350" s="13" t="s">
        <v>19</v>
      </c>
      <c r="E350" s="14" t="s">
        <v>116</v>
      </c>
      <c r="F350" s="13">
        <v>200</v>
      </c>
      <c r="G350" s="16">
        <v>1519.4639999999999</v>
      </c>
      <c r="H350" s="16">
        <v>1406.1</v>
      </c>
      <c r="I350" s="6">
        <f t="shared" si="23"/>
        <v>92.539211195526832</v>
      </c>
    </row>
    <row r="351" spans="1:9">
      <c r="A351" s="50" t="s">
        <v>74</v>
      </c>
      <c r="B351" s="13">
        <v>303</v>
      </c>
      <c r="C351" s="13" t="s">
        <v>16</v>
      </c>
      <c r="D351" s="13" t="s">
        <v>19</v>
      </c>
      <c r="E351" s="14" t="s">
        <v>116</v>
      </c>
      <c r="F351" s="13">
        <v>850</v>
      </c>
      <c r="G351" s="36">
        <v>139.73400000000001</v>
      </c>
      <c r="H351" s="36">
        <v>62.320999999999998</v>
      </c>
      <c r="I351" s="6">
        <f t="shared" si="23"/>
        <v>44.59973950505961</v>
      </c>
    </row>
    <row r="352" spans="1:9">
      <c r="A352" s="56" t="s">
        <v>155</v>
      </c>
      <c r="B352" s="13">
        <v>303</v>
      </c>
      <c r="C352" s="21" t="s">
        <v>16</v>
      </c>
      <c r="D352" s="21" t="s">
        <v>22</v>
      </c>
      <c r="E352" s="22"/>
      <c r="F352" s="21"/>
      <c r="G352" s="30">
        <f t="shared" ref="G352:H355" si="27">G353</f>
        <v>2.5</v>
      </c>
      <c r="H352" s="30">
        <f t="shared" si="27"/>
        <v>0</v>
      </c>
      <c r="I352" s="6">
        <f t="shared" si="23"/>
        <v>0</v>
      </c>
    </row>
    <row r="353" spans="1:9" ht="47.25">
      <c r="A353" s="51" t="s">
        <v>225</v>
      </c>
      <c r="B353" s="13">
        <v>303</v>
      </c>
      <c r="C353" s="13" t="s">
        <v>16</v>
      </c>
      <c r="D353" s="21" t="s">
        <v>22</v>
      </c>
      <c r="E353" s="14" t="s">
        <v>226</v>
      </c>
      <c r="F353" s="21"/>
      <c r="G353" s="30">
        <f t="shared" si="27"/>
        <v>2.5</v>
      </c>
      <c r="H353" s="30">
        <f t="shared" si="27"/>
        <v>0</v>
      </c>
      <c r="I353" s="6">
        <f t="shared" si="23"/>
        <v>0</v>
      </c>
    </row>
    <row r="354" spans="1:9">
      <c r="A354" s="56" t="s">
        <v>237</v>
      </c>
      <c r="B354" s="13">
        <v>303</v>
      </c>
      <c r="C354" s="21" t="s">
        <v>16</v>
      </c>
      <c r="D354" s="21" t="s">
        <v>22</v>
      </c>
      <c r="E354" s="22" t="s">
        <v>238</v>
      </c>
      <c r="F354" s="21"/>
      <c r="G354" s="30">
        <f t="shared" si="27"/>
        <v>2.5</v>
      </c>
      <c r="H354" s="30">
        <f t="shared" si="27"/>
        <v>0</v>
      </c>
      <c r="I354" s="6">
        <f t="shared" si="23"/>
        <v>0</v>
      </c>
    </row>
    <row r="355" spans="1:9" ht="47.25">
      <c r="A355" s="57" t="s">
        <v>157</v>
      </c>
      <c r="B355" s="13">
        <v>303</v>
      </c>
      <c r="C355" s="21" t="s">
        <v>16</v>
      </c>
      <c r="D355" s="21" t="s">
        <v>22</v>
      </c>
      <c r="E355" s="22" t="s">
        <v>158</v>
      </c>
      <c r="F355" s="21"/>
      <c r="G355" s="30">
        <f t="shared" si="27"/>
        <v>2.5</v>
      </c>
      <c r="H355" s="30">
        <f t="shared" si="27"/>
        <v>0</v>
      </c>
      <c r="I355" s="6">
        <f t="shared" ref="I355" si="28">H355/G355*100</f>
        <v>0</v>
      </c>
    </row>
    <row r="356" spans="1:9" ht="31.5">
      <c r="A356" s="43" t="s">
        <v>114</v>
      </c>
      <c r="B356" s="13">
        <v>303</v>
      </c>
      <c r="C356" s="21" t="s">
        <v>16</v>
      </c>
      <c r="D356" s="21" t="s">
        <v>22</v>
      </c>
      <c r="E356" s="22" t="s">
        <v>158</v>
      </c>
      <c r="F356" s="21">
        <v>200</v>
      </c>
      <c r="G356" s="30">
        <v>2.5</v>
      </c>
      <c r="H356" s="30">
        <v>0</v>
      </c>
      <c r="I356" s="6">
        <f t="shared" si="23"/>
        <v>0</v>
      </c>
    </row>
    <row r="357" spans="1:9">
      <c r="A357" s="23" t="s">
        <v>7</v>
      </c>
      <c r="B357" s="13">
        <v>303</v>
      </c>
      <c r="C357" s="13" t="s">
        <v>16</v>
      </c>
      <c r="D357" s="13" t="s">
        <v>45</v>
      </c>
      <c r="E357" s="37"/>
      <c r="F357" s="34"/>
      <c r="G357" s="36">
        <f>G358+G363+G377+G371+G374</f>
        <v>17635.032999999999</v>
      </c>
      <c r="H357" s="36">
        <f>H358+H363+H377+H371+H374</f>
        <v>17263.811000000002</v>
      </c>
      <c r="I357" s="6">
        <f t="shared" si="23"/>
        <v>97.894974168746955</v>
      </c>
    </row>
    <row r="358" spans="1:9" ht="47.25">
      <c r="A358" s="51" t="s">
        <v>225</v>
      </c>
      <c r="B358" s="13">
        <v>303</v>
      </c>
      <c r="C358" s="13" t="s">
        <v>16</v>
      </c>
      <c r="D358" s="13" t="s">
        <v>45</v>
      </c>
      <c r="E358" s="14" t="s">
        <v>226</v>
      </c>
      <c r="F358" s="34"/>
      <c r="G358" s="36">
        <f>G359</f>
        <v>352.99400000000003</v>
      </c>
      <c r="H358" s="36">
        <f>H359</f>
        <v>352.99400000000003</v>
      </c>
      <c r="I358" s="6">
        <f t="shared" si="23"/>
        <v>100</v>
      </c>
    </row>
    <row r="359" spans="1:9">
      <c r="A359" s="50" t="s">
        <v>237</v>
      </c>
      <c r="B359" s="13">
        <v>303</v>
      </c>
      <c r="C359" s="13" t="s">
        <v>16</v>
      </c>
      <c r="D359" s="13" t="s">
        <v>45</v>
      </c>
      <c r="E359" s="14" t="s">
        <v>238</v>
      </c>
      <c r="F359" s="34"/>
      <c r="G359" s="36">
        <f>G360</f>
        <v>352.99400000000003</v>
      </c>
      <c r="H359" s="36">
        <f>H360</f>
        <v>352.99400000000003</v>
      </c>
      <c r="I359" s="6">
        <f t="shared" si="23"/>
        <v>100</v>
      </c>
    </row>
    <row r="360" spans="1:9">
      <c r="A360" s="49" t="s">
        <v>51</v>
      </c>
      <c r="B360" s="13">
        <v>303</v>
      </c>
      <c r="C360" s="13" t="s">
        <v>16</v>
      </c>
      <c r="D360" s="13" t="s">
        <v>45</v>
      </c>
      <c r="E360" s="14" t="s">
        <v>135</v>
      </c>
      <c r="F360" s="13"/>
      <c r="G360" s="16">
        <f>G361+G362</f>
        <v>352.99400000000003</v>
      </c>
      <c r="H360" s="16">
        <f>H361+H362</f>
        <v>352.99400000000003</v>
      </c>
      <c r="I360" s="6">
        <f t="shared" si="23"/>
        <v>100</v>
      </c>
    </row>
    <row r="361" spans="1:9" ht="63">
      <c r="A361" s="23" t="s">
        <v>73</v>
      </c>
      <c r="B361" s="13">
        <v>303</v>
      </c>
      <c r="C361" s="13" t="s">
        <v>16</v>
      </c>
      <c r="D361" s="13" t="s">
        <v>45</v>
      </c>
      <c r="E361" s="14" t="s">
        <v>135</v>
      </c>
      <c r="F361" s="13">
        <v>100</v>
      </c>
      <c r="G361" s="31">
        <v>193.4</v>
      </c>
      <c r="H361" s="31">
        <v>193.4</v>
      </c>
      <c r="I361" s="6">
        <f t="shared" si="23"/>
        <v>100</v>
      </c>
    </row>
    <row r="362" spans="1:9" ht="31.5">
      <c r="A362" s="23" t="s">
        <v>114</v>
      </c>
      <c r="B362" s="13">
        <v>303</v>
      </c>
      <c r="C362" s="13" t="s">
        <v>16</v>
      </c>
      <c r="D362" s="13" t="s">
        <v>45</v>
      </c>
      <c r="E362" s="14" t="s">
        <v>135</v>
      </c>
      <c r="F362" s="13">
        <v>200</v>
      </c>
      <c r="G362" s="31">
        <v>159.59399999999999</v>
      </c>
      <c r="H362" s="31">
        <v>159.59399999999999</v>
      </c>
      <c r="I362" s="6">
        <f t="shared" si="23"/>
        <v>100</v>
      </c>
    </row>
    <row r="363" spans="1:9" ht="31.5">
      <c r="A363" s="50" t="s">
        <v>219</v>
      </c>
      <c r="B363" s="13">
        <v>303</v>
      </c>
      <c r="C363" s="13" t="s">
        <v>16</v>
      </c>
      <c r="D363" s="13">
        <v>13</v>
      </c>
      <c r="E363" s="14" t="s">
        <v>220</v>
      </c>
      <c r="F363" s="13"/>
      <c r="G363" s="31">
        <f>G364</f>
        <v>8399.1450000000004</v>
      </c>
      <c r="H363" s="31">
        <f>H364</f>
        <v>8219.6329999999998</v>
      </c>
      <c r="I363" s="6">
        <f t="shared" si="23"/>
        <v>97.862734837891225</v>
      </c>
    </row>
    <row r="364" spans="1:9" ht="31.5">
      <c r="A364" s="50" t="s">
        <v>81</v>
      </c>
      <c r="B364" s="13">
        <v>303</v>
      </c>
      <c r="C364" s="13" t="s">
        <v>16</v>
      </c>
      <c r="D364" s="13">
        <v>13</v>
      </c>
      <c r="E364" s="14" t="s">
        <v>119</v>
      </c>
      <c r="F364" s="13"/>
      <c r="G364" s="31">
        <f>G365+G369</f>
        <v>8399.1450000000004</v>
      </c>
      <c r="H364" s="31">
        <f>H365+H369</f>
        <v>8219.6329999999998</v>
      </c>
      <c r="I364" s="6">
        <f t="shared" si="23"/>
        <v>97.862734837891225</v>
      </c>
    </row>
    <row r="365" spans="1:9">
      <c r="A365" s="52" t="s">
        <v>136</v>
      </c>
      <c r="B365" s="13">
        <v>303</v>
      </c>
      <c r="C365" s="13" t="s">
        <v>16</v>
      </c>
      <c r="D365" s="13" t="s">
        <v>45</v>
      </c>
      <c r="E365" s="19" t="s">
        <v>137</v>
      </c>
      <c r="F365" s="32"/>
      <c r="G365" s="20">
        <f>G366+G367+G368</f>
        <v>5403.6149999999998</v>
      </c>
      <c r="H365" s="20">
        <f>H366+H367+H368</f>
        <v>5224.1030000000001</v>
      </c>
      <c r="I365" s="6">
        <f t="shared" si="23"/>
        <v>96.677927646584749</v>
      </c>
    </row>
    <row r="366" spans="1:9" ht="63">
      <c r="A366" s="23" t="s">
        <v>73</v>
      </c>
      <c r="B366" s="13">
        <v>303</v>
      </c>
      <c r="C366" s="13" t="s">
        <v>16</v>
      </c>
      <c r="D366" s="13" t="s">
        <v>45</v>
      </c>
      <c r="E366" s="19" t="s">
        <v>137</v>
      </c>
      <c r="F366" s="32">
        <v>100</v>
      </c>
      <c r="G366" s="33">
        <v>1997.8</v>
      </c>
      <c r="H366" s="33">
        <v>1942.057</v>
      </c>
      <c r="I366" s="6">
        <f t="shared" si="23"/>
        <v>97.209780758834725</v>
      </c>
    </row>
    <row r="367" spans="1:9" ht="31.5">
      <c r="A367" s="23" t="s">
        <v>114</v>
      </c>
      <c r="B367" s="13">
        <v>303</v>
      </c>
      <c r="C367" s="13" t="s">
        <v>16</v>
      </c>
      <c r="D367" s="13" t="s">
        <v>45</v>
      </c>
      <c r="E367" s="19" t="s">
        <v>137</v>
      </c>
      <c r="F367" s="32">
        <v>200</v>
      </c>
      <c r="G367" s="33">
        <v>3403.5549999999998</v>
      </c>
      <c r="H367" s="33">
        <v>3279.7860000000001</v>
      </c>
      <c r="I367" s="6">
        <f t="shared" si="23"/>
        <v>96.363537536487584</v>
      </c>
    </row>
    <row r="368" spans="1:9">
      <c r="A368" s="50" t="s">
        <v>74</v>
      </c>
      <c r="B368" s="13">
        <v>303</v>
      </c>
      <c r="C368" s="13" t="s">
        <v>16</v>
      </c>
      <c r="D368" s="13" t="s">
        <v>45</v>
      </c>
      <c r="E368" s="19" t="s">
        <v>137</v>
      </c>
      <c r="F368" s="13">
        <v>850</v>
      </c>
      <c r="G368" s="36">
        <v>2.2599999999999998</v>
      </c>
      <c r="H368" s="36">
        <v>2.2599999999999998</v>
      </c>
      <c r="I368" s="6">
        <f t="shared" si="23"/>
        <v>100</v>
      </c>
    </row>
    <row r="369" spans="1:9" ht="47.25">
      <c r="A369" s="50" t="s">
        <v>168</v>
      </c>
      <c r="B369" s="13">
        <v>303</v>
      </c>
      <c r="C369" s="13" t="s">
        <v>16</v>
      </c>
      <c r="D369" s="13">
        <v>13</v>
      </c>
      <c r="E369" s="14" t="s">
        <v>210</v>
      </c>
      <c r="F369" s="13"/>
      <c r="G369" s="16">
        <f>G370</f>
        <v>2995.53</v>
      </c>
      <c r="H369" s="16">
        <f>H370</f>
        <v>2995.53</v>
      </c>
      <c r="I369" s="6">
        <f t="shared" si="23"/>
        <v>100</v>
      </c>
    </row>
    <row r="370" spans="1:9" ht="63">
      <c r="A370" s="23" t="s">
        <v>73</v>
      </c>
      <c r="B370" s="13">
        <v>303</v>
      </c>
      <c r="C370" s="13" t="s">
        <v>16</v>
      </c>
      <c r="D370" s="13">
        <v>13</v>
      </c>
      <c r="E370" s="14" t="s">
        <v>210</v>
      </c>
      <c r="F370" s="13">
        <v>100</v>
      </c>
      <c r="G370" s="16">
        <v>2995.53</v>
      </c>
      <c r="H370" s="16">
        <v>2995.53</v>
      </c>
      <c r="I370" s="6">
        <f t="shared" si="23"/>
        <v>100</v>
      </c>
    </row>
    <row r="371" spans="1:9" ht="47.25">
      <c r="A371" s="23" t="s">
        <v>313</v>
      </c>
      <c r="B371" s="13">
        <v>303</v>
      </c>
      <c r="C371" s="13" t="s">
        <v>16</v>
      </c>
      <c r="D371" s="13">
        <v>13</v>
      </c>
      <c r="E371" s="14" t="s">
        <v>314</v>
      </c>
      <c r="F371" s="13"/>
      <c r="G371" s="16">
        <f>G372</f>
        <v>120</v>
      </c>
      <c r="H371" s="16">
        <f>H372</f>
        <v>0</v>
      </c>
      <c r="I371" s="6">
        <f t="shared" si="23"/>
        <v>0</v>
      </c>
    </row>
    <row r="372" spans="1:9" ht="31.5">
      <c r="A372" s="23" t="s">
        <v>315</v>
      </c>
      <c r="B372" s="13">
        <v>303</v>
      </c>
      <c r="C372" s="13" t="s">
        <v>16</v>
      </c>
      <c r="D372" s="13">
        <v>13</v>
      </c>
      <c r="E372" s="14" t="s">
        <v>314</v>
      </c>
      <c r="F372" s="13"/>
      <c r="G372" s="16">
        <f>G373</f>
        <v>120</v>
      </c>
      <c r="H372" s="16">
        <f>H373</f>
        <v>0</v>
      </c>
      <c r="I372" s="6">
        <f t="shared" si="23"/>
        <v>0</v>
      </c>
    </row>
    <row r="373" spans="1:9" ht="31.5">
      <c r="A373" s="23" t="s">
        <v>114</v>
      </c>
      <c r="B373" s="13">
        <v>303</v>
      </c>
      <c r="C373" s="13" t="s">
        <v>16</v>
      </c>
      <c r="D373" s="13">
        <v>13</v>
      </c>
      <c r="E373" s="14" t="s">
        <v>314</v>
      </c>
      <c r="F373" s="13">
        <v>200</v>
      </c>
      <c r="G373" s="16">
        <v>120</v>
      </c>
      <c r="H373" s="16">
        <v>0</v>
      </c>
      <c r="I373" s="6">
        <f t="shared" si="23"/>
        <v>0</v>
      </c>
    </row>
    <row r="374" spans="1:9">
      <c r="A374" s="50" t="s">
        <v>166</v>
      </c>
      <c r="B374" s="13">
        <v>303</v>
      </c>
      <c r="C374" s="13" t="s">
        <v>16</v>
      </c>
      <c r="D374" s="13">
        <v>13</v>
      </c>
      <c r="E374" s="14" t="s">
        <v>209</v>
      </c>
      <c r="F374" s="13"/>
      <c r="G374" s="16">
        <f>G375</f>
        <v>621.46900000000005</v>
      </c>
      <c r="H374" s="16">
        <f>H375</f>
        <v>621.46900000000005</v>
      </c>
      <c r="I374" s="6">
        <f t="shared" si="23"/>
        <v>100</v>
      </c>
    </row>
    <row r="375" spans="1:9">
      <c r="A375" s="24" t="s">
        <v>46</v>
      </c>
      <c r="B375" s="13">
        <v>303</v>
      </c>
      <c r="C375" s="13" t="s">
        <v>16</v>
      </c>
      <c r="D375" s="13">
        <v>13</v>
      </c>
      <c r="E375" s="19" t="s">
        <v>128</v>
      </c>
      <c r="F375" s="32"/>
      <c r="G375" s="16">
        <f>G376</f>
        <v>621.46900000000005</v>
      </c>
      <c r="H375" s="16">
        <f>H376</f>
        <v>621.46900000000005</v>
      </c>
      <c r="I375" s="6">
        <f t="shared" si="23"/>
        <v>100</v>
      </c>
    </row>
    <row r="376" spans="1:9" ht="31.5">
      <c r="A376" s="23" t="s">
        <v>114</v>
      </c>
      <c r="B376" s="13">
        <v>303</v>
      </c>
      <c r="C376" s="13" t="s">
        <v>16</v>
      </c>
      <c r="D376" s="13">
        <v>13</v>
      </c>
      <c r="E376" s="19" t="s">
        <v>128</v>
      </c>
      <c r="F376" s="32">
        <v>200</v>
      </c>
      <c r="G376" s="16">
        <v>621.46900000000005</v>
      </c>
      <c r="H376" s="16">
        <v>621.46900000000005</v>
      </c>
      <c r="I376" s="6">
        <f t="shared" si="23"/>
        <v>100</v>
      </c>
    </row>
    <row r="377" spans="1:9">
      <c r="A377" s="23" t="s">
        <v>98</v>
      </c>
      <c r="B377" s="13">
        <v>303</v>
      </c>
      <c r="C377" s="13" t="s">
        <v>16</v>
      </c>
      <c r="D377" s="13" t="s">
        <v>45</v>
      </c>
      <c r="E377" s="37" t="s">
        <v>138</v>
      </c>
      <c r="F377" s="34"/>
      <c r="G377" s="36">
        <f>G378+G380+G379</f>
        <v>8141.4249999999993</v>
      </c>
      <c r="H377" s="36">
        <f>H378+H380+H379</f>
        <v>8069.7150000000001</v>
      </c>
      <c r="I377" s="6">
        <f t="shared" si="23"/>
        <v>99.119195963851553</v>
      </c>
    </row>
    <row r="378" spans="1:9" ht="31.5">
      <c r="A378" s="23" t="s">
        <v>114</v>
      </c>
      <c r="B378" s="13">
        <v>303</v>
      </c>
      <c r="C378" s="13" t="s">
        <v>16</v>
      </c>
      <c r="D378" s="13" t="s">
        <v>45</v>
      </c>
      <c r="E378" s="37" t="s">
        <v>138</v>
      </c>
      <c r="F378" s="34">
        <v>200</v>
      </c>
      <c r="G378" s="36">
        <v>7906.9979999999996</v>
      </c>
      <c r="H378" s="36">
        <v>7843.7150000000001</v>
      </c>
      <c r="I378" s="6">
        <f t="shared" si="23"/>
        <v>99.199658327977318</v>
      </c>
    </row>
    <row r="379" spans="1:9">
      <c r="A379" s="23" t="s">
        <v>316</v>
      </c>
      <c r="B379" s="13">
        <v>303</v>
      </c>
      <c r="C379" s="13" t="s">
        <v>16</v>
      </c>
      <c r="D379" s="13" t="s">
        <v>45</v>
      </c>
      <c r="E379" s="37" t="s">
        <v>138</v>
      </c>
      <c r="F379" s="34">
        <v>830</v>
      </c>
      <c r="G379" s="36">
        <v>176</v>
      </c>
      <c r="H379" s="36">
        <v>176</v>
      </c>
      <c r="I379" s="6">
        <f t="shared" si="23"/>
        <v>100</v>
      </c>
    </row>
    <row r="380" spans="1:9">
      <c r="A380" s="50" t="s">
        <v>74</v>
      </c>
      <c r="B380" s="13">
        <v>303</v>
      </c>
      <c r="C380" s="13" t="s">
        <v>16</v>
      </c>
      <c r="D380" s="13" t="s">
        <v>45</v>
      </c>
      <c r="E380" s="37" t="s">
        <v>138</v>
      </c>
      <c r="F380" s="34">
        <v>850</v>
      </c>
      <c r="G380" s="36">
        <v>58.427</v>
      </c>
      <c r="H380" s="36">
        <v>50</v>
      </c>
      <c r="I380" s="6">
        <f t="shared" si="23"/>
        <v>85.576873705649774</v>
      </c>
    </row>
    <row r="381" spans="1:9" ht="31.5">
      <c r="A381" s="51" t="s">
        <v>35</v>
      </c>
      <c r="B381" s="13">
        <v>303</v>
      </c>
      <c r="C381" s="34" t="s">
        <v>18</v>
      </c>
      <c r="D381" s="13"/>
      <c r="E381" s="37"/>
      <c r="F381" s="32"/>
      <c r="G381" s="33">
        <f>G382+G393</f>
        <v>10005.86</v>
      </c>
      <c r="H381" s="33">
        <f>H382+H393</f>
        <v>9579.8729999999996</v>
      </c>
      <c r="I381" s="6">
        <f t="shared" si="23"/>
        <v>95.742624821854378</v>
      </c>
    </row>
    <row r="382" spans="1:9" ht="47.25">
      <c r="A382" s="54" t="s">
        <v>199</v>
      </c>
      <c r="B382" s="13">
        <v>303</v>
      </c>
      <c r="C382" s="34" t="s">
        <v>18</v>
      </c>
      <c r="D382" s="34" t="s">
        <v>56</v>
      </c>
      <c r="E382" s="35"/>
      <c r="F382" s="34"/>
      <c r="G382" s="36">
        <f>G383+G391</f>
        <v>9605.86</v>
      </c>
      <c r="H382" s="36">
        <f>H383+H391</f>
        <v>9400.1489999999994</v>
      </c>
      <c r="I382" s="6">
        <f t="shared" si="23"/>
        <v>97.858484300208403</v>
      </c>
    </row>
    <row r="383" spans="1:9" ht="31.5">
      <c r="A383" s="50" t="s">
        <v>219</v>
      </c>
      <c r="B383" s="13">
        <v>303</v>
      </c>
      <c r="C383" s="34" t="s">
        <v>18</v>
      </c>
      <c r="D383" s="34" t="s">
        <v>56</v>
      </c>
      <c r="E383" s="14" t="s">
        <v>220</v>
      </c>
      <c r="F383" s="34"/>
      <c r="G383" s="36">
        <f>G384</f>
        <v>3793.4679999999998</v>
      </c>
      <c r="H383" s="36">
        <f>H384</f>
        <v>3587.7570000000001</v>
      </c>
      <c r="I383" s="6">
        <f t="shared" si="23"/>
        <v>94.577231177381762</v>
      </c>
    </row>
    <row r="384" spans="1:9" ht="31.5">
      <c r="A384" s="50" t="s">
        <v>81</v>
      </c>
      <c r="B384" s="13">
        <v>303</v>
      </c>
      <c r="C384" s="34" t="s">
        <v>18</v>
      </c>
      <c r="D384" s="34" t="s">
        <v>56</v>
      </c>
      <c r="E384" s="14" t="s">
        <v>119</v>
      </c>
      <c r="F384" s="34"/>
      <c r="G384" s="36">
        <f>G385+G387</f>
        <v>3793.4679999999998</v>
      </c>
      <c r="H384" s="36">
        <f>H385+H387</f>
        <v>3587.7570000000001</v>
      </c>
      <c r="I384" s="6">
        <f t="shared" si="23"/>
        <v>94.577231177381762</v>
      </c>
    </row>
    <row r="385" spans="1:9" ht="31.5">
      <c r="A385" s="49" t="s">
        <v>95</v>
      </c>
      <c r="B385" s="13">
        <v>303</v>
      </c>
      <c r="C385" s="13" t="s">
        <v>18</v>
      </c>
      <c r="D385" s="34" t="s">
        <v>56</v>
      </c>
      <c r="E385" s="14" t="s">
        <v>139</v>
      </c>
      <c r="F385" s="13"/>
      <c r="G385" s="16">
        <f>G386</f>
        <v>1789</v>
      </c>
      <c r="H385" s="16">
        <f>H386</f>
        <v>1583.289</v>
      </c>
      <c r="I385" s="6">
        <f t="shared" si="23"/>
        <v>88.501341531581886</v>
      </c>
    </row>
    <row r="386" spans="1:9" ht="63">
      <c r="A386" s="23" t="s">
        <v>73</v>
      </c>
      <c r="B386" s="13">
        <v>303</v>
      </c>
      <c r="C386" s="13" t="s">
        <v>18</v>
      </c>
      <c r="D386" s="34" t="s">
        <v>56</v>
      </c>
      <c r="E386" s="14" t="s">
        <v>139</v>
      </c>
      <c r="F386" s="13">
        <v>100</v>
      </c>
      <c r="G386" s="16">
        <v>1789</v>
      </c>
      <c r="H386" s="16">
        <v>1583.289</v>
      </c>
      <c r="I386" s="6">
        <f t="shared" si="23"/>
        <v>88.501341531581886</v>
      </c>
    </row>
    <row r="387" spans="1:9" ht="47.25">
      <c r="A387" s="50" t="s">
        <v>168</v>
      </c>
      <c r="B387" s="13">
        <v>303</v>
      </c>
      <c r="C387" s="13" t="s">
        <v>18</v>
      </c>
      <c r="D387" s="34" t="s">
        <v>56</v>
      </c>
      <c r="E387" s="14" t="s">
        <v>210</v>
      </c>
      <c r="F387" s="13"/>
      <c r="G387" s="16">
        <f>G388</f>
        <v>2004.4680000000001</v>
      </c>
      <c r="H387" s="16">
        <f>H388</f>
        <v>2004.4680000000001</v>
      </c>
      <c r="I387" s="6">
        <f t="shared" si="23"/>
        <v>100</v>
      </c>
    </row>
    <row r="388" spans="1:9" ht="63">
      <c r="A388" s="23" t="s">
        <v>73</v>
      </c>
      <c r="B388" s="13">
        <v>303</v>
      </c>
      <c r="C388" s="13" t="s">
        <v>18</v>
      </c>
      <c r="D388" s="34" t="s">
        <v>56</v>
      </c>
      <c r="E388" s="14" t="s">
        <v>210</v>
      </c>
      <c r="F388" s="13">
        <v>100</v>
      </c>
      <c r="G388" s="16">
        <v>2004.4680000000001</v>
      </c>
      <c r="H388" s="16">
        <v>2004.4680000000001</v>
      </c>
      <c r="I388" s="6">
        <f t="shared" si="23"/>
        <v>100</v>
      </c>
    </row>
    <row r="389" spans="1:9" ht="31.5">
      <c r="A389" s="23" t="s">
        <v>270</v>
      </c>
      <c r="B389" s="13">
        <v>303</v>
      </c>
      <c r="C389" s="13" t="s">
        <v>18</v>
      </c>
      <c r="D389" s="34" t="s">
        <v>56</v>
      </c>
      <c r="E389" s="14" t="s">
        <v>271</v>
      </c>
      <c r="F389" s="13"/>
      <c r="G389" s="16">
        <f t="shared" ref="G389:H391" si="29">G390</f>
        <v>5812.3919999999998</v>
      </c>
      <c r="H389" s="16">
        <f t="shared" si="29"/>
        <v>5812.3919999999998</v>
      </c>
      <c r="I389" s="6">
        <f t="shared" si="23"/>
        <v>100</v>
      </c>
    </row>
    <row r="390" spans="1:9" ht="47.25">
      <c r="A390" s="23" t="s">
        <v>272</v>
      </c>
      <c r="B390" s="13">
        <v>303</v>
      </c>
      <c r="C390" s="13" t="s">
        <v>18</v>
      </c>
      <c r="D390" s="34" t="s">
        <v>56</v>
      </c>
      <c r="E390" s="14" t="s">
        <v>273</v>
      </c>
      <c r="F390" s="13"/>
      <c r="G390" s="16">
        <f t="shared" si="29"/>
        <v>5812.3919999999998</v>
      </c>
      <c r="H390" s="16">
        <f t="shared" si="29"/>
        <v>5812.3919999999998</v>
      </c>
      <c r="I390" s="6">
        <f t="shared" si="23"/>
        <v>100</v>
      </c>
    </row>
    <row r="391" spans="1:9" ht="47.25">
      <c r="A391" s="23" t="s">
        <v>159</v>
      </c>
      <c r="B391" s="13">
        <v>303</v>
      </c>
      <c r="C391" s="13" t="s">
        <v>18</v>
      </c>
      <c r="D391" s="34" t="s">
        <v>56</v>
      </c>
      <c r="E391" s="14" t="s">
        <v>160</v>
      </c>
      <c r="F391" s="13"/>
      <c r="G391" s="30">
        <f t="shared" si="29"/>
        <v>5812.3919999999998</v>
      </c>
      <c r="H391" s="30">
        <f t="shared" si="29"/>
        <v>5812.3919999999998</v>
      </c>
      <c r="I391" s="6">
        <f t="shared" si="23"/>
        <v>100</v>
      </c>
    </row>
    <row r="392" spans="1:9" ht="31.5">
      <c r="A392" s="23" t="s">
        <v>114</v>
      </c>
      <c r="B392" s="13">
        <v>303</v>
      </c>
      <c r="C392" s="13" t="s">
        <v>18</v>
      </c>
      <c r="D392" s="34" t="s">
        <v>56</v>
      </c>
      <c r="E392" s="14" t="s">
        <v>160</v>
      </c>
      <c r="F392" s="13">
        <v>200</v>
      </c>
      <c r="G392" s="30">
        <v>5812.3919999999998</v>
      </c>
      <c r="H392" s="30">
        <v>5812.3919999999998</v>
      </c>
      <c r="I392" s="6">
        <f t="shared" si="23"/>
        <v>100</v>
      </c>
    </row>
    <row r="393" spans="1:9" ht="31.5">
      <c r="A393" s="23" t="s">
        <v>200</v>
      </c>
      <c r="B393" s="13">
        <v>303</v>
      </c>
      <c r="C393" s="13" t="s">
        <v>18</v>
      </c>
      <c r="D393" s="34">
        <v>14</v>
      </c>
      <c r="E393" s="14"/>
      <c r="F393" s="13"/>
      <c r="G393" s="30">
        <f>G394+G398+G401</f>
        <v>400</v>
      </c>
      <c r="H393" s="30">
        <f>H394+H398+H401</f>
        <v>179.72400000000002</v>
      </c>
      <c r="I393" s="6">
        <f t="shared" si="23"/>
        <v>44.931000000000004</v>
      </c>
    </row>
    <row r="394" spans="1:9" ht="31.5">
      <c r="A394" s="23" t="s">
        <v>274</v>
      </c>
      <c r="B394" s="13">
        <v>303</v>
      </c>
      <c r="C394" s="13" t="s">
        <v>18</v>
      </c>
      <c r="D394" s="34">
        <v>14</v>
      </c>
      <c r="E394" s="14" t="s">
        <v>275</v>
      </c>
      <c r="F394" s="13"/>
      <c r="G394" s="30">
        <f>G395</f>
        <v>200</v>
      </c>
      <c r="H394" s="30">
        <f>H395</f>
        <v>151.83000000000001</v>
      </c>
      <c r="I394" s="6">
        <f t="shared" si="23"/>
        <v>75.915000000000006</v>
      </c>
    </row>
    <row r="395" spans="1:9" ht="31.5">
      <c r="A395" s="23" t="s">
        <v>317</v>
      </c>
      <c r="B395" s="13">
        <v>303</v>
      </c>
      <c r="C395" s="13" t="s">
        <v>18</v>
      </c>
      <c r="D395" s="34">
        <v>14</v>
      </c>
      <c r="E395" s="14" t="s">
        <v>161</v>
      </c>
      <c r="F395" s="13"/>
      <c r="G395" s="16">
        <f>G397+G396</f>
        <v>200</v>
      </c>
      <c r="H395" s="16">
        <f>H397+H396</f>
        <v>151.83000000000001</v>
      </c>
      <c r="I395" s="6">
        <f t="shared" si="23"/>
        <v>75.915000000000006</v>
      </c>
    </row>
    <row r="396" spans="1:9" ht="63">
      <c r="A396" s="23" t="s">
        <v>94</v>
      </c>
      <c r="B396" s="13">
        <v>303</v>
      </c>
      <c r="C396" s="13" t="s">
        <v>18</v>
      </c>
      <c r="D396" s="34">
        <v>14</v>
      </c>
      <c r="E396" s="14" t="s">
        <v>161</v>
      </c>
      <c r="F396" s="13">
        <v>100</v>
      </c>
      <c r="G396" s="16">
        <v>68.17</v>
      </c>
      <c r="H396" s="16">
        <v>20</v>
      </c>
      <c r="I396" s="6">
        <f t="shared" ref="I396:I398" si="30">H396/G396*100</f>
        <v>29.338418659234268</v>
      </c>
    </row>
    <row r="397" spans="1:9" ht="31.5">
      <c r="A397" s="44" t="s">
        <v>114</v>
      </c>
      <c r="B397" s="13">
        <v>303</v>
      </c>
      <c r="C397" s="13" t="s">
        <v>18</v>
      </c>
      <c r="D397" s="34">
        <v>14</v>
      </c>
      <c r="E397" s="14" t="s">
        <v>161</v>
      </c>
      <c r="F397" s="13">
        <v>200</v>
      </c>
      <c r="G397" s="16">
        <v>131.83000000000001</v>
      </c>
      <c r="H397" s="16">
        <v>131.83000000000001</v>
      </c>
      <c r="I397" s="6">
        <f t="shared" si="30"/>
        <v>100</v>
      </c>
    </row>
    <row r="398" spans="1:9" ht="47.25">
      <c r="A398" s="44" t="s">
        <v>276</v>
      </c>
      <c r="B398" s="13">
        <v>303</v>
      </c>
      <c r="C398" s="13" t="s">
        <v>18</v>
      </c>
      <c r="D398" s="34">
        <v>14</v>
      </c>
      <c r="E398" s="14" t="s">
        <v>277</v>
      </c>
      <c r="F398" s="13"/>
      <c r="G398" s="16">
        <f>G399</f>
        <v>100</v>
      </c>
      <c r="H398" s="16">
        <f>H399</f>
        <v>23.393999999999998</v>
      </c>
      <c r="I398" s="6">
        <f t="shared" si="30"/>
        <v>23.393999999999998</v>
      </c>
    </row>
    <row r="399" spans="1:9" ht="47.25">
      <c r="A399" s="43" t="s">
        <v>318</v>
      </c>
      <c r="B399" s="13">
        <v>303</v>
      </c>
      <c r="C399" s="13" t="s">
        <v>18</v>
      </c>
      <c r="D399" s="34">
        <v>14</v>
      </c>
      <c r="E399" s="39" t="s">
        <v>185</v>
      </c>
      <c r="F399" s="38"/>
      <c r="G399" s="31">
        <f>G400</f>
        <v>100</v>
      </c>
      <c r="H399" s="31">
        <f>H400</f>
        <v>23.393999999999998</v>
      </c>
      <c r="I399" s="6">
        <f t="shared" ref="I399:I460" si="31">H399/G399*100</f>
        <v>23.393999999999998</v>
      </c>
    </row>
    <row r="400" spans="1:9" ht="31.5">
      <c r="A400" s="44" t="s">
        <v>114</v>
      </c>
      <c r="B400" s="13">
        <v>303</v>
      </c>
      <c r="C400" s="13" t="s">
        <v>18</v>
      </c>
      <c r="D400" s="34">
        <v>14</v>
      </c>
      <c r="E400" s="39" t="s">
        <v>185</v>
      </c>
      <c r="F400" s="38">
        <v>200</v>
      </c>
      <c r="G400" s="31">
        <v>100</v>
      </c>
      <c r="H400" s="31">
        <v>23.393999999999998</v>
      </c>
      <c r="I400" s="6">
        <f t="shared" si="31"/>
        <v>23.393999999999998</v>
      </c>
    </row>
    <row r="401" spans="1:9" ht="47.25">
      <c r="A401" s="44" t="s">
        <v>278</v>
      </c>
      <c r="B401" s="13">
        <v>303</v>
      </c>
      <c r="C401" s="13" t="s">
        <v>18</v>
      </c>
      <c r="D401" s="34">
        <v>14</v>
      </c>
      <c r="E401" s="39" t="s">
        <v>279</v>
      </c>
      <c r="F401" s="38"/>
      <c r="G401" s="31">
        <f>G402</f>
        <v>100</v>
      </c>
      <c r="H401" s="31">
        <f>H402</f>
        <v>4.5</v>
      </c>
      <c r="I401" s="6">
        <f t="shared" si="31"/>
        <v>4.5</v>
      </c>
    </row>
    <row r="402" spans="1:9" ht="63">
      <c r="A402" s="43" t="s">
        <v>319</v>
      </c>
      <c r="B402" s="13">
        <v>303</v>
      </c>
      <c r="C402" s="13" t="s">
        <v>18</v>
      </c>
      <c r="D402" s="34">
        <v>14</v>
      </c>
      <c r="E402" s="39" t="s">
        <v>162</v>
      </c>
      <c r="F402" s="38"/>
      <c r="G402" s="31">
        <f>G403</f>
        <v>100</v>
      </c>
      <c r="H402" s="31">
        <f>H403</f>
        <v>4.5</v>
      </c>
      <c r="I402" s="6">
        <f t="shared" si="31"/>
        <v>4.5</v>
      </c>
    </row>
    <row r="403" spans="1:9" ht="31.5">
      <c r="A403" s="44" t="s">
        <v>114</v>
      </c>
      <c r="B403" s="13">
        <v>303</v>
      </c>
      <c r="C403" s="13" t="s">
        <v>18</v>
      </c>
      <c r="D403" s="34">
        <v>14</v>
      </c>
      <c r="E403" s="39" t="s">
        <v>162</v>
      </c>
      <c r="F403" s="38">
        <v>200</v>
      </c>
      <c r="G403" s="31">
        <v>100</v>
      </c>
      <c r="H403" s="31">
        <v>4.5</v>
      </c>
      <c r="I403" s="6">
        <f t="shared" si="31"/>
        <v>4.5</v>
      </c>
    </row>
    <row r="404" spans="1:9">
      <c r="A404" s="51" t="s">
        <v>36</v>
      </c>
      <c r="B404" s="13">
        <v>303</v>
      </c>
      <c r="C404" s="13" t="s">
        <v>19</v>
      </c>
      <c r="D404" s="13"/>
      <c r="E404" s="14"/>
      <c r="F404" s="11"/>
      <c r="G404" s="31">
        <f>G415+G405+G410</f>
        <v>18214.187999999998</v>
      </c>
      <c r="H404" s="31">
        <f>H415+H405+H410</f>
        <v>16540.584999999999</v>
      </c>
      <c r="I404" s="6">
        <f t="shared" si="31"/>
        <v>90.811542079174771</v>
      </c>
    </row>
    <row r="405" spans="1:9">
      <c r="A405" s="51" t="s">
        <v>68</v>
      </c>
      <c r="B405" s="13">
        <v>303</v>
      </c>
      <c r="C405" s="13" t="s">
        <v>19</v>
      </c>
      <c r="D405" s="13" t="s">
        <v>22</v>
      </c>
      <c r="E405" s="14"/>
      <c r="F405" s="11"/>
      <c r="G405" s="16">
        <f t="shared" ref="G405:H408" si="32">G406</f>
        <v>558</v>
      </c>
      <c r="H405" s="16">
        <f t="shared" si="32"/>
        <v>407.1</v>
      </c>
      <c r="I405" s="6">
        <f t="shared" si="31"/>
        <v>72.956989247311839</v>
      </c>
    </row>
    <row r="406" spans="1:9">
      <c r="A406" s="51" t="s">
        <v>202</v>
      </c>
      <c r="B406" s="13">
        <v>303</v>
      </c>
      <c r="C406" s="13" t="s">
        <v>19</v>
      </c>
      <c r="D406" s="13" t="s">
        <v>22</v>
      </c>
      <c r="E406" s="14" t="s">
        <v>203</v>
      </c>
      <c r="F406" s="11"/>
      <c r="G406" s="16">
        <f t="shared" si="32"/>
        <v>558</v>
      </c>
      <c r="H406" s="16">
        <f t="shared" si="32"/>
        <v>407.1</v>
      </c>
      <c r="I406" s="6">
        <f t="shared" si="31"/>
        <v>72.956989247311839</v>
      </c>
    </row>
    <row r="407" spans="1:9">
      <c r="A407" s="51" t="s">
        <v>280</v>
      </c>
      <c r="B407" s="13">
        <v>303</v>
      </c>
      <c r="C407" s="13" t="s">
        <v>19</v>
      </c>
      <c r="D407" s="13" t="s">
        <v>22</v>
      </c>
      <c r="E407" s="14" t="s">
        <v>281</v>
      </c>
      <c r="F407" s="11"/>
      <c r="G407" s="16">
        <f t="shared" si="32"/>
        <v>558</v>
      </c>
      <c r="H407" s="16">
        <f t="shared" si="32"/>
        <v>407.1</v>
      </c>
      <c r="I407" s="6">
        <f t="shared" si="31"/>
        <v>72.956989247311839</v>
      </c>
    </row>
    <row r="408" spans="1:9" ht="31.5">
      <c r="A408" s="51" t="s">
        <v>186</v>
      </c>
      <c r="B408" s="13">
        <v>303</v>
      </c>
      <c r="C408" s="13" t="s">
        <v>19</v>
      </c>
      <c r="D408" s="13" t="s">
        <v>22</v>
      </c>
      <c r="E408" s="14" t="s">
        <v>140</v>
      </c>
      <c r="F408" s="11"/>
      <c r="G408" s="16">
        <f t="shared" si="32"/>
        <v>558</v>
      </c>
      <c r="H408" s="16">
        <f t="shared" si="32"/>
        <v>407.1</v>
      </c>
      <c r="I408" s="6">
        <f t="shared" si="31"/>
        <v>72.956989247311839</v>
      </c>
    </row>
    <row r="409" spans="1:9" ht="31.5">
      <c r="A409" s="51" t="s">
        <v>114</v>
      </c>
      <c r="B409" s="13">
        <v>303</v>
      </c>
      <c r="C409" s="13" t="s">
        <v>19</v>
      </c>
      <c r="D409" s="13" t="s">
        <v>22</v>
      </c>
      <c r="E409" s="14" t="s">
        <v>140</v>
      </c>
      <c r="F409" s="11">
        <v>200</v>
      </c>
      <c r="G409" s="16">
        <v>558</v>
      </c>
      <c r="H409" s="16">
        <v>407.1</v>
      </c>
      <c r="I409" s="6">
        <f t="shared" si="31"/>
        <v>72.956989247311839</v>
      </c>
    </row>
    <row r="410" spans="1:9">
      <c r="A410" s="51" t="s">
        <v>201</v>
      </c>
      <c r="B410" s="13">
        <v>303</v>
      </c>
      <c r="C410" s="13" t="s">
        <v>19</v>
      </c>
      <c r="D410" s="13" t="s">
        <v>23</v>
      </c>
      <c r="E410" s="14"/>
      <c r="F410" s="11"/>
      <c r="G410" s="16">
        <f t="shared" ref="G410:H413" si="33">G411</f>
        <v>2614.011</v>
      </c>
      <c r="H410" s="16">
        <f t="shared" si="33"/>
        <v>2419.1999999999998</v>
      </c>
      <c r="I410" s="6">
        <f t="shared" si="31"/>
        <v>92.547429984036029</v>
      </c>
    </row>
    <row r="411" spans="1:9">
      <c r="A411" s="51" t="s">
        <v>202</v>
      </c>
      <c r="B411" s="13">
        <v>303</v>
      </c>
      <c r="C411" s="13" t="s">
        <v>19</v>
      </c>
      <c r="D411" s="13" t="s">
        <v>23</v>
      </c>
      <c r="E411" s="14" t="s">
        <v>203</v>
      </c>
      <c r="F411" s="11"/>
      <c r="G411" s="16">
        <f t="shared" si="33"/>
        <v>2614.011</v>
      </c>
      <c r="H411" s="16">
        <f t="shared" si="33"/>
        <v>2419.1999999999998</v>
      </c>
      <c r="I411" s="6">
        <f t="shared" si="31"/>
        <v>92.547429984036029</v>
      </c>
    </row>
    <row r="412" spans="1:9">
      <c r="A412" s="51" t="s">
        <v>204</v>
      </c>
      <c r="B412" s="13">
        <v>303</v>
      </c>
      <c r="C412" s="13" t="s">
        <v>19</v>
      </c>
      <c r="D412" s="13" t="s">
        <v>23</v>
      </c>
      <c r="E412" s="14" t="s">
        <v>205</v>
      </c>
      <c r="F412" s="11"/>
      <c r="G412" s="16">
        <f t="shared" si="33"/>
        <v>2614.011</v>
      </c>
      <c r="H412" s="16">
        <f t="shared" si="33"/>
        <v>2419.1999999999998</v>
      </c>
      <c r="I412" s="6">
        <f t="shared" si="31"/>
        <v>92.547429984036029</v>
      </c>
    </row>
    <row r="413" spans="1:9" ht="31.5">
      <c r="A413" s="51" t="s">
        <v>206</v>
      </c>
      <c r="B413" s="13">
        <v>303</v>
      </c>
      <c r="C413" s="13" t="s">
        <v>19</v>
      </c>
      <c r="D413" s="13" t="s">
        <v>23</v>
      </c>
      <c r="E413" s="14" t="s">
        <v>207</v>
      </c>
      <c r="F413" s="11"/>
      <c r="G413" s="16">
        <f t="shared" si="33"/>
        <v>2614.011</v>
      </c>
      <c r="H413" s="16">
        <f t="shared" si="33"/>
        <v>2419.1999999999998</v>
      </c>
      <c r="I413" s="6">
        <f t="shared" si="31"/>
        <v>92.547429984036029</v>
      </c>
    </row>
    <row r="414" spans="1:9" ht="47.25">
      <c r="A414" s="51" t="s">
        <v>216</v>
      </c>
      <c r="B414" s="13">
        <v>303</v>
      </c>
      <c r="C414" s="13" t="s">
        <v>19</v>
      </c>
      <c r="D414" s="13" t="s">
        <v>23</v>
      </c>
      <c r="E414" s="14" t="s">
        <v>207</v>
      </c>
      <c r="F414" s="11">
        <v>810</v>
      </c>
      <c r="G414" s="16">
        <v>2614.011</v>
      </c>
      <c r="H414" s="16">
        <v>2419.1999999999998</v>
      </c>
      <c r="I414" s="6">
        <f t="shared" si="31"/>
        <v>92.547429984036029</v>
      </c>
    </row>
    <row r="415" spans="1:9">
      <c r="A415" s="51" t="s">
        <v>69</v>
      </c>
      <c r="B415" s="13">
        <v>303</v>
      </c>
      <c r="C415" s="13" t="s">
        <v>19</v>
      </c>
      <c r="D415" s="13" t="s">
        <v>21</v>
      </c>
      <c r="E415" s="39"/>
      <c r="F415" s="38"/>
      <c r="G415" s="31">
        <f>G416</f>
        <v>15042.177</v>
      </c>
      <c r="H415" s="31">
        <f>H416</f>
        <v>13714.285</v>
      </c>
      <c r="I415" s="6">
        <f t="shared" si="31"/>
        <v>91.172208650383524</v>
      </c>
    </row>
    <row r="416" spans="1:9">
      <c r="A416" s="51" t="s">
        <v>202</v>
      </c>
      <c r="B416" s="13">
        <v>303</v>
      </c>
      <c r="C416" s="13" t="s">
        <v>19</v>
      </c>
      <c r="D416" s="13" t="s">
        <v>21</v>
      </c>
      <c r="E416" s="14" t="s">
        <v>203</v>
      </c>
      <c r="F416" s="38"/>
      <c r="G416" s="31">
        <f>G417</f>
        <v>15042.177</v>
      </c>
      <c r="H416" s="31">
        <f>H417</f>
        <v>13714.285</v>
      </c>
      <c r="I416" s="6">
        <f t="shared" si="31"/>
        <v>91.172208650383524</v>
      </c>
    </row>
    <row r="417" spans="1:9">
      <c r="A417" s="51" t="s">
        <v>204</v>
      </c>
      <c r="B417" s="13">
        <v>303</v>
      </c>
      <c r="C417" s="13" t="s">
        <v>19</v>
      </c>
      <c r="D417" s="13" t="s">
        <v>21</v>
      </c>
      <c r="E417" s="14" t="s">
        <v>205</v>
      </c>
      <c r="F417" s="38"/>
      <c r="G417" s="31">
        <f>G418+G422+G420+G424</f>
        <v>15042.177</v>
      </c>
      <c r="H417" s="31">
        <f>H418+H422+H420+H424</f>
        <v>13714.285</v>
      </c>
      <c r="I417" s="6">
        <f t="shared" si="31"/>
        <v>91.172208650383524</v>
      </c>
    </row>
    <row r="418" spans="1:9" ht="47.25">
      <c r="A418" s="44" t="s">
        <v>187</v>
      </c>
      <c r="B418" s="13">
        <v>303</v>
      </c>
      <c r="C418" s="13" t="s">
        <v>19</v>
      </c>
      <c r="D418" s="13" t="s">
        <v>21</v>
      </c>
      <c r="E418" s="39" t="s">
        <v>163</v>
      </c>
      <c r="F418" s="11"/>
      <c r="G418" s="16">
        <f>G419</f>
        <v>4765</v>
      </c>
      <c r="H418" s="16">
        <f>H419</f>
        <v>4765</v>
      </c>
      <c r="I418" s="6">
        <f t="shared" si="31"/>
        <v>100</v>
      </c>
    </row>
    <row r="419" spans="1:9" ht="31.5">
      <c r="A419" s="44" t="s">
        <v>114</v>
      </c>
      <c r="B419" s="13">
        <v>303</v>
      </c>
      <c r="C419" s="38" t="s">
        <v>19</v>
      </c>
      <c r="D419" s="38" t="s">
        <v>21</v>
      </c>
      <c r="E419" s="39" t="s">
        <v>163</v>
      </c>
      <c r="F419" s="41">
        <v>200</v>
      </c>
      <c r="G419" s="31">
        <v>4765</v>
      </c>
      <c r="H419" s="31">
        <v>4765</v>
      </c>
      <c r="I419" s="6">
        <f t="shared" si="31"/>
        <v>100</v>
      </c>
    </row>
    <row r="420" spans="1:9" ht="63">
      <c r="A420" s="44" t="s">
        <v>188</v>
      </c>
      <c r="B420" s="13">
        <v>303</v>
      </c>
      <c r="C420" s="38" t="s">
        <v>19</v>
      </c>
      <c r="D420" s="38" t="s">
        <v>21</v>
      </c>
      <c r="E420" s="39" t="s">
        <v>163</v>
      </c>
      <c r="F420" s="41"/>
      <c r="G420" s="31">
        <f>G421</f>
        <v>662.52599999999995</v>
      </c>
      <c r="H420" s="31">
        <f>H421</f>
        <v>662.52599999999995</v>
      </c>
      <c r="I420" s="6">
        <f t="shared" si="31"/>
        <v>100</v>
      </c>
    </row>
    <row r="421" spans="1:9" ht="31.5">
      <c r="A421" s="44" t="s">
        <v>114</v>
      </c>
      <c r="B421" s="13">
        <v>303</v>
      </c>
      <c r="C421" s="38" t="s">
        <v>19</v>
      </c>
      <c r="D421" s="38" t="s">
        <v>21</v>
      </c>
      <c r="E421" s="39" t="s">
        <v>163</v>
      </c>
      <c r="F421" s="41">
        <v>200</v>
      </c>
      <c r="G421" s="31">
        <v>662.52599999999995</v>
      </c>
      <c r="H421" s="31">
        <v>662.52599999999995</v>
      </c>
      <c r="I421" s="6">
        <f t="shared" si="31"/>
        <v>100</v>
      </c>
    </row>
    <row r="422" spans="1:9" ht="47.25">
      <c r="A422" s="51" t="s">
        <v>88</v>
      </c>
      <c r="B422" s="13">
        <v>303</v>
      </c>
      <c r="C422" s="13" t="s">
        <v>19</v>
      </c>
      <c r="D422" s="13" t="s">
        <v>21</v>
      </c>
      <c r="E422" s="14" t="s">
        <v>141</v>
      </c>
      <c r="F422" s="11"/>
      <c r="G422" s="16">
        <f>G423</f>
        <v>5204.0789999999997</v>
      </c>
      <c r="H422" s="16">
        <f>H423</f>
        <v>4602.0789999999997</v>
      </c>
      <c r="I422" s="6">
        <f t="shared" si="31"/>
        <v>88.432151010774433</v>
      </c>
    </row>
    <row r="423" spans="1:9" ht="31.5">
      <c r="A423" s="44" t="s">
        <v>114</v>
      </c>
      <c r="B423" s="13">
        <v>303</v>
      </c>
      <c r="C423" s="38" t="s">
        <v>19</v>
      </c>
      <c r="D423" s="38" t="s">
        <v>21</v>
      </c>
      <c r="E423" s="39" t="s">
        <v>141</v>
      </c>
      <c r="F423" s="41">
        <v>200</v>
      </c>
      <c r="G423" s="31">
        <v>5204.0789999999997</v>
      </c>
      <c r="H423" s="31">
        <v>4602.0789999999997</v>
      </c>
      <c r="I423" s="6">
        <f t="shared" si="31"/>
        <v>88.432151010774433</v>
      </c>
    </row>
    <row r="424" spans="1:9">
      <c r="A424" s="44" t="s">
        <v>282</v>
      </c>
      <c r="B424" s="13">
        <v>303</v>
      </c>
      <c r="C424" s="38" t="s">
        <v>19</v>
      </c>
      <c r="D424" s="38" t="s">
        <v>21</v>
      </c>
      <c r="E424" s="39" t="s">
        <v>283</v>
      </c>
      <c r="F424" s="41"/>
      <c r="G424" s="31">
        <f>G425</f>
        <v>4410.5720000000001</v>
      </c>
      <c r="H424" s="31">
        <f>H425</f>
        <v>3684.68</v>
      </c>
      <c r="I424" s="6">
        <f t="shared" si="31"/>
        <v>83.541998634190747</v>
      </c>
    </row>
    <row r="425" spans="1:9" ht="31.5">
      <c r="A425" s="44" t="s">
        <v>114</v>
      </c>
      <c r="B425" s="13">
        <v>303</v>
      </c>
      <c r="C425" s="38" t="s">
        <v>19</v>
      </c>
      <c r="D425" s="38" t="s">
        <v>21</v>
      </c>
      <c r="E425" s="39" t="s">
        <v>283</v>
      </c>
      <c r="F425" s="41">
        <v>200</v>
      </c>
      <c r="G425" s="31">
        <v>4410.5720000000001</v>
      </c>
      <c r="H425" s="31">
        <v>3684.68</v>
      </c>
      <c r="I425" s="6">
        <f t="shared" si="31"/>
        <v>83.541998634190747</v>
      </c>
    </row>
    <row r="426" spans="1:9">
      <c r="A426" s="23" t="s">
        <v>48</v>
      </c>
      <c r="B426" s="13">
        <v>303</v>
      </c>
      <c r="C426" s="13" t="s">
        <v>22</v>
      </c>
      <c r="D426" s="13"/>
      <c r="E426" s="14"/>
      <c r="F426" s="11"/>
      <c r="G426" s="16">
        <f>G437+G427</f>
        <v>27041.930999999997</v>
      </c>
      <c r="H426" s="16">
        <f>H437+H427</f>
        <v>25097.923000000003</v>
      </c>
      <c r="I426" s="6">
        <f t="shared" si="31"/>
        <v>92.811134678215126</v>
      </c>
    </row>
    <row r="427" spans="1:9">
      <c r="A427" s="51" t="s">
        <v>49</v>
      </c>
      <c r="B427" s="13">
        <v>303</v>
      </c>
      <c r="C427" s="15" t="s">
        <v>22</v>
      </c>
      <c r="D427" s="15" t="s">
        <v>17</v>
      </c>
      <c r="E427" s="14"/>
      <c r="F427" s="11"/>
      <c r="G427" s="16">
        <f>G428</f>
        <v>22142.830999999998</v>
      </c>
      <c r="H427" s="16">
        <f>H428</f>
        <v>21088.023000000001</v>
      </c>
      <c r="I427" s="6">
        <f t="shared" si="31"/>
        <v>95.236345343556124</v>
      </c>
    </row>
    <row r="428" spans="1:9" ht="47.25">
      <c r="A428" s="51" t="s">
        <v>258</v>
      </c>
      <c r="B428" s="13">
        <v>303</v>
      </c>
      <c r="C428" s="15" t="s">
        <v>22</v>
      </c>
      <c r="D428" s="15" t="s">
        <v>17</v>
      </c>
      <c r="E428" s="14" t="s">
        <v>259</v>
      </c>
      <c r="F428" s="11"/>
      <c r="G428" s="16">
        <f>G429+G432</f>
        <v>22142.830999999998</v>
      </c>
      <c r="H428" s="16">
        <f>H429+H432</f>
        <v>21088.023000000001</v>
      </c>
      <c r="I428" s="6">
        <f t="shared" si="31"/>
        <v>95.236345343556124</v>
      </c>
    </row>
    <row r="429" spans="1:9" ht="31.5">
      <c r="A429" s="51" t="s">
        <v>320</v>
      </c>
      <c r="B429" s="13">
        <v>303</v>
      </c>
      <c r="C429" s="15" t="s">
        <v>22</v>
      </c>
      <c r="D429" s="15" t="s">
        <v>17</v>
      </c>
      <c r="E429" s="14" t="s">
        <v>154</v>
      </c>
      <c r="F429" s="11"/>
      <c r="G429" s="16">
        <f>G431+G430</f>
        <v>16866.120999999999</v>
      </c>
      <c r="H429" s="16">
        <f>H431+H430</f>
        <v>16356.064</v>
      </c>
      <c r="I429" s="6">
        <f t="shared" si="31"/>
        <v>96.975848803646088</v>
      </c>
    </row>
    <row r="430" spans="1:9" ht="31.5">
      <c r="A430" s="44" t="s">
        <v>114</v>
      </c>
      <c r="B430" s="13">
        <v>303</v>
      </c>
      <c r="C430" s="15" t="s">
        <v>22</v>
      </c>
      <c r="D430" s="15" t="s">
        <v>17</v>
      </c>
      <c r="E430" s="14" t="s">
        <v>154</v>
      </c>
      <c r="F430" s="11">
        <v>200</v>
      </c>
      <c r="G430" s="16">
        <v>1186.1210000000001</v>
      </c>
      <c r="H430" s="16">
        <v>676.06399999999996</v>
      </c>
      <c r="I430" s="6">
        <f t="shared" si="31"/>
        <v>56.997894818488163</v>
      </c>
    </row>
    <row r="431" spans="1:9" ht="47.25">
      <c r="A431" s="51" t="s">
        <v>216</v>
      </c>
      <c r="B431" s="13">
        <v>303</v>
      </c>
      <c r="C431" s="15" t="s">
        <v>22</v>
      </c>
      <c r="D431" s="15" t="s">
        <v>17</v>
      </c>
      <c r="E431" s="14" t="s">
        <v>154</v>
      </c>
      <c r="F431" s="11">
        <v>810</v>
      </c>
      <c r="G431" s="16">
        <v>15680</v>
      </c>
      <c r="H431" s="16">
        <v>15680</v>
      </c>
      <c r="I431" s="6">
        <f t="shared" si="31"/>
        <v>100</v>
      </c>
    </row>
    <row r="432" spans="1:9" ht="63">
      <c r="A432" s="43" t="s">
        <v>260</v>
      </c>
      <c r="B432" s="13">
        <v>303</v>
      </c>
      <c r="C432" s="15" t="s">
        <v>22</v>
      </c>
      <c r="D432" s="15" t="s">
        <v>17</v>
      </c>
      <c r="E432" s="14" t="s">
        <v>261</v>
      </c>
      <c r="F432" s="11"/>
      <c r="G432" s="16">
        <f>G433+G435</f>
        <v>5276.71</v>
      </c>
      <c r="H432" s="16">
        <f>H433+H435</f>
        <v>4731.9589999999998</v>
      </c>
      <c r="I432" s="6">
        <f t="shared" si="31"/>
        <v>89.676313460470638</v>
      </c>
    </row>
    <row r="433" spans="1:9" ht="47.25">
      <c r="A433" s="51" t="s">
        <v>156</v>
      </c>
      <c r="B433" s="13">
        <v>303</v>
      </c>
      <c r="C433" s="15" t="s">
        <v>22</v>
      </c>
      <c r="D433" s="15" t="s">
        <v>17</v>
      </c>
      <c r="E433" s="14" t="s">
        <v>189</v>
      </c>
      <c r="F433" s="11"/>
      <c r="G433" s="16">
        <f>G434</f>
        <v>4405.6000000000004</v>
      </c>
      <c r="H433" s="16">
        <f>H434</f>
        <v>3974.1869999999999</v>
      </c>
      <c r="I433" s="6">
        <f t="shared" si="31"/>
        <v>90.207622117305249</v>
      </c>
    </row>
    <row r="434" spans="1:9" ht="31.5">
      <c r="A434" s="44" t="s">
        <v>114</v>
      </c>
      <c r="B434" s="13">
        <v>303</v>
      </c>
      <c r="C434" s="15" t="s">
        <v>22</v>
      </c>
      <c r="D434" s="15" t="s">
        <v>17</v>
      </c>
      <c r="E434" s="14" t="s">
        <v>189</v>
      </c>
      <c r="F434" s="11">
        <v>200</v>
      </c>
      <c r="G434" s="16">
        <v>4405.6000000000004</v>
      </c>
      <c r="H434" s="16">
        <v>3974.1869999999999</v>
      </c>
      <c r="I434" s="6">
        <f t="shared" si="31"/>
        <v>90.207622117305249</v>
      </c>
    </row>
    <row r="435" spans="1:9" ht="47.25">
      <c r="A435" s="51" t="s">
        <v>215</v>
      </c>
      <c r="B435" s="13">
        <v>303</v>
      </c>
      <c r="C435" s="15" t="s">
        <v>22</v>
      </c>
      <c r="D435" s="15" t="s">
        <v>17</v>
      </c>
      <c r="E435" s="14" t="s">
        <v>189</v>
      </c>
      <c r="F435" s="11"/>
      <c r="G435" s="16">
        <f>G436</f>
        <v>871.11</v>
      </c>
      <c r="H435" s="16">
        <f>H436</f>
        <v>757.77200000000005</v>
      </c>
      <c r="I435" s="6">
        <f t="shared" si="31"/>
        <v>86.989243608729097</v>
      </c>
    </row>
    <row r="436" spans="1:9" ht="31.5">
      <c r="A436" s="43" t="s">
        <v>114</v>
      </c>
      <c r="B436" s="13">
        <v>303</v>
      </c>
      <c r="C436" s="15" t="s">
        <v>22</v>
      </c>
      <c r="D436" s="15" t="s">
        <v>17</v>
      </c>
      <c r="E436" s="14" t="s">
        <v>189</v>
      </c>
      <c r="F436" s="11">
        <v>200</v>
      </c>
      <c r="G436" s="16">
        <v>871.11</v>
      </c>
      <c r="H436" s="16">
        <v>757.77200000000005</v>
      </c>
      <c r="I436" s="6">
        <f t="shared" si="31"/>
        <v>86.989243608729097</v>
      </c>
    </row>
    <row r="437" spans="1:9">
      <c r="A437" s="23" t="s">
        <v>167</v>
      </c>
      <c r="B437" s="13">
        <v>303</v>
      </c>
      <c r="C437" s="13" t="s">
        <v>22</v>
      </c>
      <c r="D437" s="13" t="s">
        <v>18</v>
      </c>
      <c r="E437" s="14"/>
      <c r="F437" s="11"/>
      <c r="G437" s="16">
        <f>G438</f>
        <v>4899.1000000000004</v>
      </c>
      <c r="H437" s="16">
        <f>H438</f>
        <v>4009.9</v>
      </c>
      <c r="I437" s="6">
        <f t="shared" si="31"/>
        <v>81.849727500969564</v>
      </c>
    </row>
    <row r="438" spans="1:9">
      <c r="A438" s="23" t="s">
        <v>240</v>
      </c>
      <c r="B438" s="13">
        <v>303</v>
      </c>
      <c r="C438" s="13" t="s">
        <v>22</v>
      </c>
      <c r="D438" s="13" t="s">
        <v>18</v>
      </c>
      <c r="E438" s="14" t="s">
        <v>241</v>
      </c>
      <c r="F438" s="11"/>
      <c r="G438" s="16">
        <f>G439</f>
        <v>4899.1000000000004</v>
      </c>
      <c r="H438" s="16">
        <f>H439</f>
        <v>4009.9</v>
      </c>
      <c r="I438" s="6">
        <f t="shared" si="31"/>
        <v>81.849727500969564</v>
      </c>
    </row>
    <row r="439" spans="1:9">
      <c r="A439" s="23" t="s">
        <v>242</v>
      </c>
      <c r="B439" s="13">
        <v>303</v>
      </c>
      <c r="C439" s="13" t="s">
        <v>22</v>
      </c>
      <c r="D439" s="13" t="s">
        <v>18</v>
      </c>
      <c r="E439" s="14" t="s">
        <v>243</v>
      </c>
      <c r="F439" s="11"/>
      <c r="G439" s="16">
        <f>G442+G440+G444</f>
        <v>4899.1000000000004</v>
      </c>
      <c r="H439" s="16">
        <f>H442+H440+H444</f>
        <v>4009.9</v>
      </c>
      <c r="I439" s="6">
        <f t="shared" si="31"/>
        <v>81.849727500969564</v>
      </c>
    </row>
    <row r="440" spans="1:9">
      <c r="A440" s="23" t="s">
        <v>321</v>
      </c>
      <c r="B440" s="13">
        <v>303</v>
      </c>
      <c r="C440" s="13" t="s">
        <v>22</v>
      </c>
      <c r="D440" s="13" t="s">
        <v>18</v>
      </c>
      <c r="E440" s="14" t="s">
        <v>322</v>
      </c>
      <c r="F440" s="11"/>
      <c r="G440" s="16">
        <f>G441</f>
        <v>600</v>
      </c>
      <c r="H440" s="16">
        <f>H441</f>
        <v>0</v>
      </c>
      <c r="I440" s="6">
        <f t="shared" si="31"/>
        <v>0</v>
      </c>
    </row>
    <row r="441" spans="1:9" ht="31.5">
      <c r="A441" s="23" t="s">
        <v>114</v>
      </c>
      <c r="B441" s="13">
        <v>303</v>
      </c>
      <c r="C441" s="13" t="s">
        <v>22</v>
      </c>
      <c r="D441" s="13" t="s">
        <v>18</v>
      </c>
      <c r="E441" s="14" t="s">
        <v>322</v>
      </c>
      <c r="F441" s="11">
        <v>200</v>
      </c>
      <c r="G441" s="16">
        <v>600</v>
      </c>
      <c r="H441" s="16">
        <v>0</v>
      </c>
      <c r="I441" s="6">
        <f t="shared" si="31"/>
        <v>0</v>
      </c>
    </row>
    <row r="442" spans="1:9">
      <c r="A442" s="23" t="s">
        <v>176</v>
      </c>
      <c r="B442" s="13">
        <v>303</v>
      </c>
      <c r="C442" s="13" t="s">
        <v>22</v>
      </c>
      <c r="D442" s="13" t="s">
        <v>18</v>
      </c>
      <c r="E442" s="14" t="s">
        <v>177</v>
      </c>
      <c r="F442" s="11"/>
      <c r="G442" s="16">
        <f>G443</f>
        <v>3000</v>
      </c>
      <c r="H442" s="16">
        <f>H443</f>
        <v>2710.8</v>
      </c>
      <c r="I442" s="6">
        <f t="shared" si="31"/>
        <v>90.360000000000014</v>
      </c>
    </row>
    <row r="443" spans="1:9" ht="31.5">
      <c r="A443" s="23" t="s">
        <v>114</v>
      </c>
      <c r="B443" s="13">
        <v>303</v>
      </c>
      <c r="C443" s="13" t="s">
        <v>22</v>
      </c>
      <c r="D443" s="13" t="s">
        <v>18</v>
      </c>
      <c r="E443" s="14" t="s">
        <v>177</v>
      </c>
      <c r="F443" s="11">
        <v>200</v>
      </c>
      <c r="G443" s="16">
        <v>3000</v>
      </c>
      <c r="H443" s="16">
        <v>2710.8</v>
      </c>
      <c r="I443" s="6">
        <f t="shared" si="31"/>
        <v>90.360000000000014</v>
      </c>
    </row>
    <row r="444" spans="1:9" ht="31.5">
      <c r="A444" s="23" t="s">
        <v>323</v>
      </c>
      <c r="B444" s="13">
        <v>303</v>
      </c>
      <c r="C444" s="13" t="s">
        <v>22</v>
      </c>
      <c r="D444" s="13" t="s">
        <v>18</v>
      </c>
      <c r="E444" s="14" t="s">
        <v>324</v>
      </c>
      <c r="F444" s="11"/>
      <c r="G444" s="16">
        <f>G445</f>
        <v>1299.0999999999999</v>
      </c>
      <c r="H444" s="16">
        <f>H445</f>
        <v>1299.0999999999999</v>
      </c>
      <c r="I444" s="6">
        <f t="shared" si="31"/>
        <v>100</v>
      </c>
    </row>
    <row r="445" spans="1:9" ht="31.5">
      <c r="A445" s="23" t="s">
        <v>114</v>
      </c>
      <c r="B445" s="13">
        <v>303</v>
      </c>
      <c r="C445" s="13" t="s">
        <v>22</v>
      </c>
      <c r="D445" s="13" t="s">
        <v>18</v>
      </c>
      <c r="E445" s="14" t="s">
        <v>324</v>
      </c>
      <c r="F445" s="11">
        <v>200</v>
      </c>
      <c r="G445" s="16">
        <v>1299.0999999999999</v>
      </c>
      <c r="H445" s="16">
        <v>1299.0999999999999</v>
      </c>
      <c r="I445" s="6">
        <f t="shared" si="31"/>
        <v>100</v>
      </c>
    </row>
    <row r="446" spans="1:9">
      <c r="A446" s="49" t="s">
        <v>37</v>
      </c>
      <c r="B446" s="13">
        <v>303</v>
      </c>
      <c r="C446" s="13" t="s">
        <v>24</v>
      </c>
      <c r="D446" s="13"/>
      <c r="E446" s="14"/>
      <c r="F446" s="11"/>
      <c r="G446" s="16">
        <f>G458+G447+G454</f>
        <v>7970.9389999999994</v>
      </c>
      <c r="H446" s="16">
        <f>H458+H447+H454</f>
        <v>7370.2960000000003</v>
      </c>
      <c r="I446" s="6">
        <f t="shared" si="31"/>
        <v>92.464589178263708</v>
      </c>
    </row>
    <row r="447" spans="1:9">
      <c r="A447" s="49" t="s">
        <v>8</v>
      </c>
      <c r="B447" s="13">
        <v>303</v>
      </c>
      <c r="C447" s="13" t="s">
        <v>24</v>
      </c>
      <c r="D447" s="13" t="s">
        <v>16</v>
      </c>
      <c r="E447" s="14"/>
      <c r="F447" s="11"/>
      <c r="G447" s="16">
        <f>G448</f>
        <v>7401.9259999999995</v>
      </c>
      <c r="H447" s="16">
        <f>H448</f>
        <v>6801.2830000000004</v>
      </c>
      <c r="I447" s="6">
        <f t="shared" si="31"/>
        <v>91.885314714035246</v>
      </c>
    </row>
    <row r="448" spans="1:9">
      <c r="A448" s="50" t="s">
        <v>230</v>
      </c>
      <c r="B448" s="13">
        <v>303</v>
      </c>
      <c r="C448" s="13" t="s">
        <v>24</v>
      </c>
      <c r="D448" s="13" t="s">
        <v>16</v>
      </c>
      <c r="E448" s="14" t="s">
        <v>231</v>
      </c>
      <c r="F448" s="11"/>
      <c r="G448" s="16">
        <f>G449</f>
        <v>7401.9259999999995</v>
      </c>
      <c r="H448" s="16">
        <f>H449</f>
        <v>6801.2830000000004</v>
      </c>
      <c r="I448" s="6">
        <f t="shared" si="31"/>
        <v>91.885314714035246</v>
      </c>
    </row>
    <row r="449" spans="1:9">
      <c r="A449" s="50" t="s">
        <v>232</v>
      </c>
      <c r="B449" s="13">
        <v>303</v>
      </c>
      <c r="C449" s="13" t="s">
        <v>24</v>
      </c>
      <c r="D449" s="13" t="s">
        <v>16</v>
      </c>
      <c r="E449" s="14" t="s">
        <v>233</v>
      </c>
      <c r="F449" s="11"/>
      <c r="G449" s="16">
        <f>G450+G452</f>
        <v>7401.9259999999995</v>
      </c>
      <c r="H449" s="16">
        <f>H450+H452</f>
        <v>6801.2830000000004</v>
      </c>
      <c r="I449" s="6">
        <f t="shared" si="31"/>
        <v>91.885314714035246</v>
      </c>
    </row>
    <row r="450" spans="1:9" ht="31.5">
      <c r="A450" s="50" t="s">
        <v>325</v>
      </c>
      <c r="B450" s="13">
        <v>303</v>
      </c>
      <c r="C450" s="13" t="s">
        <v>24</v>
      </c>
      <c r="D450" s="13" t="s">
        <v>16</v>
      </c>
      <c r="E450" s="14" t="s">
        <v>326</v>
      </c>
      <c r="F450" s="11"/>
      <c r="G450" s="16">
        <f>G451</f>
        <v>6892.4</v>
      </c>
      <c r="H450" s="16">
        <f>H451</f>
        <v>6461.2430000000004</v>
      </c>
      <c r="I450" s="6">
        <f t="shared" si="31"/>
        <v>93.744457663513444</v>
      </c>
    </row>
    <row r="451" spans="1:9" ht="31.5">
      <c r="A451" s="23" t="s">
        <v>114</v>
      </c>
      <c r="B451" s="13">
        <v>303</v>
      </c>
      <c r="C451" s="13" t="s">
        <v>24</v>
      </c>
      <c r="D451" s="13" t="s">
        <v>16</v>
      </c>
      <c r="E451" s="14" t="s">
        <v>326</v>
      </c>
      <c r="F451" s="11">
        <v>200</v>
      </c>
      <c r="G451" s="16">
        <v>6892.4</v>
      </c>
      <c r="H451" s="16">
        <v>6461.2430000000004</v>
      </c>
      <c r="I451" s="6">
        <f t="shared" si="31"/>
        <v>93.744457663513444</v>
      </c>
    </row>
    <row r="452" spans="1:9" ht="31.5">
      <c r="A452" s="23" t="s">
        <v>327</v>
      </c>
      <c r="B452" s="13">
        <v>303</v>
      </c>
      <c r="C452" s="13" t="s">
        <v>24</v>
      </c>
      <c r="D452" s="13" t="s">
        <v>16</v>
      </c>
      <c r="E452" s="14" t="s">
        <v>326</v>
      </c>
      <c r="F452" s="11"/>
      <c r="G452" s="16">
        <f>G453</f>
        <v>509.52600000000001</v>
      </c>
      <c r="H452" s="16">
        <f>H453</f>
        <v>340.04</v>
      </c>
      <c r="I452" s="6">
        <f t="shared" si="31"/>
        <v>66.736535525174375</v>
      </c>
    </row>
    <row r="453" spans="1:9" ht="31.5">
      <c r="A453" s="23" t="s">
        <v>114</v>
      </c>
      <c r="B453" s="13">
        <v>303</v>
      </c>
      <c r="C453" s="13" t="s">
        <v>24</v>
      </c>
      <c r="D453" s="13" t="s">
        <v>16</v>
      </c>
      <c r="E453" s="14" t="s">
        <v>326</v>
      </c>
      <c r="F453" s="11">
        <v>200</v>
      </c>
      <c r="G453" s="16">
        <v>509.52600000000001</v>
      </c>
      <c r="H453" s="16">
        <v>340.04</v>
      </c>
      <c r="I453" s="6">
        <f t="shared" si="31"/>
        <v>66.736535525174375</v>
      </c>
    </row>
    <row r="454" spans="1:9" ht="31.5">
      <c r="A454" s="23" t="s">
        <v>291</v>
      </c>
      <c r="B454" s="13">
        <v>303</v>
      </c>
      <c r="C454" s="13" t="s">
        <v>24</v>
      </c>
      <c r="D454" s="13" t="s">
        <v>22</v>
      </c>
      <c r="E454" s="14"/>
      <c r="F454" s="11"/>
      <c r="G454" s="16">
        <f t="shared" ref="G454:H456" si="34">G455</f>
        <v>53.7</v>
      </c>
      <c r="H454" s="16">
        <f t="shared" si="34"/>
        <v>53.7</v>
      </c>
      <c r="I454" s="6">
        <f t="shared" si="31"/>
        <v>100</v>
      </c>
    </row>
    <row r="455" spans="1:9" ht="31.5">
      <c r="A455" s="50" t="s">
        <v>81</v>
      </c>
      <c r="B455" s="13">
        <v>303</v>
      </c>
      <c r="C455" s="13" t="s">
        <v>24</v>
      </c>
      <c r="D455" s="13" t="s">
        <v>22</v>
      </c>
      <c r="E455" s="14" t="s">
        <v>119</v>
      </c>
      <c r="F455" s="11"/>
      <c r="G455" s="16">
        <f t="shared" si="34"/>
        <v>53.7</v>
      </c>
      <c r="H455" s="16">
        <f t="shared" si="34"/>
        <v>53.7</v>
      </c>
      <c r="I455" s="6">
        <f t="shared" si="31"/>
        <v>100</v>
      </c>
    </row>
    <row r="456" spans="1:9">
      <c r="A456" s="52" t="s">
        <v>136</v>
      </c>
      <c r="B456" s="13">
        <v>303</v>
      </c>
      <c r="C456" s="13" t="s">
        <v>24</v>
      </c>
      <c r="D456" s="13" t="s">
        <v>22</v>
      </c>
      <c r="E456" s="19" t="s">
        <v>137</v>
      </c>
      <c r="F456" s="11"/>
      <c r="G456" s="16">
        <f t="shared" si="34"/>
        <v>53.7</v>
      </c>
      <c r="H456" s="16">
        <f t="shared" si="34"/>
        <v>53.7</v>
      </c>
      <c r="I456" s="6">
        <f t="shared" si="31"/>
        <v>100</v>
      </c>
    </row>
    <row r="457" spans="1:9" ht="31.5">
      <c r="A457" s="23" t="s">
        <v>114</v>
      </c>
      <c r="B457" s="13">
        <v>303</v>
      </c>
      <c r="C457" s="13" t="s">
        <v>24</v>
      </c>
      <c r="D457" s="13" t="s">
        <v>22</v>
      </c>
      <c r="E457" s="19" t="s">
        <v>137</v>
      </c>
      <c r="F457" s="32">
        <v>200</v>
      </c>
      <c r="G457" s="16">
        <v>53.7</v>
      </c>
      <c r="H457" s="16">
        <v>53.7</v>
      </c>
      <c r="I457" s="6">
        <f t="shared" si="31"/>
        <v>100</v>
      </c>
    </row>
    <row r="458" spans="1:9">
      <c r="A458" s="53" t="s">
        <v>10</v>
      </c>
      <c r="B458" s="13">
        <v>303</v>
      </c>
      <c r="C458" s="13" t="s">
        <v>24</v>
      </c>
      <c r="D458" s="13" t="s">
        <v>21</v>
      </c>
      <c r="E458" s="14"/>
      <c r="F458" s="11"/>
      <c r="G458" s="16">
        <f t="shared" ref="G458:H460" si="35">G459</f>
        <v>515.31299999999999</v>
      </c>
      <c r="H458" s="16">
        <f t="shared" si="35"/>
        <v>515.31299999999999</v>
      </c>
      <c r="I458" s="6">
        <f t="shared" si="31"/>
        <v>100</v>
      </c>
    </row>
    <row r="459" spans="1:9" ht="47.25">
      <c r="A459" s="49" t="s">
        <v>225</v>
      </c>
      <c r="B459" s="13">
        <v>303</v>
      </c>
      <c r="C459" s="13" t="s">
        <v>24</v>
      </c>
      <c r="D459" s="13" t="s">
        <v>21</v>
      </c>
      <c r="E459" s="15" t="s">
        <v>226</v>
      </c>
      <c r="F459" s="11"/>
      <c r="G459" s="16">
        <f t="shared" si="35"/>
        <v>515.31299999999999</v>
      </c>
      <c r="H459" s="16">
        <f t="shared" si="35"/>
        <v>515.31299999999999</v>
      </c>
      <c r="I459" s="6">
        <f t="shared" ref="I459" si="36">H459/G459*100</f>
        <v>100</v>
      </c>
    </row>
    <row r="460" spans="1:9">
      <c r="A460" s="49" t="s">
        <v>237</v>
      </c>
      <c r="B460" s="13">
        <v>303</v>
      </c>
      <c r="C460" s="13" t="s">
        <v>24</v>
      </c>
      <c r="D460" s="13" t="s">
        <v>21</v>
      </c>
      <c r="E460" s="15" t="s">
        <v>238</v>
      </c>
      <c r="F460" s="11"/>
      <c r="G460" s="16">
        <f t="shared" si="35"/>
        <v>515.31299999999999</v>
      </c>
      <c r="H460" s="16">
        <f t="shared" si="35"/>
        <v>515.31299999999999</v>
      </c>
      <c r="I460" s="6">
        <f t="shared" si="31"/>
        <v>100</v>
      </c>
    </row>
    <row r="461" spans="1:9" ht="31.5">
      <c r="A461" s="49" t="s">
        <v>107</v>
      </c>
      <c r="B461" s="13">
        <v>303</v>
      </c>
      <c r="C461" s="13" t="s">
        <v>24</v>
      </c>
      <c r="D461" s="13" t="s">
        <v>21</v>
      </c>
      <c r="E461" s="14" t="s">
        <v>144</v>
      </c>
      <c r="F461" s="13"/>
      <c r="G461" s="16">
        <f>G462+G463</f>
        <v>515.31299999999999</v>
      </c>
      <c r="H461" s="16">
        <f>H462+H463</f>
        <v>515.31299999999999</v>
      </c>
      <c r="I461" s="6">
        <f t="shared" ref="I461:I485" si="37">H461/G461*100</f>
        <v>100</v>
      </c>
    </row>
    <row r="462" spans="1:9" ht="63">
      <c r="A462" s="23" t="s">
        <v>73</v>
      </c>
      <c r="B462" s="13">
        <v>303</v>
      </c>
      <c r="C462" s="32" t="s">
        <v>24</v>
      </c>
      <c r="D462" s="32" t="s">
        <v>21</v>
      </c>
      <c r="E462" s="14" t="s">
        <v>144</v>
      </c>
      <c r="F462" s="32">
        <v>100</v>
      </c>
      <c r="G462" s="33">
        <v>496.98599999999999</v>
      </c>
      <c r="H462" s="33">
        <v>496.98599999999999</v>
      </c>
      <c r="I462" s="6">
        <f t="shared" si="37"/>
        <v>100</v>
      </c>
    </row>
    <row r="463" spans="1:9" ht="31.5">
      <c r="A463" s="23" t="s">
        <v>114</v>
      </c>
      <c r="B463" s="13">
        <v>303</v>
      </c>
      <c r="C463" s="32" t="s">
        <v>24</v>
      </c>
      <c r="D463" s="32" t="s">
        <v>21</v>
      </c>
      <c r="E463" s="14" t="s">
        <v>144</v>
      </c>
      <c r="F463" s="32">
        <v>200</v>
      </c>
      <c r="G463" s="33">
        <v>18.327000000000002</v>
      </c>
      <c r="H463" s="33">
        <v>18.327000000000002</v>
      </c>
      <c r="I463" s="6">
        <f t="shared" si="37"/>
        <v>100</v>
      </c>
    </row>
    <row r="464" spans="1:9">
      <c r="A464" s="49" t="s">
        <v>38</v>
      </c>
      <c r="B464" s="13">
        <v>303</v>
      </c>
      <c r="C464" s="13">
        <v>10</v>
      </c>
      <c r="D464" s="13"/>
      <c r="E464" s="15"/>
      <c r="F464" s="11"/>
      <c r="G464" s="16">
        <f>G465+G470</f>
        <v>4348.5</v>
      </c>
      <c r="H464" s="16">
        <f>H465+H470</f>
        <v>3292.7000000000003</v>
      </c>
      <c r="I464" s="6">
        <f t="shared" si="37"/>
        <v>75.72036334368174</v>
      </c>
    </row>
    <row r="465" spans="1:9">
      <c r="A465" s="51" t="s">
        <v>13</v>
      </c>
      <c r="B465" s="13">
        <v>303</v>
      </c>
      <c r="C465" s="13">
        <v>10</v>
      </c>
      <c r="D465" s="13" t="s">
        <v>16</v>
      </c>
      <c r="E465" s="15"/>
      <c r="F465" s="11"/>
      <c r="G465" s="16">
        <f t="shared" ref="G465:H468" si="38">G466</f>
        <v>1240.9000000000001</v>
      </c>
      <c r="H465" s="16">
        <f t="shared" si="38"/>
        <v>1240.9000000000001</v>
      </c>
      <c r="I465" s="6">
        <f t="shared" si="37"/>
        <v>100</v>
      </c>
    </row>
    <row r="466" spans="1:9">
      <c r="A466" s="49" t="s">
        <v>230</v>
      </c>
      <c r="B466" s="13">
        <v>303</v>
      </c>
      <c r="C466" s="13">
        <v>10</v>
      </c>
      <c r="D466" s="13" t="s">
        <v>16</v>
      </c>
      <c r="E466" s="15" t="s">
        <v>231</v>
      </c>
      <c r="F466" s="11"/>
      <c r="G466" s="16">
        <f t="shared" si="38"/>
        <v>1240.9000000000001</v>
      </c>
      <c r="H466" s="16">
        <f t="shared" si="38"/>
        <v>1240.9000000000001</v>
      </c>
      <c r="I466" s="6">
        <f t="shared" si="37"/>
        <v>100</v>
      </c>
    </row>
    <row r="467" spans="1:9">
      <c r="A467" s="49" t="s">
        <v>235</v>
      </c>
      <c r="B467" s="13">
        <v>303</v>
      </c>
      <c r="C467" s="13">
        <v>10</v>
      </c>
      <c r="D467" s="13" t="s">
        <v>16</v>
      </c>
      <c r="E467" s="15" t="s">
        <v>236</v>
      </c>
      <c r="F467" s="11"/>
      <c r="G467" s="16">
        <f t="shared" si="38"/>
        <v>1240.9000000000001</v>
      </c>
      <c r="H467" s="16">
        <f t="shared" si="38"/>
        <v>1240.9000000000001</v>
      </c>
      <c r="I467" s="6">
        <f t="shared" si="37"/>
        <v>100</v>
      </c>
    </row>
    <row r="468" spans="1:9">
      <c r="A468" s="49" t="s">
        <v>96</v>
      </c>
      <c r="B468" s="13">
        <v>303</v>
      </c>
      <c r="C468" s="13">
        <v>10</v>
      </c>
      <c r="D468" s="13" t="s">
        <v>16</v>
      </c>
      <c r="E468" s="14" t="s">
        <v>145</v>
      </c>
      <c r="F468" s="11"/>
      <c r="G468" s="16">
        <f t="shared" si="38"/>
        <v>1240.9000000000001</v>
      </c>
      <c r="H468" s="16">
        <f t="shared" si="38"/>
        <v>1240.9000000000001</v>
      </c>
      <c r="I468" s="6">
        <f t="shared" si="37"/>
        <v>100</v>
      </c>
    </row>
    <row r="469" spans="1:9">
      <c r="A469" s="49" t="s">
        <v>65</v>
      </c>
      <c r="B469" s="13">
        <v>303</v>
      </c>
      <c r="C469" s="13">
        <v>10</v>
      </c>
      <c r="D469" s="13" t="s">
        <v>16</v>
      </c>
      <c r="E469" s="14" t="s">
        <v>145</v>
      </c>
      <c r="F469" s="11">
        <v>300</v>
      </c>
      <c r="G469" s="16">
        <v>1240.9000000000001</v>
      </c>
      <c r="H469" s="16">
        <v>1240.9000000000001</v>
      </c>
      <c r="I469" s="6">
        <f t="shared" si="37"/>
        <v>100</v>
      </c>
    </row>
    <row r="470" spans="1:9">
      <c r="A470" s="51" t="s">
        <v>41</v>
      </c>
      <c r="B470" s="13">
        <v>303</v>
      </c>
      <c r="C470" s="13">
        <v>10</v>
      </c>
      <c r="D470" s="13" t="s">
        <v>18</v>
      </c>
      <c r="E470" s="14"/>
      <c r="F470" s="11"/>
      <c r="G470" s="16">
        <f>G471+G474</f>
        <v>3107.6</v>
      </c>
      <c r="H470" s="16">
        <f>H471+H474</f>
        <v>2051.8000000000002</v>
      </c>
      <c r="I470" s="6">
        <f t="shared" si="37"/>
        <v>66.025228472132852</v>
      </c>
    </row>
    <row r="471" spans="1:9" ht="31.5">
      <c r="A471" s="49" t="s">
        <v>284</v>
      </c>
      <c r="B471" s="13">
        <v>303</v>
      </c>
      <c r="C471" s="13">
        <v>10</v>
      </c>
      <c r="D471" s="13" t="s">
        <v>18</v>
      </c>
      <c r="E471" s="14" t="s">
        <v>285</v>
      </c>
      <c r="F471" s="11"/>
      <c r="G471" s="16">
        <f>G472</f>
        <v>1376.6</v>
      </c>
      <c r="H471" s="16">
        <f>H472</f>
        <v>1376.6</v>
      </c>
      <c r="I471" s="6">
        <f t="shared" si="37"/>
        <v>100</v>
      </c>
    </row>
    <row r="472" spans="1:9" ht="47.25">
      <c r="A472" s="51" t="s">
        <v>217</v>
      </c>
      <c r="B472" s="13">
        <v>303</v>
      </c>
      <c r="C472" s="13">
        <v>10</v>
      </c>
      <c r="D472" s="13" t="s">
        <v>18</v>
      </c>
      <c r="E472" s="14" t="s">
        <v>218</v>
      </c>
      <c r="F472" s="11"/>
      <c r="G472" s="16">
        <f>G473</f>
        <v>1376.6</v>
      </c>
      <c r="H472" s="16">
        <f>H473</f>
        <v>1376.6</v>
      </c>
      <c r="I472" s="6">
        <f t="shared" si="37"/>
        <v>100</v>
      </c>
    </row>
    <row r="473" spans="1:9">
      <c r="A473" s="51" t="s">
        <v>65</v>
      </c>
      <c r="B473" s="13">
        <v>303</v>
      </c>
      <c r="C473" s="13">
        <v>10</v>
      </c>
      <c r="D473" s="13" t="s">
        <v>18</v>
      </c>
      <c r="E473" s="14" t="s">
        <v>218</v>
      </c>
      <c r="F473" s="11">
        <v>300</v>
      </c>
      <c r="G473" s="16">
        <v>1376.6</v>
      </c>
      <c r="H473" s="16">
        <v>1376.6</v>
      </c>
      <c r="I473" s="6">
        <f t="shared" si="37"/>
        <v>100</v>
      </c>
    </row>
    <row r="474" spans="1:9">
      <c r="A474" s="51" t="s">
        <v>230</v>
      </c>
      <c r="B474" s="13">
        <v>303</v>
      </c>
      <c r="C474" s="13">
        <v>10</v>
      </c>
      <c r="D474" s="13" t="s">
        <v>18</v>
      </c>
      <c r="E474" s="15" t="s">
        <v>231</v>
      </c>
      <c r="F474" s="11"/>
      <c r="G474" s="16">
        <f t="shared" ref="G474:H476" si="39">G475</f>
        <v>1731</v>
      </c>
      <c r="H474" s="16">
        <f t="shared" si="39"/>
        <v>675.2</v>
      </c>
      <c r="I474" s="6">
        <f t="shared" si="37"/>
        <v>39.006354708261121</v>
      </c>
    </row>
    <row r="475" spans="1:9">
      <c r="A475" s="49" t="s">
        <v>286</v>
      </c>
      <c r="B475" s="13">
        <v>303</v>
      </c>
      <c r="C475" s="13">
        <v>10</v>
      </c>
      <c r="D475" s="13" t="s">
        <v>18</v>
      </c>
      <c r="E475" s="14" t="s">
        <v>287</v>
      </c>
      <c r="F475" s="11"/>
      <c r="G475" s="16">
        <f t="shared" si="39"/>
        <v>1731</v>
      </c>
      <c r="H475" s="16">
        <f t="shared" si="39"/>
        <v>675.2</v>
      </c>
      <c r="I475" s="6">
        <f t="shared" si="37"/>
        <v>39.006354708261121</v>
      </c>
    </row>
    <row r="476" spans="1:9" ht="47.25">
      <c r="A476" s="49" t="s">
        <v>288</v>
      </c>
      <c r="B476" s="13">
        <v>303</v>
      </c>
      <c r="C476" s="13" t="s">
        <v>56</v>
      </c>
      <c r="D476" s="13" t="s">
        <v>18</v>
      </c>
      <c r="E476" s="14" t="s">
        <v>289</v>
      </c>
      <c r="F476" s="13"/>
      <c r="G476" s="16">
        <f t="shared" si="39"/>
        <v>1731</v>
      </c>
      <c r="H476" s="16">
        <f t="shared" si="39"/>
        <v>675.2</v>
      </c>
      <c r="I476" s="6">
        <f t="shared" si="37"/>
        <v>39.006354708261121</v>
      </c>
    </row>
    <row r="477" spans="1:9">
      <c r="A477" s="49" t="s">
        <v>65</v>
      </c>
      <c r="B477" s="13">
        <v>303</v>
      </c>
      <c r="C477" s="13" t="s">
        <v>56</v>
      </c>
      <c r="D477" s="13" t="s">
        <v>18</v>
      </c>
      <c r="E477" s="14" t="s">
        <v>289</v>
      </c>
      <c r="F477" s="13">
        <v>300</v>
      </c>
      <c r="G477" s="16">
        <v>1731</v>
      </c>
      <c r="H477" s="16">
        <v>675.2</v>
      </c>
      <c r="I477" s="6">
        <f t="shared" si="37"/>
        <v>39.006354708261121</v>
      </c>
    </row>
    <row r="478" spans="1:9" ht="31.5">
      <c r="A478" s="49" t="s">
        <v>190</v>
      </c>
      <c r="B478" s="13">
        <v>305</v>
      </c>
      <c r="C478" s="13"/>
      <c r="D478" s="13"/>
      <c r="E478" s="14"/>
      <c r="F478" s="11"/>
      <c r="G478" s="16">
        <f>G479+G494+G532+G528+G517+G502+G498+G506</f>
        <v>1490</v>
      </c>
      <c r="H478" s="16">
        <f>H479+H494+H532+H528+H517+H502+H498+H506</f>
        <v>1292.864</v>
      </c>
      <c r="I478" s="6">
        <f t="shared" si="37"/>
        <v>86.76939597315436</v>
      </c>
    </row>
    <row r="479" spans="1:9">
      <c r="A479" s="49" t="s">
        <v>34</v>
      </c>
      <c r="B479" s="13">
        <v>305</v>
      </c>
      <c r="C479" s="13" t="s">
        <v>16</v>
      </c>
      <c r="D479" s="13"/>
      <c r="E479" s="15"/>
      <c r="F479" s="11"/>
      <c r="G479" s="16">
        <f>G480+G489+G486</f>
        <v>1490</v>
      </c>
      <c r="H479" s="16">
        <f>H480+H489+H486</f>
        <v>1292.864</v>
      </c>
      <c r="I479" s="6">
        <f t="shared" si="37"/>
        <v>86.76939597315436</v>
      </c>
    </row>
    <row r="480" spans="1:9">
      <c r="A480" s="49" t="s">
        <v>6</v>
      </c>
      <c r="B480" s="13">
        <v>305</v>
      </c>
      <c r="C480" s="13" t="s">
        <v>16</v>
      </c>
      <c r="D480" s="13" t="s">
        <v>20</v>
      </c>
      <c r="E480" s="15"/>
      <c r="F480" s="11"/>
      <c r="G480" s="16">
        <f>G481</f>
        <v>1490</v>
      </c>
      <c r="H480" s="16">
        <f>H481</f>
        <v>1292.864</v>
      </c>
      <c r="I480" s="6">
        <f t="shared" si="37"/>
        <v>86.76939597315436</v>
      </c>
    </row>
    <row r="481" spans="1:9" ht="31.5">
      <c r="A481" s="49" t="s">
        <v>75</v>
      </c>
      <c r="B481" s="13">
        <v>305</v>
      </c>
      <c r="C481" s="13" t="s">
        <v>16</v>
      </c>
      <c r="D481" s="13" t="s">
        <v>20</v>
      </c>
      <c r="E481" s="14" t="s">
        <v>115</v>
      </c>
      <c r="F481" s="11"/>
      <c r="G481" s="16">
        <f>G482</f>
        <v>1490</v>
      </c>
      <c r="H481" s="16">
        <f>H482</f>
        <v>1292.864</v>
      </c>
      <c r="I481" s="6">
        <f t="shared" si="37"/>
        <v>86.76939597315436</v>
      </c>
    </row>
    <row r="482" spans="1:9" ht="31.5">
      <c r="A482" s="49" t="s">
        <v>191</v>
      </c>
      <c r="B482" s="13">
        <v>305</v>
      </c>
      <c r="C482" s="13" t="s">
        <v>16</v>
      </c>
      <c r="D482" s="13" t="s">
        <v>20</v>
      </c>
      <c r="E482" s="14" t="s">
        <v>192</v>
      </c>
      <c r="F482" s="11"/>
      <c r="G482" s="16">
        <f>G483+G484</f>
        <v>1490</v>
      </c>
      <c r="H482" s="16">
        <f>H483+H484</f>
        <v>1292.864</v>
      </c>
      <c r="I482" s="6">
        <f t="shared" si="37"/>
        <v>86.76939597315436</v>
      </c>
    </row>
    <row r="483" spans="1:9" ht="63">
      <c r="A483" s="23" t="s">
        <v>73</v>
      </c>
      <c r="B483" s="13">
        <v>305</v>
      </c>
      <c r="C483" s="13" t="s">
        <v>16</v>
      </c>
      <c r="D483" s="13" t="s">
        <v>20</v>
      </c>
      <c r="E483" s="14" t="s">
        <v>192</v>
      </c>
      <c r="F483" s="11">
        <v>100</v>
      </c>
      <c r="G483" s="16">
        <v>1318.6489999999999</v>
      </c>
      <c r="H483" s="16">
        <v>1121.624</v>
      </c>
      <c r="I483" s="6">
        <f t="shared" si="37"/>
        <v>85.058571310485206</v>
      </c>
    </row>
    <row r="484" spans="1:9" ht="31.5">
      <c r="A484" s="23" t="s">
        <v>114</v>
      </c>
      <c r="B484" s="13">
        <v>305</v>
      </c>
      <c r="C484" s="13" t="s">
        <v>16</v>
      </c>
      <c r="D484" s="13" t="s">
        <v>20</v>
      </c>
      <c r="E484" s="14" t="s">
        <v>192</v>
      </c>
      <c r="F484" s="11">
        <v>200</v>
      </c>
      <c r="G484" s="16">
        <v>171.351</v>
      </c>
      <c r="H484" s="16">
        <v>171.24</v>
      </c>
      <c r="I484" s="6">
        <f t="shared" si="37"/>
        <v>99.935220687361038</v>
      </c>
    </row>
    <row r="485" spans="1:9">
      <c r="A485" s="49" t="s">
        <v>53</v>
      </c>
      <c r="B485" s="12"/>
      <c r="C485" s="12"/>
      <c r="D485" s="12"/>
      <c r="E485" s="12"/>
      <c r="F485" s="12"/>
      <c r="G485" s="16">
        <f>G11+G44+G97+G223+G338+G478+G316</f>
        <v>683294.022</v>
      </c>
      <c r="H485" s="16">
        <f>H11+H44+H97+H223+H338+H478+H316</f>
        <v>644679.56699999981</v>
      </c>
      <c r="I485" s="6">
        <f t="shared" si="37"/>
        <v>94.348779038491244</v>
      </c>
    </row>
  </sheetData>
  <mergeCells count="1">
    <mergeCell ref="A7:I7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1"/>
  <sheetViews>
    <sheetView zoomScale="90" zoomScaleNormal="90" workbookViewId="0">
      <selection activeCell="F6" sqref="F6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86" customWidth="1"/>
    <col min="6" max="6" width="11.5703125" style="1" customWidth="1"/>
    <col min="7" max="7" width="10.5703125" style="1" customWidth="1"/>
    <col min="8" max="8" width="9.85546875" style="1" customWidth="1"/>
    <col min="9" max="16384" width="9.140625" style="1"/>
  </cols>
  <sheetData>
    <row r="1" spans="1:9">
      <c r="B1" s="8"/>
      <c r="C1" s="8"/>
      <c r="D1" s="8"/>
      <c r="E1" s="79"/>
      <c r="F1" s="10" t="s">
        <v>104</v>
      </c>
      <c r="G1" s="8"/>
      <c r="H1" s="8"/>
    </row>
    <row r="2" spans="1:9">
      <c r="B2" s="8"/>
      <c r="C2" s="8"/>
      <c r="D2" s="8"/>
      <c r="E2" s="79"/>
      <c r="F2" s="10" t="s">
        <v>0</v>
      </c>
      <c r="G2" s="8"/>
      <c r="H2" s="8"/>
    </row>
    <row r="3" spans="1:9">
      <c r="B3" s="8"/>
      <c r="C3" s="8"/>
      <c r="D3" s="8"/>
      <c r="E3" s="79"/>
      <c r="F3" s="10" t="s">
        <v>1</v>
      </c>
      <c r="G3" s="8"/>
      <c r="H3" s="8"/>
    </row>
    <row r="4" spans="1:9">
      <c r="B4" s="8"/>
      <c r="C4" s="8"/>
      <c r="D4" s="8"/>
      <c r="E4" s="79"/>
      <c r="F4" s="10" t="s">
        <v>2</v>
      </c>
      <c r="G4" s="8"/>
      <c r="H4" s="8"/>
    </row>
    <row r="5" spans="1:9">
      <c r="B5" s="8"/>
      <c r="C5" s="8"/>
      <c r="D5" s="8"/>
      <c r="E5" s="79"/>
      <c r="F5" s="10" t="s">
        <v>333</v>
      </c>
      <c r="G5" s="8"/>
      <c r="H5" s="8"/>
    </row>
    <row r="6" spans="1:9">
      <c r="A6" s="4"/>
      <c r="B6" s="2"/>
      <c r="C6" s="2"/>
      <c r="D6" s="2"/>
      <c r="E6" s="80"/>
      <c r="F6" s="2"/>
      <c r="G6" s="2"/>
      <c r="H6" s="2"/>
    </row>
    <row r="7" spans="1:9">
      <c r="A7" s="88" t="s">
        <v>329</v>
      </c>
      <c r="B7" s="88"/>
      <c r="C7" s="88"/>
      <c r="D7" s="88"/>
      <c r="E7" s="88"/>
      <c r="F7" s="88"/>
      <c r="G7" s="88"/>
      <c r="H7" s="88"/>
    </row>
    <row r="8" spans="1:9">
      <c r="A8" s="4"/>
      <c r="B8" s="2"/>
      <c r="C8" s="2"/>
      <c r="D8" s="2"/>
      <c r="E8" s="80"/>
      <c r="F8" s="2"/>
      <c r="G8" s="2"/>
      <c r="H8" s="25" t="s">
        <v>67</v>
      </c>
    </row>
    <row r="9" spans="1:9" ht="47.25">
      <c r="A9" s="3" t="s">
        <v>3</v>
      </c>
      <c r="B9" s="3" t="s">
        <v>4</v>
      </c>
      <c r="C9" s="3" t="s">
        <v>5</v>
      </c>
      <c r="D9" s="3" t="s">
        <v>26</v>
      </c>
      <c r="E9" s="81" t="s">
        <v>27</v>
      </c>
      <c r="F9" s="3" t="s">
        <v>61</v>
      </c>
      <c r="G9" s="3" t="s">
        <v>62</v>
      </c>
      <c r="H9" s="3" t="s">
        <v>66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81">
        <v>5</v>
      </c>
      <c r="F10" s="3">
        <v>6</v>
      </c>
      <c r="G10" s="3">
        <v>7</v>
      </c>
      <c r="H10" s="3">
        <v>8</v>
      </c>
    </row>
    <row r="11" spans="1:9" ht="31.5">
      <c r="A11" s="65" t="s">
        <v>34</v>
      </c>
      <c r="B11" s="13" t="s">
        <v>16</v>
      </c>
      <c r="C11" s="11"/>
      <c r="D11" s="11"/>
      <c r="E11" s="82"/>
      <c r="F11" s="16">
        <f>F12+F17+F29+F39+F44+F24</f>
        <v>61583.470999999998</v>
      </c>
      <c r="G11" s="16">
        <f>G12+G17+G29+G39+G44+G24</f>
        <v>59475.002999999997</v>
      </c>
      <c r="H11" s="40">
        <f>G11/F11*100</f>
        <v>96.576243648234765</v>
      </c>
    </row>
    <row r="12" spans="1:9" ht="31.5">
      <c r="A12" s="65" t="str">
        <f>[1]Лист2!A343</f>
        <v>Функционирование высшего должностного лица муниципального образования</v>
      </c>
      <c r="B12" s="13" t="str">
        <f>[1]Лист2!C343</f>
        <v>01</v>
      </c>
      <c r="C12" s="13" t="str">
        <f>[1]Лист2!D343</f>
        <v>02</v>
      </c>
      <c r="D12" s="13"/>
      <c r="E12" s="78"/>
      <c r="F12" s="26">
        <f>F15</f>
        <v>2400.4</v>
      </c>
      <c r="G12" s="26">
        <f>G15</f>
        <v>2237.9389999999999</v>
      </c>
      <c r="H12" s="40">
        <f t="shared" ref="H12:H76" si="0">G12/F12*100</f>
        <v>93.231919680053309</v>
      </c>
    </row>
    <row r="13" spans="1:9" ht="31.5">
      <c r="A13" s="65" t="str">
        <f>[1]Лист2!A344</f>
        <v>Руководство и управление в сфере установленных функций органов государственной власти субъектов Российской Федерации</v>
      </c>
      <c r="B13" s="13" t="str">
        <f>[1]Лист2!C344</f>
        <v>01</v>
      </c>
      <c r="C13" s="13" t="str">
        <f>[1]Лист2!D344</f>
        <v>02</v>
      </c>
      <c r="D13" s="15" t="str">
        <f>[1]Лист2!E344</f>
        <v>01 0 00 00000</v>
      </c>
      <c r="E13" s="78"/>
      <c r="F13" s="26">
        <f t="shared" ref="F13:G14" si="1">F14</f>
        <v>2400.4</v>
      </c>
      <c r="G13" s="26">
        <f t="shared" si="1"/>
        <v>2237.9389999999999</v>
      </c>
      <c r="H13" s="40">
        <f t="shared" si="0"/>
        <v>93.231919680053309</v>
      </c>
      <c r="I13" s="47"/>
    </row>
    <row r="14" spans="1:9" ht="31.5">
      <c r="A14" s="65" t="str">
        <f>[1]Лист2!A345</f>
        <v>Расходы на обеспечение деятельности органов местного самоуправления</v>
      </c>
      <c r="B14" s="13" t="str">
        <f>[1]Лист2!C345</f>
        <v>01</v>
      </c>
      <c r="C14" s="13" t="str">
        <f>[1]Лист2!D345</f>
        <v>02</v>
      </c>
      <c r="D14" s="15" t="str">
        <f>[1]Лист2!E345</f>
        <v>01 2 00 00000</v>
      </c>
      <c r="E14" s="78"/>
      <c r="F14" s="26">
        <f t="shared" si="1"/>
        <v>2400.4</v>
      </c>
      <c r="G14" s="26">
        <f t="shared" si="1"/>
        <v>2237.9389999999999</v>
      </c>
      <c r="H14" s="40">
        <f t="shared" si="0"/>
        <v>93.231919680053309</v>
      </c>
    </row>
    <row r="15" spans="1:9" ht="31.5">
      <c r="A15" s="65" t="str">
        <f>[1]Лист2!A346</f>
        <v>Глава муниципального образования</v>
      </c>
      <c r="B15" s="13" t="str">
        <f>[1]Лист2!C346</f>
        <v>01</v>
      </c>
      <c r="C15" s="13" t="str">
        <f>[1]Лист2!D346</f>
        <v>02</v>
      </c>
      <c r="D15" s="15" t="str">
        <f>[1]Лист2!E346</f>
        <v>01 2 00 10120</v>
      </c>
      <c r="E15" s="78"/>
      <c r="F15" s="26">
        <f>F16</f>
        <v>2400.4</v>
      </c>
      <c r="G15" s="26">
        <f>G16</f>
        <v>2237.9389999999999</v>
      </c>
      <c r="H15" s="40">
        <f t="shared" si="0"/>
        <v>93.231919680053309</v>
      </c>
    </row>
    <row r="16" spans="1:9" ht="63">
      <c r="A16" s="65" t="str">
        <f>[1]Лист2!A347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13" t="str">
        <f>[1]Лист2!C347</f>
        <v>01</v>
      </c>
      <c r="C16" s="13" t="str">
        <f>[1]Лист2!D347</f>
        <v>02</v>
      </c>
      <c r="D16" s="15" t="str">
        <f>[1]Лист2!E347</f>
        <v>01 2 00 10120</v>
      </c>
      <c r="E16" s="78">
        <f>[1]Лист2!F347</f>
        <v>100</v>
      </c>
      <c r="F16" s="26">
        <f>Лист2!G344</f>
        <v>2400.4</v>
      </c>
      <c r="G16" s="26">
        <f>Лист2!H344</f>
        <v>2237.9389999999999</v>
      </c>
      <c r="H16" s="40">
        <f t="shared" si="0"/>
        <v>93.231919680053309</v>
      </c>
    </row>
    <row r="17" spans="1:8" ht="47.25">
      <c r="A17" s="66" t="s">
        <v>312</v>
      </c>
      <c r="B17" s="13" t="s">
        <v>16</v>
      </c>
      <c r="C17" s="13" t="s">
        <v>19</v>
      </c>
      <c r="D17" s="11"/>
      <c r="E17" s="82"/>
      <c r="F17" s="16">
        <f t="shared" ref="F17:G19" si="2">F18</f>
        <v>25287.829999999998</v>
      </c>
      <c r="G17" s="16">
        <f t="shared" si="2"/>
        <v>25044.69</v>
      </c>
      <c r="H17" s="40">
        <f t="shared" si="0"/>
        <v>99.038509828640898</v>
      </c>
    </row>
    <row r="18" spans="1:8" ht="31.5">
      <c r="A18" s="66" t="str">
        <f>[1]Лист2!A349</f>
        <v>Руководство и управление в сфере установленных функций органов государственной власти субъектов Российской Федерации</v>
      </c>
      <c r="B18" s="13" t="str">
        <f>[1]Лист2!C349</f>
        <v>01</v>
      </c>
      <c r="C18" s="13" t="str">
        <f>[1]Лист2!D349</f>
        <v>04</v>
      </c>
      <c r="D18" s="13" t="str">
        <f>[1]Лист2!E349</f>
        <v>01 0 00 00000</v>
      </c>
      <c r="E18" s="82"/>
      <c r="F18" s="16">
        <f t="shared" si="2"/>
        <v>25287.829999999998</v>
      </c>
      <c r="G18" s="16">
        <f t="shared" si="2"/>
        <v>25044.69</v>
      </c>
      <c r="H18" s="40">
        <f t="shared" si="0"/>
        <v>99.038509828640898</v>
      </c>
    </row>
    <row r="19" spans="1:8" ht="31.5">
      <c r="A19" s="67" t="s">
        <v>75</v>
      </c>
      <c r="B19" s="13" t="s">
        <v>16</v>
      </c>
      <c r="C19" s="13" t="s">
        <v>19</v>
      </c>
      <c r="D19" s="14" t="s">
        <v>115</v>
      </c>
      <c r="E19" s="82"/>
      <c r="F19" s="16">
        <f t="shared" si="2"/>
        <v>25287.829999999998</v>
      </c>
      <c r="G19" s="16">
        <f t="shared" si="2"/>
        <v>25044.69</v>
      </c>
      <c r="H19" s="40">
        <f t="shared" si="0"/>
        <v>99.038509828640898</v>
      </c>
    </row>
    <row r="20" spans="1:8" ht="31.5">
      <c r="A20" s="67" t="s">
        <v>76</v>
      </c>
      <c r="B20" s="13" t="s">
        <v>16</v>
      </c>
      <c r="C20" s="13" t="s">
        <v>19</v>
      </c>
      <c r="D20" s="14" t="s">
        <v>116</v>
      </c>
      <c r="E20" s="82"/>
      <c r="F20" s="16">
        <f>F21+F22+F23</f>
        <v>25287.829999999998</v>
      </c>
      <c r="G20" s="16">
        <f>G21+G22+G23</f>
        <v>25044.69</v>
      </c>
      <c r="H20" s="40">
        <f t="shared" si="0"/>
        <v>99.038509828640898</v>
      </c>
    </row>
    <row r="21" spans="1:8" ht="63">
      <c r="A21" s="68" t="s">
        <v>94</v>
      </c>
      <c r="B21" s="13" t="s">
        <v>16</v>
      </c>
      <c r="C21" s="13" t="s">
        <v>19</v>
      </c>
      <c r="D21" s="14" t="s">
        <v>116</v>
      </c>
      <c r="E21" s="82">
        <v>100</v>
      </c>
      <c r="F21" s="16">
        <f>Лист2!G349</f>
        <v>21848.799999999999</v>
      </c>
      <c r="G21" s="16">
        <f>Лист2!H349</f>
        <v>21822.494999999999</v>
      </c>
      <c r="H21" s="40">
        <f t="shared" si="0"/>
        <v>99.879604371864815</v>
      </c>
    </row>
    <row r="22" spans="1:8" ht="31.5">
      <c r="A22" s="68" t="s">
        <v>114</v>
      </c>
      <c r="B22" s="13" t="s">
        <v>16</v>
      </c>
      <c r="C22" s="13" t="s">
        <v>19</v>
      </c>
      <c r="D22" s="14" t="s">
        <v>116</v>
      </c>
      <c r="E22" s="82">
        <v>200</v>
      </c>
      <c r="F22" s="16">
        <f>Лист2!G350+Лист2!G322</f>
        <v>3279.2960000000003</v>
      </c>
      <c r="G22" s="16">
        <f>Лист2!H350+Лист2!H322</f>
        <v>3152.2479999999996</v>
      </c>
      <c r="H22" s="40">
        <f t="shared" si="0"/>
        <v>96.12575382033215</v>
      </c>
    </row>
    <row r="23" spans="1:8" ht="31.5">
      <c r="A23" s="68" t="s">
        <v>74</v>
      </c>
      <c r="B23" s="13" t="s">
        <v>16</v>
      </c>
      <c r="C23" s="13" t="s">
        <v>19</v>
      </c>
      <c r="D23" s="13" t="s">
        <v>116</v>
      </c>
      <c r="E23" s="78">
        <v>850</v>
      </c>
      <c r="F23" s="16">
        <f>Лист2!G351+Лист2!G323</f>
        <v>159.73400000000001</v>
      </c>
      <c r="G23" s="16">
        <f>Лист2!H351+Лист2!H323</f>
        <v>69.947000000000003</v>
      </c>
      <c r="H23" s="40">
        <f t="shared" si="0"/>
        <v>43.789675335244844</v>
      </c>
    </row>
    <row r="24" spans="1:8" ht="31.5">
      <c r="A24" s="69" t="str">
        <f>[1]Лист2!A355</f>
        <v>Судебная система</v>
      </c>
      <c r="B24" s="13" t="str">
        <f>[1]Лист2!C355</f>
        <v>01</v>
      </c>
      <c r="C24" s="13" t="str">
        <f>[1]Лист2!D355</f>
        <v>05</v>
      </c>
      <c r="D24" s="14"/>
      <c r="E24" s="82"/>
      <c r="F24" s="16">
        <f>F25</f>
        <v>2.5</v>
      </c>
      <c r="G24" s="16">
        <f>G25</f>
        <v>0</v>
      </c>
      <c r="H24" s="40">
        <f t="shared" si="0"/>
        <v>0</v>
      </c>
    </row>
    <row r="25" spans="1:8" ht="31.5">
      <c r="A25" s="69" t="str">
        <f>[1]Лист2!A356</f>
        <v>Руководство и управление в сфере установленных функций органов государственной власти субъектов Российской Федерации</v>
      </c>
      <c r="B25" s="13" t="str">
        <f>[1]Лист2!C356</f>
        <v>01</v>
      </c>
      <c r="C25" s="13" t="str">
        <f>[1]Лист2!D356</f>
        <v>05</v>
      </c>
      <c r="D25" s="13" t="str">
        <f>[1]Лист2!E356</f>
        <v>01 0 00 00000</v>
      </c>
      <c r="E25" s="78"/>
      <c r="F25" s="26">
        <f>F26</f>
        <v>2.5</v>
      </c>
      <c r="G25" s="26">
        <f t="shared" ref="G25:G26" si="3">G26</f>
        <v>0</v>
      </c>
      <c r="H25" s="40">
        <f t="shared" si="0"/>
        <v>0</v>
      </c>
    </row>
    <row r="26" spans="1:8" ht="31.5">
      <c r="A26" s="69" t="str">
        <f>[1]Лист2!A357</f>
        <v>Руководство и управление в сфере установленных функций</v>
      </c>
      <c r="B26" s="13" t="str">
        <f>[1]Лист2!C357</f>
        <v>01</v>
      </c>
      <c r="C26" s="13" t="str">
        <f>[1]Лист2!D357</f>
        <v>05</v>
      </c>
      <c r="D26" s="13" t="str">
        <f>[1]Лист2!E357</f>
        <v>01 4 00 00000</v>
      </c>
      <c r="E26" s="78"/>
      <c r="F26" s="26">
        <f>F27</f>
        <v>2.5</v>
      </c>
      <c r="G26" s="26">
        <f t="shared" si="3"/>
        <v>0</v>
      </c>
      <c r="H26" s="40">
        <f t="shared" si="0"/>
        <v>0</v>
      </c>
    </row>
    <row r="27" spans="1:8" ht="47.25">
      <c r="A27" s="69" t="str">
        <f>[1]Лист2!A358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13" t="str">
        <f>[1]Лист2!C358</f>
        <v>01</v>
      </c>
      <c r="C27" s="13" t="str">
        <f>[1]Лист2!D358</f>
        <v>05</v>
      </c>
      <c r="D27" s="13" t="str">
        <f>[1]Лист2!E358</f>
        <v>01 4 00 51200</v>
      </c>
      <c r="E27" s="78"/>
      <c r="F27" s="26">
        <f>[1]Лист2!G358</f>
        <v>2.5</v>
      </c>
      <c r="G27" s="26">
        <v>0</v>
      </c>
      <c r="H27" s="40">
        <f t="shared" si="0"/>
        <v>0</v>
      </c>
    </row>
    <row r="28" spans="1:8" ht="31.5">
      <c r="A28" s="69" t="str">
        <f>[1]Лист2!A359</f>
        <v>Закупка товаров, работ и услуг для обеспечения государственных (муниципальных) нужд</v>
      </c>
      <c r="B28" s="13" t="str">
        <f>[1]Лист2!C359</f>
        <v>01</v>
      </c>
      <c r="C28" s="13" t="str">
        <f>[1]Лист2!D359</f>
        <v>05</v>
      </c>
      <c r="D28" s="13" t="str">
        <f>[1]Лист2!E359</f>
        <v>01 4 00 51200</v>
      </c>
      <c r="E28" s="78">
        <f>[1]Лист2!F359</f>
        <v>200</v>
      </c>
      <c r="F28" s="26">
        <f>[1]Лист2!G359</f>
        <v>2.5</v>
      </c>
      <c r="G28" s="26">
        <v>0</v>
      </c>
      <c r="H28" s="40">
        <f t="shared" si="0"/>
        <v>0</v>
      </c>
    </row>
    <row r="29" spans="1:8" ht="31.5">
      <c r="A29" s="69" t="s">
        <v>100</v>
      </c>
      <c r="B29" s="13" t="s">
        <v>16</v>
      </c>
      <c r="C29" s="13" t="s">
        <v>20</v>
      </c>
      <c r="D29" s="13"/>
      <c r="E29" s="78"/>
      <c r="F29" s="26">
        <f>F30</f>
        <v>9346.5159999999996</v>
      </c>
      <c r="G29" s="26">
        <f>G30</f>
        <v>9035.4539999999997</v>
      </c>
      <c r="H29" s="40">
        <f t="shared" si="0"/>
        <v>96.671893569753692</v>
      </c>
    </row>
    <row r="30" spans="1:8" ht="31.5">
      <c r="A30" s="66" t="str">
        <f>[1]Лист2!A229</f>
        <v>Руководство и управление в сфере установленных функций органов государственной власти субъектов Российской Федерации</v>
      </c>
      <c r="B30" s="13" t="str">
        <f>[1]Лист2!C229</f>
        <v>01</v>
      </c>
      <c r="C30" s="13" t="str">
        <f>[1]Лист2!D229</f>
        <v>06</v>
      </c>
      <c r="D30" s="13" t="str">
        <f>[1]Лист2!E229</f>
        <v>01 0 00 00000</v>
      </c>
      <c r="E30" s="82"/>
      <c r="F30" s="16">
        <f>F31</f>
        <v>9346.5159999999996</v>
      </c>
      <c r="G30" s="16">
        <f>G31</f>
        <v>9035.4539999999997</v>
      </c>
      <c r="H30" s="40">
        <f t="shared" si="0"/>
        <v>96.671893569753692</v>
      </c>
    </row>
    <row r="31" spans="1:8" ht="31.5">
      <c r="A31" s="66" t="s">
        <v>75</v>
      </c>
      <c r="B31" s="13" t="s">
        <v>16</v>
      </c>
      <c r="C31" s="13" t="s">
        <v>20</v>
      </c>
      <c r="D31" s="13" t="s">
        <v>115</v>
      </c>
      <c r="E31" s="82"/>
      <c r="F31" s="16">
        <f>F32+F36</f>
        <v>9346.5159999999996</v>
      </c>
      <c r="G31" s="16">
        <f>G32+G36</f>
        <v>9035.4539999999997</v>
      </c>
      <c r="H31" s="40">
        <f t="shared" si="0"/>
        <v>96.671893569753692</v>
      </c>
    </row>
    <row r="32" spans="1:8" ht="31.5">
      <c r="A32" s="67" t="s">
        <v>76</v>
      </c>
      <c r="B32" s="13" t="s">
        <v>16</v>
      </c>
      <c r="C32" s="13" t="s">
        <v>20</v>
      </c>
      <c r="D32" s="14" t="s">
        <v>116</v>
      </c>
      <c r="E32" s="82"/>
      <c r="F32" s="16">
        <f>F33+F34+F35</f>
        <v>7856.5159999999996</v>
      </c>
      <c r="G32" s="16">
        <f>G33+G34+G35</f>
        <v>7742.59</v>
      </c>
      <c r="H32" s="40">
        <f t="shared" si="0"/>
        <v>98.549917037017437</v>
      </c>
    </row>
    <row r="33" spans="1:8" ht="63">
      <c r="A33" s="67" t="s">
        <v>94</v>
      </c>
      <c r="B33" s="13" t="s">
        <v>16</v>
      </c>
      <c r="C33" s="13" t="s">
        <v>20</v>
      </c>
      <c r="D33" s="14" t="s">
        <v>116</v>
      </c>
      <c r="E33" s="82">
        <v>100</v>
      </c>
      <c r="F33" s="16">
        <f>Лист2!G229</f>
        <v>6886.3239999999996</v>
      </c>
      <c r="G33" s="16">
        <f>Лист2!H229</f>
        <v>6886.3239999999996</v>
      </c>
      <c r="H33" s="40">
        <f t="shared" si="0"/>
        <v>100</v>
      </c>
    </row>
    <row r="34" spans="1:8" ht="31.5">
      <c r="A34" s="68" t="s">
        <v>114</v>
      </c>
      <c r="B34" s="13" t="s">
        <v>16</v>
      </c>
      <c r="C34" s="13" t="s">
        <v>20</v>
      </c>
      <c r="D34" s="14" t="s">
        <v>116</v>
      </c>
      <c r="E34" s="82">
        <v>200</v>
      </c>
      <c r="F34" s="16">
        <f>Лист2!G230</f>
        <v>922.09199999999998</v>
      </c>
      <c r="G34" s="16">
        <f>Лист2!H230</f>
        <v>808.16600000000005</v>
      </c>
      <c r="H34" s="40">
        <f t="shared" si="0"/>
        <v>87.644833704229086</v>
      </c>
    </row>
    <row r="35" spans="1:8" ht="31.5">
      <c r="A35" s="68" t="str">
        <f>[1]Лист2!A234</f>
        <v>Социальное обеспечение и иные выплаты населению</v>
      </c>
      <c r="B35" s="13" t="s">
        <v>16</v>
      </c>
      <c r="C35" s="13" t="s">
        <v>20</v>
      </c>
      <c r="D35" s="14" t="s">
        <v>116</v>
      </c>
      <c r="E35" s="82">
        <v>300</v>
      </c>
      <c r="F35" s="16">
        <f>Лист2!G231</f>
        <v>48.1</v>
      </c>
      <c r="G35" s="16">
        <f>Лист2!H231</f>
        <v>48.1</v>
      </c>
      <c r="H35" s="40">
        <f t="shared" si="0"/>
        <v>100</v>
      </c>
    </row>
    <row r="36" spans="1:8" ht="31.5">
      <c r="A36" s="69" t="str">
        <f>[1]Лист2!A485</f>
        <v>Руководитель контрольно-счетной палаты муниципального образования и его заместители</v>
      </c>
      <c r="B36" s="13" t="str">
        <f>[1]Лист2!C485</f>
        <v>01</v>
      </c>
      <c r="C36" s="13" t="str">
        <f>[1]Лист2!D485</f>
        <v>06</v>
      </c>
      <c r="D36" s="14" t="str">
        <f>[1]Лист2!E485</f>
        <v>01 2 00 10160</v>
      </c>
      <c r="E36" s="82"/>
      <c r="F36" s="16">
        <f>F37+F38</f>
        <v>1490</v>
      </c>
      <c r="G36" s="16">
        <f>G37+G38</f>
        <v>1292.864</v>
      </c>
      <c r="H36" s="40">
        <f t="shared" si="0"/>
        <v>86.76939597315436</v>
      </c>
    </row>
    <row r="37" spans="1:8" ht="63">
      <c r="A37" s="69" t="str">
        <f>[1]Лист2!A486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13" t="str">
        <f>[1]Лист2!C486</f>
        <v>01</v>
      </c>
      <c r="C37" s="13" t="str">
        <f>[1]Лист2!D486</f>
        <v>06</v>
      </c>
      <c r="D37" s="13" t="str">
        <f>[1]Лист2!E486</f>
        <v>01 2 00 10160</v>
      </c>
      <c r="E37" s="78">
        <f>[1]Лист2!F486</f>
        <v>100</v>
      </c>
      <c r="F37" s="26">
        <f>Лист2!G483</f>
        <v>1318.6489999999999</v>
      </c>
      <c r="G37" s="26">
        <f>Лист2!H483</f>
        <v>1121.624</v>
      </c>
      <c r="H37" s="40">
        <f t="shared" si="0"/>
        <v>85.058571310485206</v>
      </c>
    </row>
    <row r="38" spans="1:8" ht="31.5">
      <c r="A38" s="69" t="str">
        <f>[1]Лист2!A487</f>
        <v>Закупка товаров, работ и услуг для обеспечения государственных (муниципальных) нужд</v>
      </c>
      <c r="B38" s="13" t="str">
        <f>[1]Лист2!C487</f>
        <v>01</v>
      </c>
      <c r="C38" s="13" t="str">
        <f>[1]Лист2!D487</f>
        <v>06</v>
      </c>
      <c r="D38" s="13" t="str">
        <f>[1]Лист2!E487</f>
        <v>01 2 00 10160</v>
      </c>
      <c r="E38" s="78">
        <f>[1]Лист2!F487</f>
        <v>200</v>
      </c>
      <c r="F38" s="26">
        <f>Лист2!G484</f>
        <v>171.351</v>
      </c>
      <c r="G38" s="26">
        <f>Лист2!H484</f>
        <v>171.24</v>
      </c>
      <c r="H38" s="40">
        <f t="shared" si="0"/>
        <v>99.935220687361038</v>
      </c>
    </row>
    <row r="39" spans="1:8" ht="31.5">
      <c r="A39" s="69" t="str">
        <f>[1]Лист2!A235</f>
        <v>Резервные фонды</v>
      </c>
      <c r="B39" s="13" t="str">
        <f>[1]Лист2!C235</f>
        <v>01</v>
      </c>
      <c r="C39" s="13">
        <f>[1]Лист2!D235</f>
        <v>11</v>
      </c>
      <c r="D39" s="13"/>
      <c r="E39" s="78"/>
      <c r="F39" s="26">
        <f>Лист2!G232</f>
        <v>1018.081</v>
      </c>
      <c r="G39" s="26">
        <v>0</v>
      </c>
      <c r="H39" s="40">
        <f t="shared" si="0"/>
        <v>0</v>
      </c>
    </row>
    <row r="40" spans="1:8" ht="31.5">
      <c r="A40" s="65" t="str">
        <f>[1]Лист2!A236</f>
        <v>Иные расходы органов государственной власти субъектов Российской Федерации</v>
      </c>
      <c r="B40" s="13" t="str">
        <f>[1]Лист2!C236</f>
        <v>01</v>
      </c>
      <c r="C40" s="13">
        <f>[1]Лист2!D236</f>
        <v>11</v>
      </c>
      <c r="D40" s="13" t="str">
        <f>[1]Лист2!E236</f>
        <v>99 0 00 00000</v>
      </c>
      <c r="E40" s="78"/>
      <c r="F40" s="26">
        <f>Лист2!G233</f>
        <v>1018.081</v>
      </c>
      <c r="G40" s="26">
        <f t="shared" ref="G40:G42" si="4">G41</f>
        <v>0</v>
      </c>
      <c r="H40" s="40">
        <f t="shared" si="0"/>
        <v>0</v>
      </c>
    </row>
    <row r="41" spans="1:8" ht="31.5">
      <c r="A41" s="65" t="str">
        <f>[1]Лист2!A237</f>
        <v>Резервные фонды</v>
      </c>
      <c r="B41" s="13" t="str">
        <f>[1]Лист2!C237</f>
        <v>01</v>
      </c>
      <c r="C41" s="13">
        <f>[1]Лист2!D237</f>
        <v>11</v>
      </c>
      <c r="D41" s="13" t="str">
        <f>[1]Лист2!E237</f>
        <v>99 1 00 00000</v>
      </c>
      <c r="E41" s="78"/>
      <c r="F41" s="26">
        <f>Лист2!G234</f>
        <v>1018.081</v>
      </c>
      <c r="G41" s="26">
        <f t="shared" si="4"/>
        <v>0</v>
      </c>
      <c r="H41" s="40">
        <f t="shared" si="0"/>
        <v>0</v>
      </c>
    </row>
    <row r="42" spans="1:8" ht="31.5">
      <c r="A42" s="65" t="str">
        <f>[1]Лист2!A238</f>
        <v>Резервные фонды местных администраций</v>
      </c>
      <c r="B42" s="13" t="str">
        <f>[1]Лист2!C238</f>
        <v>01</v>
      </c>
      <c r="C42" s="13">
        <f>[1]Лист2!D238</f>
        <v>11</v>
      </c>
      <c r="D42" s="13" t="str">
        <f>[1]Лист2!E238</f>
        <v>99 1 00 14100</v>
      </c>
      <c r="E42" s="78"/>
      <c r="F42" s="26">
        <f>Лист2!G235</f>
        <v>1018.081</v>
      </c>
      <c r="G42" s="26">
        <f t="shared" si="4"/>
        <v>0</v>
      </c>
      <c r="H42" s="40">
        <f t="shared" si="0"/>
        <v>0</v>
      </c>
    </row>
    <row r="43" spans="1:8" ht="31.5">
      <c r="A43" s="65" t="str">
        <f>[1]Лист2!A239</f>
        <v>Резервные средства</v>
      </c>
      <c r="B43" s="13" t="str">
        <f>[1]Лист2!C239</f>
        <v>01</v>
      </c>
      <c r="C43" s="13">
        <f>[1]Лист2!D239</f>
        <v>11</v>
      </c>
      <c r="D43" s="13" t="str">
        <f>[1]Лист2!E239</f>
        <v>99 1 00 14100</v>
      </c>
      <c r="E43" s="78">
        <f>[1]Лист2!F239</f>
        <v>870</v>
      </c>
      <c r="F43" s="26">
        <f>Лист2!G236</f>
        <v>1018.081</v>
      </c>
      <c r="G43" s="26">
        <v>0</v>
      </c>
      <c r="H43" s="40">
        <v>0</v>
      </c>
    </row>
    <row r="44" spans="1:8" ht="31.5">
      <c r="A44" s="65" t="s">
        <v>7</v>
      </c>
      <c r="B44" s="13" t="s">
        <v>16</v>
      </c>
      <c r="C44" s="13">
        <v>13</v>
      </c>
      <c r="D44" s="13"/>
      <c r="E44" s="78"/>
      <c r="F44" s="26">
        <f>F45+F50+F65+F62</f>
        <v>23528.144</v>
      </c>
      <c r="G44" s="26">
        <f>G45+G50+G65+G62</f>
        <v>23156.920000000002</v>
      </c>
      <c r="H44" s="40">
        <f t="shared" si="0"/>
        <v>98.422212988835838</v>
      </c>
    </row>
    <row r="45" spans="1:8" ht="31.5">
      <c r="A45" s="69" t="str">
        <f>[1]Лист2!A361</f>
        <v>Руководство и управление в сфере установленных функций органов государственной власти субъектов Российской Федерации</v>
      </c>
      <c r="B45" s="13" t="str">
        <f>[1]Лист2!C361</f>
        <v>01</v>
      </c>
      <c r="C45" s="13" t="str">
        <f>[1]Лист2!D361</f>
        <v>13</v>
      </c>
      <c r="D45" s="14" t="str">
        <f>[1]Лист2!E361</f>
        <v>01 0 00 00000</v>
      </c>
      <c r="E45" s="82"/>
      <c r="F45" s="16">
        <f>F46</f>
        <v>352.99400000000003</v>
      </c>
      <c r="G45" s="16">
        <f>G46</f>
        <v>352.99400000000003</v>
      </c>
      <c r="H45" s="40">
        <f t="shared" si="0"/>
        <v>100</v>
      </c>
    </row>
    <row r="46" spans="1:8" ht="31.5">
      <c r="A46" s="69" t="str">
        <f>[1]Лист2!A362</f>
        <v>Руководство и управление в сфере установленных функций</v>
      </c>
      <c r="B46" s="13" t="str">
        <f>[1]Лист2!C362</f>
        <v>01</v>
      </c>
      <c r="C46" s="13" t="str">
        <f>[1]Лист2!D362</f>
        <v>13</v>
      </c>
      <c r="D46" s="13" t="str">
        <f>[1]Лист2!E362</f>
        <v>01 4 00 00000</v>
      </c>
      <c r="E46" s="78"/>
      <c r="F46" s="26">
        <f>F47</f>
        <v>352.99400000000003</v>
      </c>
      <c r="G46" s="26">
        <f>G47</f>
        <v>352.99400000000003</v>
      </c>
      <c r="H46" s="40">
        <f t="shared" si="0"/>
        <v>100</v>
      </c>
    </row>
    <row r="47" spans="1:8" ht="31.5">
      <c r="A47" s="69" t="s">
        <v>51</v>
      </c>
      <c r="B47" s="13" t="str">
        <f>[1]Лист2!C363</f>
        <v>01</v>
      </c>
      <c r="C47" s="13" t="str">
        <f>[1]Лист2!D363</f>
        <v>13</v>
      </c>
      <c r="D47" s="13" t="str">
        <f>[1]Лист2!E363</f>
        <v>01 4 00 70060</v>
      </c>
      <c r="E47" s="78"/>
      <c r="F47" s="26">
        <f>F48+F49</f>
        <v>352.99400000000003</v>
      </c>
      <c r="G47" s="26">
        <f>G48+G49</f>
        <v>352.99400000000003</v>
      </c>
      <c r="H47" s="40">
        <f t="shared" si="0"/>
        <v>100</v>
      </c>
    </row>
    <row r="48" spans="1:8" ht="63">
      <c r="A48" s="67" t="s">
        <v>94</v>
      </c>
      <c r="B48" s="13" t="str">
        <f>[1]Лист2!C364</f>
        <v>01</v>
      </c>
      <c r="C48" s="13" t="str">
        <f>[1]Лист2!D364</f>
        <v>13</v>
      </c>
      <c r="D48" s="13" t="str">
        <f>[1]Лист2!E364</f>
        <v>01 4 00 70060</v>
      </c>
      <c r="E48" s="78">
        <f>[1]Лист2!F364</f>
        <v>100</v>
      </c>
      <c r="F48" s="26">
        <f>Лист2!G361</f>
        <v>193.4</v>
      </c>
      <c r="G48" s="26">
        <f>Лист2!H361</f>
        <v>193.4</v>
      </c>
      <c r="H48" s="40">
        <f t="shared" si="0"/>
        <v>100</v>
      </c>
    </row>
    <row r="49" spans="1:8" ht="31.5">
      <c r="A49" s="68" t="s">
        <v>114</v>
      </c>
      <c r="B49" s="13" t="str">
        <f>[1]Лист2!C365</f>
        <v>01</v>
      </c>
      <c r="C49" s="13" t="str">
        <f>[1]Лист2!D365</f>
        <v>13</v>
      </c>
      <c r="D49" s="13" t="str">
        <f>[1]Лист2!E365</f>
        <v>01 4 00 70060</v>
      </c>
      <c r="E49" s="78">
        <f>[1]Лист2!F365</f>
        <v>200</v>
      </c>
      <c r="F49" s="26">
        <f>Лист2!G362</f>
        <v>159.59399999999999</v>
      </c>
      <c r="G49" s="26">
        <f>Лист2!H362</f>
        <v>159.59399999999999</v>
      </c>
      <c r="H49" s="40">
        <f t="shared" si="0"/>
        <v>100</v>
      </c>
    </row>
    <row r="50" spans="1:8" ht="31.5">
      <c r="A50" s="68" t="str">
        <f>[1]Лист2!A366</f>
        <v>Расходы на обеспечение деятельности (оказание услуг) подведомственных учреждений</v>
      </c>
      <c r="B50" s="13" t="str">
        <f>[1]Лист2!C366</f>
        <v>01</v>
      </c>
      <c r="C50" s="13">
        <f>[1]Лист2!D366</f>
        <v>13</v>
      </c>
      <c r="D50" s="13" t="str">
        <f>[1]Лист2!E366</f>
        <v>02 0 00 00000</v>
      </c>
      <c r="E50" s="78"/>
      <c r="F50" s="26">
        <f>F51</f>
        <v>13192.255999999999</v>
      </c>
      <c r="G50" s="26">
        <f>G51</f>
        <v>13012.744000000001</v>
      </c>
      <c r="H50" s="40">
        <f t="shared" si="0"/>
        <v>98.63926230661383</v>
      </c>
    </row>
    <row r="51" spans="1:8" ht="31.5">
      <c r="A51" s="68" t="str">
        <f>[1]Лист2!A367</f>
        <v>Расходы на обеспечение деятельности (оказание услуг) иных подведомственных учреждений</v>
      </c>
      <c r="B51" s="13" t="str">
        <f>[1]Лист2!C367</f>
        <v>01</v>
      </c>
      <c r="C51" s="13">
        <f>[1]Лист2!D367</f>
        <v>13</v>
      </c>
      <c r="D51" s="13" t="str">
        <f>[1]Лист2!E367</f>
        <v>02 5 00 00000</v>
      </c>
      <c r="E51" s="78"/>
      <c r="F51" s="26">
        <f>F52+F56+F60</f>
        <v>13192.255999999999</v>
      </c>
      <c r="G51" s="26">
        <f>G52+G56+G60</f>
        <v>13012.744000000001</v>
      </c>
      <c r="H51" s="40">
        <f t="shared" si="0"/>
        <v>98.63926230661383</v>
      </c>
    </row>
    <row r="52" spans="1:8" ht="31.5">
      <c r="A52" s="68" t="str">
        <f>[1]Лист2!A368</f>
        <v>Учреждения по обеспечению хозяйственного обслуживания</v>
      </c>
      <c r="B52" s="13" t="str">
        <f>[1]Лист2!C368</f>
        <v>01</v>
      </c>
      <c r="C52" s="13" t="str">
        <f>[1]Лист2!D368</f>
        <v>13</v>
      </c>
      <c r="D52" s="13" t="str">
        <f>[1]Лист2!E368</f>
        <v>02 5 00 10810</v>
      </c>
      <c r="E52" s="78"/>
      <c r="F52" s="26">
        <f>F53+F54+F55</f>
        <v>5610.4809999999998</v>
      </c>
      <c r="G52" s="26">
        <f>G53+G54+G55</f>
        <v>5430.9690000000001</v>
      </c>
      <c r="H52" s="40">
        <f t="shared" si="0"/>
        <v>96.800416933949165</v>
      </c>
    </row>
    <row r="53" spans="1:8" ht="63">
      <c r="A53" s="68" t="str">
        <f>[1]Лист2!A369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13" t="str">
        <f>[1]Лист2!C369</f>
        <v>01</v>
      </c>
      <c r="C53" s="13" t="str">
        <f>[1]Лист2!D369</f>
        <v>13</v>
      </c>
      <c r="D53" s="13" t="str">
        <f>[1]Лист2!E369</f>
        <v>02 5 00 10810</v>
      </c>
      <c r="E53" s="78">
        <f>[1]Лист2!F369</f>
        <v>100</v>
      </c>
      <c r="F53" s="26">
        <f>Лист2!G366</f>
        <v>1997.8</v>
      </c>
      <c r="G53" s="26">
        <f>Лист2!H366</f>
        <v>1942.057</v>
      </c>
      <c r="H53" s="40">
        <f t="shared" si="0"/>
        <v>97.209780758834725</v>
      </c>
    </row>
    <row r="54" spans="1:8" ht="31.5">
      <c r="A54" s="68" t="str">
        <f>[1]Лист2!A370</f>
        <v>Закупка товаров, работ и услуг для обеспечения государственных (муниципальных) нужд</v>
      </c>
      <c r="B54" s="13" t="str">
        <f>[1]Лист2!C370</f>
        <v>01</v>
      </c>
      <c r="C54" s="13" t="str">
        <f>[1]Лист2!D370</f>
        <v>13</v>
      </c>
      <c r="D54" s="13" t="str">
        <f>[1]Лист2!E370</f>
        <v>02 5 00 10810</v>
      </c>
      <c r="E54" s="78">
        <f>[1]Лист2!F370</f>
        <v>200</v>
      </c>
      <c r="F54" s="26">
        <f>Лист2!G367+Лист2!G327</f>
        <v>3610.4209999999998</v>
      </c>
      <c r="G54" s="26">
        <f>Лист2!H367+Лист2!H327</f>
        <v>3486.652</v>
      </c>
      <c r="H54" s="40">
        <f t="shared" si="0"/>
        <v>96.571895632116039</v>
      </c>
    </row>
    <row r="55" spans="1:8" ht="31.5">
      <c r="A55" s="68" t="str">
        <f>[1]Лист2!A371</f>
        <v>Уплата налогов, сборов и иных платежей</v>
      </c>
      <c r="B55" s="13" t="str">
        <f>[1]Лист2!C371</f>
        <v>01</v>
      </c>
      <c r="C55" s="13" t="str">
        <f>[1]Лист2!D371</f>
        <v>13</v>
      </c>
      <c r="D55" s="13" t="str">
        <f>[1]Лист2!E371</f>
        <v>02 5 00 10810</v>
      </c>
      <c r="E55" s="78">
        <f>[1]Лист2!F371</f>
        <v>850</v>
      </c>
      <c r="F55" s="26">
        <f>Лист2!G368</f>
        <v>2.2599999999999998</v>
      </c>
      <c r="G55" s="26">
        <f>Лист2!H368</f>
        <v>2.2599999999999998</v>
      </c>
      <c r="H55" s="40">
        <f t="shared" si="0"/>
        <v>100</v>
      </c>
    </row>
    <row r="56" spans="1:8" ht="63">
      <c r="A56" s="69" t="str">
        <f>[1]Лист2!A243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13" t="s">
        <v>16</v>
      </c>
      <c r="C56" s="13">
        <v>13</v>
      </c>
      <c r="D56" s="14" t="s">
        <v>120</v>
      </c>
      <c r="E56" s="82"/>
      <c r="F56" s="16">
        <f>F57+F58+F59</f>
        <v>4086.2449999999999</v>
      </c>
      <c r="G56" s="16">
        <f>G57+G58+G59</f>
        <v>4086.2449999999999</v>
      </c>
      <c r="H56" s="40">
        <f t="shared" si="0"/>
        <v>100</v>
      </c>
    </row>
    <row r="57" spans="1:8" ht="63">
      <c r="A57" s="69" t="str">
        <f>[1]Лист2!A244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13" t="s">
        <v>16</v>
      </c>
      <c r="C57" s="13">
        <v>13</v>
      </c>
      <c r="D57" s="14" t="s">
        <v>120</v>
      </c>
      <c r="E57" s="82">
        <v>100</v>
      </c>
      <c r="F57" s="16">
        <f>Лист2!G241</f>
        <v>3883.5619999999999</v>
      </c>
      <c r="G57" s="16">
        <f>Лист2!H241</f>
        <v>3883.5619999999999</v>
      </c>
      <c r="H57" s="40">
        <f t="shared" si="0"/>
        <v>100</v>
      </c>
    </row>
    <row r="58" spans="1:8" ht="31.5">
      <c r="A58" s="69" t="str">
        <f>[1]Лист2!A245</f>
        <v>Закупка товаров, работ и услуг для обеспечения государственных (муниципальных) нужд</v>
      </c>
      <c r="B58" s="13" t="s">
        <v>16</v>
      </c>
      <c r="C58" s="13">
        <v>13</v>
      </c>
      <c r="D58" s="14" t="s">
        <v>120</v>
      </c>
      <c r="E58" s="82">
        <v>200</v>
      </c>
      <c r="F58" s="16">
        <f>Лист2!G242</f>
        <v>178.631</v>
      </c>
      <c r="G58" s="16">
        <f>Лист2!H242</f>
        <v>178.631</v>
      </c>
      <c r="H58" s="40">
        <f t="shared" si="0"/>
        <v>100</v>
      </c>
    </row>
    <row r="59" spans="1:8" ht="31.5">
      <c r="A59" s="69" t="str">
        <f>[1]Лист2!A246</f>
        <v>Социальное обеспечение и иные выплаты населению</v>
      </c>
      <c r="B59" s="13" t="str">
        <f>[1]Лист2!C246</f>
        <v>01</v>
      </c>
      <c r="C59" s="13">
        <f>[1]Лист2!D246</f>
        <v>13</v>
      </c>
      <c r="D59" s="13" t="str">
        <f>[1]Лист2!E246</f>
        <v>02 5 00 10820</v>
      </c>
      <c r="E59" s="78">
        <f>[1]Лист2!F246</f>
        <v>300</v>
      </c>
      <c r="F59" s="16">
        <f>Лист2!G243</f>
        <v>24.052</v>
      </c>
      <c r="G59" s="16">
        <f>Лист2!H243</f>
        <v>24.052</v>
      </c>
      <c r="H59" s="40">
        <f t="shared" si="0"/>
        <v>100</v>
      </c>
    </row>
    <row r="60" spans="1:8" ht="47.25">
      <c r="A60" s="69" t="str">
        <f>[1]Лист2!A372</f>
        <v>Субсидия на софинансирование части расходов местных бюджетов по оплате труда работников муниципальных учреждений</v>
      </c>
      <c r="B60" s="13" t="str">
        <f>[1]Лист2!C372</f>
        <v>01</v>
      </c>
      <c r="C60" s="13">
        <f>[1]Лист2!D372</f>
        <v>13</v>
      </c>
      <c r="D60" s="13" t="str">
        <f>[1]Лист2!E372</f>
        <v>02 5 00 S0430</v>
      </c>
      <c r="E60" s="78"/>
      <c r="F60" s="26">
        <f>F61</f>
        <v>3495.53</v>
      </c>
      <c r="G60" s="26">
        <f>G61</f>
        <v>3495.53</v>
      </c>
      <c r="H60" s="40">
        <f t="shared" si="0"/>
        <v>100</v>
      </c>
    </row>
    <row r="61" spans="1:8" ht="63">
      <c r="A61" s="69" t="str">
        <f>[1]Лист2!A373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1" s="13" t="str">
        <f>[1]Лист2!C373</f>
        <v>01</v>
      </c>
      <c r="C61" s="13">
        <f>[1]Лист2!D373</f>
        <v>13</v>
      </c>
      <c r="D61" s="13" t="str">
        <f>[1]Лист2!E373</f>
        <v>02 5 00 S0430</v>
      </c>
      <c r="E61" s="78">
        <f>[1]Лист2!F373</f>
        <v>100</v>
      </c>
      <c r="F61" s="26">
        <f>Лист2!G245+Лист2!G370</f>
        <v>3495.53</v>
      </c>
      <c r="G61" s="26">
        <f>Лист2!H245+Лист2!H370</f>
        <v>3495.53</v>
      </c>
      <c r="H61" s="40">
        <f t="shared" si="0"/>
        <v>100</v>
      </c>
    </row>
    <row r="62" spans="1:8" ht="31.5">
      <c r="A62" s="69" t="str">
        <f>[1]Лист2!A374</f>
        <v>Муниципальная программа "Развитие общественного здоровья на территории Волчихинского района на 2024-2025 годы"</v>
      </c>
      <c r="B62" s="13" t="str">
        <f>[1]Лист2!C374</f>
        <v>01</v>
      </c>
      <c r="C62" s="13">
        <f>[1]Лист2!D374</f>
        <v>13</v>
      </c>
      <c r="D62" s="13" t="str">
        <f>[1]Лист2!E374</f>
        <v>55 0 00 60990</v>
      </c>
      <c r="E62" s="78"/>
      <c r="F62" s="26">
        <f>[1]Лист2!G374</f>
        <v>120</v>
      </c>
      <c r="G62" s="26">
        <f>G63</f>
        <v>0</v>
      </c>
      <c r="H62" s="40">
        <f t="shared" si="0"/>
        <v>0</v>
      </c>
    </row>
    <row r="63" spans="1:8" ht="31.5">
      <c r="A63" s="69" t="str">
        <f>[1]Лист2!A375</f>
        <v>Расходы на реализацию мероприятий муниципальных целевых программ</v>
      </c>
      <c r="B63" s="13" t="str">
        <f>[1]Лист2!C375</f>
        <v>01</v>
      </c>
      <c r="C63" s="13">
        <f>[1]Лист2!D375</f>
        <v>13</v>
      </c>
      <c r="D63" s="13" t="str">
        <f>[1]Лист2!E375</f>
        <v>55 0 00 60990</v>
      </c>
      <c r="E63" s="78"/>
      <c r="F63" s="26">
        <f>[1]Лист2!G375</f>
        <v>120</v>
      </c>
      <c r="G63" s="26">
        <f>G64</f>
        <v>0</v>
      </c>
      <c r="H63" s="40">
        <f t="shared" si="0"/>
        <v>0</v>
      </c>
    </row>
    <row r="64" spans="1:8" ht="31.5">
      <c r="A64" s="69" t="str">
        <f>[1]Лист2!A376</f>
        <v>Закупка товаров, работ и услуг для обеспечения государственных (муниципальных) нужд</v>
      </c>
      <c r="B64" s="13" t="str">
        <f>[1]Лист2!C376</f>
        <v>01</v>
      </c>
      <c r="C64" s="13">
        <f>[1]Лист2!D376</f>
        <v>13</v>
      </c>
      <c r="D64" s="13" t="str">
        <f>[1]Лист2!E376</f>
        <v>55 0 00 60990</v>
      </c>
      <c r="E64" s="78">
        <f>[1]Лист2!F376</f>
        <v>200</v>
      </c>
      <c r="F64" s="26">
        <f>[1]Лист2!G376</f>
        <v>120</v>
      </c>
      <c r="G64" s="26">
        <v>0</v>
      </c>
      <c r="H64" s="40">
        <f t="shared" si="0"/>
        <v>0</v>
      </c>
    </row>
    <row r="65" spans="1:8" ht="31.5">
      <c r="A65" s="69" t="str">
        <f>[1]Лист2!A331</f>
        <v>Иные расходы органов государственной власти субъектов Российской Федерации</v>
      </c>
      <c r="B65" s="13" t="str">
        <f>[1]Лист2!C331</f>
        <v>01</v>
      </c>
      <c r="C65" s="13">
        <f>[1]Лист2!D331</f>
        <v>13</v>
      </c>
      <c r="D65" s="13" t="str">
        <f>[1]Лист2!E331</f>
        <v>99 0 00 00000</v>
      </c>
      <c r="E65" s="78"/>
      <c r="F65" s="26">
        <f>F69+F66</f>
        <v>9862.8940000000002</v>
      </c>
      <c r="G65" s="26">
        <f>G66+G69</f>
        <v>9791.1820000000007</v>
      </c>
      <c r="H65" s="40">
        <f t="shared" si="0"/>
        <v>99.272911175969242</v>
      </c>
    </row>
    <row r="66" spans="1:8" ht="31.5">
      <c r="A66" s="69" t="str">
        <f>[1]Лист2!A377</f>
        <v>Резервные фонды</v>
      </c>
      <c r="B66" s="13" t="str">
        <f>[1]Лист2!C377</f>
        <v>01</v>
      </c>
      <c r="C66" s="13">
        <f>[1]Лист2!D377</f>
        <v>13</v>
      </c>
      <c r="D66" s="13" t="str">
        <f>[1]Лист2!E377</f>
        <v>99 1 00 00000</v>
      </c>
      <c r="E66" s="78"/>
      <c r="F66" s="59">
        <f>F67</f>
        <v>621.46900000000005</v>
      </c>
      <c r="G66" s="59">
        <f>G67</f>
        <v>621.46900000000005</v>
      </c>
      <c r="H66" s="40">
        <f t="shared" si="0"/>
        <v>100</v>
      </c>
    </row>
    <row r="67" spans="1:8" ht="31.5">
      <c r="A67" s="69" t="str">
        <f>[1]Лист2!A378</f>
        <v>Резервные фонды местных администраций</v>
      </c>
      <c r="B67" s="13" t="str">
        <f>[1]Лист2!C378</f>
        <v>01</v>
      </c>
      <c r="C67" s="13">
        <f>[1]Лист2!D378</f>
        <v>13</v>
      </c>
      <c r="D67" s="13" t="str">
        <f>[1]Лист2!E378</f>
        <v>99 1 00 14100</v>
      </c>
      <c r="E67" s="78"/>
      <c r="F67" s="59">
        <f>F68</f>
        <v>621.46900000000005</v>
      </c>
      <c r="G67" s="59">
        <f>G68</f>
        <v>621.46900000000005</v>
      </c>
      <c r="H67" s="40">
        <f t="shared" si="0"/>
        <v>100</v>
      </c>
    </row>
    <row r="68" spans="1:8" ht="31.5">
      <c r="A68" s="69" t="str">
        <f>[1]Лист2!A379</f>
        <v>Закупка товаров, работ и услуг для обеспечения государственных (муниципальных) нужд</v>
      </c>
      <c r="B68" s="13" t="str">
        <f>[1]Лист2!C379</f>
        <v>01</v>
      </c>
      <c r="C68" s="13">
        <f>[1]Лист2!D379</f>
        <v>13</v>
      </c>
      <c r="D68" s="13" t="str">
        <f>[1]Лист2!E379</f>
        <v>99 1 00 14100</v>
      </c>
      <c r="E68" s="78">
        <f>[1]Лист2!F379</f>
        <v>200</v>
      </c>
      <c r="F68" s="59">
        <f>Лист2!G376</f>
        <v>621.46900000000005</v>
      </c>
      <c r="G68" s="59">
        <f>Лист2!H376</f>
        <v>621.46900000000005</v>
      </c>
      <c r="H68" s="40">
        <f t="shared" si="0"/>
        <v>100</v>
      </c>
    </row>
    <row r="69" spans="1:8" ht="31.5">
      <c r="A69" s="69" t="str">
        <f>[1]Лист2!A332</f>
        <v>Расходы на выполнение других обязательств государства</v>
      </c>
      <c r="B69" s="13" t="str">
        <f>[1]Лист2!C332</f>
        <v>01</v>
      </c>
      <c r="C69" s="13">
        <f>[1]Лист2!D332</f>
        <v>13</v>
      </c>
      <c r="D69" s="13" t="str">
        <f>[1]Лист2!E332</f>
        <v>99 9 00 00000</v>
      </c>
      <c r="E69" s="78"/>
      <c r="F69" s="59">
        <f>Лист2!G377+F74</f>
        <v>9241.4249999999993</v>
      </c>
      <c r="G69" s="59">
        <f>Лист2!H377+G74</f>
        <v>9169.7129999999997</v>
      </c>
      <c r="H69" s="40">
        <f t="shared" si="0"/>
        <v>99.224015776787681</v>
      </c>
    </row>
    <row r="70" spans="1:8" ht="31.5">
      <c r="A70" s="69" t="str">
        <f>[1]Лист2!A380</f>
        <v>Прочие выплаты по обязательствам государства</v>
      </c>
      <c r="B70" s="13" t="str">
        <f>[1]Лист2!C380</f>
        <v>01</v>
      </c>
      <c r="C70" s="13" t="str">
        <f>[1]Лист2!D380</f>
        <v>13</v>
      </c>
      <c r="D70" s="13" t="str">
        <f>[1]Лист2!E380</f>
        <v>99 9 00 14710</v>
      </c>
      <c r="E70" s="78"/>
      <c r="F70" s="59">
        <f>F71+F72+F73</f>
        <v>8141.4249999999993</v>
      </c>
      <c r="G70" s="59">
        <f>G71+G72+G73</f>
        <v>8069.7150000000001</v>
      </c>
      <c r="H70" s="40">
        <f t="shared" si="0"/>
        <v>99.119195963851553</v>
      </c>
    </row>
    <row r="71" spans="1:8" ht="31.5">
      <c r="A71" s="65" t="str">
        <f>[1]Лист2!A381</f>
        <v>Закупка товаров, работ и услуг для обеспечения государственных (муниципальных) нужд</v>
      </c>
      <c r="B71" s="11" t="str">
        <f>[1]Лист2!C381</f>
        <v>01</v>
      </c>
      <c r="C71" s="13" t="str">
        <f>[1]Лист2!D381</f>
        <v>13</v>
      </c>
      <c r="D71" s="13" t="str">
        <f>[1]Лист2!E381</f>
        <v>99 9 00 14710</v>
      </c>
      <c r="E71" s="78">
        <f>[1]Лист2!F381</f>
        <v>200</v>
      </c>
      <c r="F71" s="59">
        <f>Лист2!G378</f>
        <v>7906.9979999999996</v>
      </c>
      <c r="G71" s="59">
        <f>Лист2!H378</f>
        <v>7843.7150000000001</v>
      </c>
      <c r="H71" s="40">
        <f t="shared" si="0"/>
        <v>99.199658327977318</v>
      </c>
    </row>
    <row r="72" spans="1:8" ht="31.5">
      <c r="A72" s="65" t="str">
        <f>[1]Лист2!A382</f>
        <v>Исполнение судебных актов</v>
      </c>
      <c r="B72" s="13" t="str">
        <f>[1]Лист2!C382</f>
        <v>01</v>
      </c>
      <c r="C72" s="13" t="str">
        <f>[1]Лист2!D382</f>
        <v>13</v>
      </c>
      <c r="D72" s="13" t="str">
        <f>[1]Лист2!E382</f>
        <v>99 9 00 14710</v>
      </c>
      <c r="E72" s="78">
        <f>[1]Лист2!F382</f>
        <v>830</v>
      </c>
      <c r="F72" s="59">
        <f>Лист2!G379</f>
        <v>176</v>
      </c>
      <c r="G72" s="59">
        <f>Лист2!H379</f>
        <v>176</v>
      </c>
      <c r="H72" s="40">
        <f t="shared" si="0"/>
        <v>100</v>
      </c>
    </row>
    <row r="73" spans="1:8" ht="31.5">
      <c r="A73" s="65" t="str">
        <f>[1]Лист2!A383</f>
        <v>Уплата налогов, сборов и иных платежей</v>
      </c>
      <c r="B73" s="13" t="str">
        <f>[1]Лист2!C383</f>
        <v>01</v>
      </c>
      <c r="C73" s="13" t="str">
        <f>[1]Лист2!D383</f>
        <v>13</v>
      </c>
      <c r="D73" s="13" t="str">
        <f>[1]Лист2!E383</f>
        <v>99 9 00 14710</v>
      </c>
      <c r="E73" s="78">
        <f>[1]Лист2!F383</f>
        <v>850</v>
      </c>
      <c r="F73" s="59">
        <f>Лист2!G380</f>
        <v>58.427</v>
      </c>
      <c r="G73" s="59">
        <f>Лист2!H380</f>
        <v>50</v>
      </c>
      <c r="H73" s="40">
        <f t="shared" si="0"/>
        <v>85.576873705649774</v>
      </c>
    </row>
    <row r="74" spans="1:8" ht="31.5">
      <c r="A74" s="65" t="str">
        <f>[1]Лист2!A333</f>
        <v>Информационные услуги в части размещения печатных материалов в газете "Наши вести"</v>
      </c>
      <c r="B74" s="13" t="str">
        <f>[1]Лист2!C333</f>
        <v>01</v>
      </c>
      <c r="C74" s="13">
        <f>[1]Лист2!D333</f>
        <v>13</v>
      </c>
      <c r="D74" s="13" t="str">
        <f>[1]Лист2!E333</f>
        <v>99 9 00 98710</v>
      </c>
      <c r="E74" s="78"/>
      <c r="F74" s="26">
        <f>[1]Лист2!G333</f>
        <v>1100</v>
      </c>
      <c r="G74" s="26">
        <f t="shared" ref="G74" si="5">G75</f>
        <v>1099.998</v>
      </c>
      <c r="H74" s="40">
        <f t="shared" si="0"/>
        <v>99.999818181818185</v>
      </c>
    </row>
    <row r="75" spans="1:8" ht="31.5">
      <c r="A75" s="65" t="str">
        <f>[1]Лист2!A334</f>
        <v>Закупка товаров, работ и услуг для обеспечения государственных (муниципальных) нужд</v>
      </c>
      <c r="B75" s="13" t="str">
        <f>[1]Лист2!C334</f>
        <v>01</v>
      </c>
      <c r="C75" s="13">
        <f>[1]Лист2!D334</f>
        <v>13</v>
      </c>
      <c r="D75" s="13" t="str">
        <f>[1]Лист2!E334</f>
        <v>99 9 00 98710</v>
      </c>
      <c r="E75" s="78">
        <f>[1]Лист2!F334</f>
        <v>200</v>
      </c>
      <c r="F75" s="26">
        <f>Лист2!G331</f>
        <v>1100</v>
      </c>
      <c r="G75" s="26">
        <f>Лист2!H331</f>
        <v>1099.998</v>
      </c>
      <c r="H75" s="40">
        <f t="shared" si="0"/>
        <v>99.999818181818185</v>
      </c>
    </row>
    <row r="76" spans="1:8" ht="31.5">
      <c r="A76" s="65" t="str">
        <f>[1]Лист1!A18</f>
        <v>Национальная оборона</v>
      </c>
      <c r="B76" s="13" t="str">
        <f>[1]Лист1!B18</f>
        <v>02</v>
      </c>
      <c r="C76" s="13"/>
      <c r="D76" s="13"/>
      <c r="E76" s="78"/>
      <c r="F76" s="26">
        <f t="shared" ref="F76:G80" si="6">F77</f>
        <v>1198.5999999999999</v>
      </c>
      <c r="G76" s="26">
        <f t="shared" si="6"/>
        <v>1198.5999999999999</v>
      </c>
      <c r="H76" s="40">
        <f t="shared" si="0"/>
        <v>100</v>
      </c>
    </row>
    <row r="77" spans="1:8" ht="31.5">
      <c r="A77" s="65" t="s">
        <v>42</v>
      </c>
      <c r="B77" s="13" t="s">
        <v>17</v>
      </c>
      <c r="C77" s="11" t="s">
        <v>18</v>
      </c>
      <c r="D77" s="11"/>
      <c r="E77" s="82"/>
      <c r="F77" s="16">
        <f t="shared" si="6"/>
        <v>1198.5999999999999</v>
      </c>
      <c r="G77" s="16">
        <f t="shared" si="6"/>
        <v>1198.5999999999999</v>
      </c>
      <c r="H77" s="40">
        <f t="shared" ref="H77:H144" si="7">G77/F77*100</f>
        <v>100</v>
      </c>
    </row>
    <row r="78" spans="1:8" ht="31.5">
      <c r="A78" s="65" t="str">
        <f>[1]Лист2!A251</f>
        <v>Руководство и управление в сфере установленных функций органов государственной власти субъектов Российской Федерации</v>
      </c>
      <c r="B78" s="13" t="str">
        <f>[1]Лист2!C251</f>
        <v>02</v>
      </c>
      <c r="C78" s="13" t="str">
        <f>[1]Лист2!D251</f>
        <v>03</v>
      </c>
      <c r="D78" s="13" t="str">
        <f>[1]Лист2!E251</f>
        <v>01 0 00 00000</v>
      </c>
      <c r="E78" s="78"/>
      <c r="F78" s="26">
        <f t="shared" si="6"/>
        <v>1198.5999999999999</v>
      </c>
      <c r="G78" s="26">
        <f t="shared" si="6"/>
        <v>1198.5999999999999</v>
      </c>
      <c r="H78" s="40">
        <f t="shared" si="7"/>
        <v>100</v>
      </c>
    </row>
    <row r="79" spans="1:8" ht="31.5">
      <c r="A79" s="65" t="str">
        <f>[1]Лист2!A252</f>
        <v>Руководство и управление в сфере установленных функций</v>
      </c>
      <c r="B79" s="13" t="str">
        <f>[1]Лист2!C252</f>
        <v>02</v>
      </c>
      <c r="C79" s="13" t="str">
        <f>[1]Лист2!D252</f>
        <v>03</v>
      </c>
      <c r="D79" s="13" t="str">
        <f>[1]Лист2!E252</f>
        <v>01 4 00 00000</v>
      </c>
      <c r="E79" s="78"/>
      <c r="F79" s="26">
        <f t="shared" si="6"/>
        <v>1198.5999999999999</v>
      </c>
      <c r="G79" s="26">
        <f t="shared" si="6"/>
        <v>1198.5999999999999</v>
      </c>
      <c r="H79" s="40">
        <f t="shared" si="7"/>
        <v>100</v>
      </c>
    </row>
    <row r="80" spans="1:8" ht="31.5">
      <c r="A80" s="65" t="str">
        <f>[1]Лист2!A253</f>
        <v>Осуществление первичного воинского учета на территориях, где отсутствуют военные комиссариаты</v>
      </c>
      <c r="B80" s="13" t="str">
        <f>[1]Лист2!C253</f>
        <v>02</v>
      </c>
      <c r="C80" s="13" t="str">
        <f>[1]Лист2!D253</f>
        <v>03</v>
      </c>
      <c r="D80" s="13" t="str">
        <f>[1]Лист2!E253</f>
        <v>01 4 00 51180</v>
      </c>
      <c r="E80" s="78"/>
      <c r="F80" s="26">
        <f t="shared" si="6"/>
        <v>1198.5999999999999</v>
      </c>
      <c r="G80" s="26">
        <f t="shared" si="6"/>
        <v>1198.5999999999999</v>
      </c>
      <c r="H80" s="40">
        <f t="shared" si="7"/>
        <v>100</v>
      </c>
    </row>
    <row r="81" spans="1:8" ht="19.5" customHeight="1">
      <c r="A81" s="65" t="str">
        <f>[1]Лист2!A254</f>
        <v>Субвенции</v>
      </c>
      <c r="B81" s="13" t="str">
        <f>[1]Лист2!C254</f>
        <v>02</v>
      </c>
      <c r="C81" s="13" t="str">
        <f>[1]Лист2!D254</f>
        <v>03</v>
      </c>
      <c r="D81" s="13" t="str">
        <f>[1]Лист2!E254</f>
        <v>01 4 00 51180</v>
      </c>
      <c r="E81" s="78">
        <f>[1]Лист2!F254</f>
        <v>530</v>
      </c>
      <c r="F81" s="26">
        <f>Лист2!G251</f>
        <v>1198.5999999999999</v>
      </c>
      <c r="G81" s="26">
        <f>Лист2!H251</f>
        <v>1198.5999999999999</v>
      </c>
      <c r="H81" s="40">
        <f t="shared" si="7"/>
        <v>100</v>
      </c>
    </row>
    <row r="82" spans="1:8" ht="31.5">
      <c r="A82" s="65" t="s">
        <v>35</v>
      </c>
      <c r="B82" s="13" t="s">
        <v>18</v>
      </c>
      <c r="C82" s="13"/>
      <c r="D82" s="13"/>
      <c r="E82" s="78"/>
      <c r="F82" s="26">
        <f>F83+F98</f>
        <v>11055.86</v>
      </c>
      <c r="G82" s="26">
        <f>G83+G98</f>
        <v>10629.873</v>
      </c>
      <c r="H82" s="40">
        <f t="shared" si="7"/>
        <v>96.146957360169168</v>
      </c>
    </row>
    <row r="83" spans="1:8" ht="31.5">
      <c r="A83" s="65" t="str">
        <f>[1]Лист2!A385</f>
        <v>Защита населения и территории от чрезвычайных ситуаций природного и техногенного характера, пожарная безопасность</v>
      </c>
      <c r="B83" s="13" t="str">
        <f>[1]Лист2!C385</f>
        <v>03</v>
      </c>
      <c r="C83" s="13" t="str">
        <f>[1]Лист2!D385</f>
        <v>10</v>
      </c>
      <c r="D83" s="13"/>
      <c r="E83" s="78"/>
      <c r="F83" s="26">
        <f>F84+F90+F94</f>
        <v>10655.86</v>
      </c>
      <c r="G83" s="26">
        <f>G84+G90+G94</f>
        <v>10450.148999999999</v>
      </c>
      <c r="H83" s="40">
        <f t="shared" si="7"/>
        <v>98.069503540774733</v>
      </c>
    </row>
    <row r="84" spans="1:8" ht="31.5">
      <c r="A84" s="65" t="str">
        <f>[1]Лист2!A386</f>
        <v>Расходы на обеспечение деятельности (оказание услуг) подведомственных учреждений</v>
      </c>
      <c r="B84" s="13" t="str">
        <f>[1]Лист2!C386</f>
        <v>03</v>
      </c>
      <c r="C84" s="13" t="str">
        <f>[1]Лист2!D386</f>
        <v>10</v>
      </c>
      <c r="D84" s="13" t="str">
        <f>[1]Лист2!E386</f>
        <v>02 0 00 00000</v>
      </c>
      <c r="E84" s="78"/>
      <c r="F84" s="26">
        <f>F85</f>
        <v>3793.4679999999998</v>
      </c>
      <c r="G84" s="26">
        <f>G85</f>
        <v>3587.7570000000001</v>
      </c>
      <c r="H84" s="40">
        <f t="shared" si="7"/>
        <v>94.577231177381762</v>
      </c>
    </row>
    <row r="85" spans="1:8" ht="31.5">
      <c r="A85" s="65" t="str">
        <f>[1]Лист2!A387</f>
        <v>Расходы на обеспечение деятельности (оказание услуг) иных подведомственных учреждений</v>
      </c>
      <c r="B85" s="13" t="str">
        <f>[1]Лист2!C387</f>
        <v>03</v>
      </c>
      <c r="C85" s="13" t="str">
        <f>[1]Лист2!D387</f>
        <v>10</v>
      </c>
      <c r="D85" s="13" t="str">
        <f>[1]Лист2!E387</f>
        <v>02 5 00 00000</v>
      </c>
      <c r="E85" s="78"/>
      <c r="F85" s="26">
        <f>F86+F88</f>
        <v>3793.4679999999998</v>
      </c>
      <c r="G85" s="26">
        <f>G86+G88</f>
        <v>3587.7570000000001</v>
      </c>
      <c r="H85" s="40">
        <f t="shared" si="7"/>
        <v>94.577231177381762</v>
      </c>
    </row>
    <row r="86" spans="1:8" ht="31.5">
      <c r="A86" s="65" t="str">
        <f>[1]Лист2!A388</f>
        <v>Учреждения по обеспечению национальной безопасности и правоохранительной деятельности</v>
      </c>
      <c r="B86" s="13" t="str">
        <f>[1]Лист2!C388</f>
        <v>03</v>
      </c>
      <c r="C86" s="13" t="str">
        <f>[1]Лист2!D388</f>
        <v>10</v>
      </c>
      <c r="D86" s="13" t="str">
        <f>[1]Лист2!E388</f>
        <v>02 5 00 10860</v>
      </c>
      <c r="E86" s="78"/>
      <c r="F86" s="26">
        <f>F87</f>
        <v>1789</v>
      </c>
      <c r="G86" s="26">
        <f>G87</f>
        <v>1583.289</v>
      </c>
      <c r="H86" s="40">
        <f t="shared" si="7"/>
        <v>88.501341531581886</v>
      </c>
    </row>
    <row r="87" spans="1:8" ht="63">
      <c r="A87" s="65" t="str">
        <f>[1]Лист2!A389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7" s="13" t="str">
        <f>[1]Лист2!C389</f>
        <v>03</v>
      </c>
      <c r="C87" s="13" t="str">
        <f>[1]Лист2!D389</f>
        <v>10</v>
      </c>
      <c r="D87" s="13" t="str">
        <f>[1]Лист2!E389</f>
        <v>02 5 00 10860</v>
      </c>
      <c r="E87" s="78">
        <f>[1]Лист2!F389</f>
        <v>100</v>
      </c>
      <c r="F87" s="26">
        <f>Лист2!G386</f>
        <v>1789</v>
      </c>
      <c r="G87" s="26">
        <f>Лист2!H386</f>
        <v>1583.289</v>
      </c>
      <c r="H87" s="40">
        <f t="shared" si="7"/>
        <v>88.501341531581886</v>
      </c>
    </row>
    <row r="88" spans="1:8" ht="47.25">
      <c r="A88" s="65" t="str">
        <f>[1]Лист2!A390</f>
        <v>Субсидия на софинансирование части расходов местных бюджетов по оплате труда работников муниципальных учреждений</v>
      </c>
      <c r="B88" s="13" t="str">
        <f>[1]Лист2!C390</f>
        <v>03</v>
      </c>
      <c r="C88" s="13" t="str">
        <f>[1]Лист2!D390</f>
        <v>10</v>
      </c>
      <c r="D88" s="13" t="str">
        <f>[1]Лист2!E390</f>
        <v>02 5 00 S0430</v>
      </c>
      <c r="E88" s="78"/>
      <c r="F88" s="26">
        <f>Лист2!G387</f>
        <v>2004.4680000000001</v>
      </c>
      <c r="G88" s="26">
        <f>Лист2!H387</f>
        <v>2004.4680000000001</v>
      </c>
      <c r="H88" s="40">
        <f t="shared" si="7"/>
        <v>100</v>
      </c>
    </row>
    <row r="89" spans="1:8" ht="63">
      <c r="A89" s="65" t="str">
        <f>[1]Лист2!A391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9" s="13" t="str">
        <f>[1]Лист2!C391</f>
        <v>03</v>
      </c>
      <c r="C89" s="13" t="str">
        <f>[1]Лист2!D391</f>
        <v>10</v>
      </c>
      <c r="D89" s="13" t="str">
        <f>[1]Лист2!E391</f>
        <v>02 5 00 S0430</v>
      </c>
      <c r="E89" s="78">
        <f>[1]Лист2!F391</f>
        <v>100</v>
      </c>
      <c r="F89" s="26">
        <f>Лист2!G388</f>
        <v>2004.4680000000001</v>
      </c>
      <c r="G89" s="26">
        <f>Лист2!H388</f>
        <v>2004.4680000000001</v>
      </c>
      <c r="H89" s="40">
        <f t="shared" si="7"/>
        <v>100</v>
      </c>
    </row>
    <row r="90" spans="1:8" ht="31.5">
      <c r="A90" s="65" t="str">
        <f>[1]Лист2!A392</f>
        <v>Предупреждение и ликвидация чрезвычайных ситуаций и последствий стихийных бедствий</v>
      </c>
      <c r="B90" s="13" t="str">
        <f>[1]Лист2!C392</f>
        <v>03</v>
      </c>
      <c r="C90" s="13" t="str">
        <f>[1]Лист2!D392</f>
        <v>10</v>
      </c>
      <c r="D90" s="13" t="str">
        <f>[1]Лист2!E392</f>
        <v>94 0 00 00000</v>
      </c>
      <c r="E90" s="78"/>
      <c r="F90" s="26">
        <f>Лист2!G389</f>
        <v>5812.3919999999998</v>
      </c>
      <c r="G90" s="26">
        <f>Лист2!H389</f>
        <v>5812.3919999999998</v>
      </c>
      <c r="H90" s="40">
        <f t="shared" si="7"/>
        <v>100</v>
      </c>
    </row>
    <row r="91" spans="1:8" ht="47.25">
      <c r="A91" s="65" t="str">
        <f>[1]Лист2!A393</f>
        <v>Финансирование иных мероприятий по предупреждению и ликвидации чрезвычайных ситуаций и последствий стихийных бедствий</v>
      </c>
      <c r="B91" s="13" t="str">
        <f>[1]Лист2!C393</f>
        <v>03</v>
      </c>
      <c r="C91" s="13" t="str">
        <f>[1]Лист2!D393</f>
        <v>10</v>
      </c>
      <c r="D91" s="13" t="str">
        <f>[1]Лист2!E393</f>
        <v>94 2 00 00000</v>
      </c>
      <c r="E91" s="78"/>
      <c r="F91" s="26">
        <f>Лист2!G390</f>
        <v>5812.3919999999998</v>
      </c>
      <c r="G91" s="26">
        <f>Лист2!H390</f>
        <v>5812.3919999999998</v>
      </c>
      <c r="H91" s="40">
        <f t="shared" si="7"/>
        <v>100</v>
      </c>
    </row>
    <row r="92" spans="1:8" ht="47.25">
      <c r="A92" s="65" t="str">
        <f>[1]Лист2!A394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92" s="13" t="str">
        <f>[1]Лист2!C394</f>
        <v>03</v>
      </c>
      <c r="C92" s="13" t="str">
        <f>[1]Лист2!D394</f>
        <v>10</v>
      </c>
      <c r="D92" s="13" t="str">
        <f>[1]Лист2!E394</f>
        <v>94 2 00 12010</v>
      </c>
      <c r="E92" s="78"/>
      <c r="F92" s="26">
        <f>Лист2!G391</f>
        <v>5812.3919999999998</v>
      </c>
      <c r="G92" s="26">
        <f>Лист2!H391</f>
        <v>5812.3919999999998</v>
      </c>
      <c r="H92" s="40">
        <f t="shared" si="7"/>
        <v>100</v>
      </c>
    </row>
    <row r="93" spans="1:8" ht="31.5">
      <c r="A93" s="65" t="str">
        <f>[1]Лист2!A395</f>
        <v>Закупка товаров, работ и услуг для обеспечения государственных (муниципальных) нужд</v>
      </c>
      <c r="B93" s="13" t="str">
        <f>[1]Лист2!C395</f>
        <v>03</v>
      </c>
      <c r="C93" s="13" t="str">
        <f>[1]Лист2!D395</f>
        <v>10</v>
      </c>
      <c r="D93" s="13" t="str">
        <f>[1]Лист2!E395</f>
        <v>94 2 00 12010</v>
      </c>
      <c r="E93" s="78">
        <f>[1]Лист2!F395</f>
        <v>200</v>
      </c>
      <c r="F93" s="26">
        <f>Лист2!G392</f>
        <v>5812.3919999999998</v>
      </c>
      <c r="G93" s="26">
        <f>Лист2!H392</f>
        <v>5812.3919999999998</v>
      </c>
      <c r="H93" s="40">
        <f t="shared" si="7"/>
        <v>100</v>
      </c>
    </row>
    <row r="94" spans="1:8" ht="31.5">
      <c r="A94" s="65" t="str">
        <f>[1]Лист2!A257</f>
        <v xml:space="preserve">Межбюджетные трансферты общего характера бюджетам субъектов Российской Федерации и муниципальных образований </v>
      </c>
      <c r="B94" s="13" t="str">
        <f>[1]Лист2!C257</f>
        <v>03</v>
      </c>
      <c r="C94" s="13">
        <f>[1]Лист2!D257</f>
        <v>10</v>
      </c>
      <c r="D94" s="13" t="str">
        <f>[1]Лист2!E257</f>
        <v>98 0 00 00000</v>
      </c>
      <c r="E94" s="78"/>
      <c r="F94" s="26">
        <f t="shared" ref="F94:G96" si="8">F95</f>
        <v>1050</v>
      </c>
      <c r="G94" s="26">
        <f t="shared" si="8"/>
        <v>1050</v>
      </c>
      <c r="H94" s="40">
        <f t="shared" si="7"/>
        <v>100</v>
      </c>
    </row>
    <row r="95" spans="1:8" ht="31.5">
      <c r="A95" s="65" t="str">
        <f>[1]Лист2!A258</f>
        <v>Прочие межбюджетные трансферты общего характера</v>
      </c>
      <c r="B95" s="13" t="str">
        <f>[1]Лист2!C258</f>
        <v>03</v>
      </c>
      <c r="C95" s="13">
        <f>[1]Лист2!D258</f>
        <v>10</v>
      </c>
      <c r="D95" s="13" t="str">
        <f>[1]Лист2!E258</f>
        <v>98 5 00 00000</v>
      </c>
      <c r="E95" s="78"/>
      <c r="F95" s="26">
        <f t="shared" si="8"/>
        <v>1050</v>
      </c>
      <c r="G95" s="26">
        <f t="shared" si="8"/>
        <v>1050</v>
      </c>
      <c r="H95" s="40">
        <f t="shared" si="7"/>
        <v>100</v>
      </c>
    </row>
    <row r="96" spans="1:8" ht="78.75">
      <c r="A96" s="65" t="str">
        <f>[1]Лист2!A259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6" s="13" t="str">
        <f>[1]Лист2!C259</f>
        <v>03</v>
      </c>
      <c r="C96" s="13">
        <f>[1]Лист2!D259</f>
        <v>10</v>
      </c>
      <c r="D96" s="13" t="str">
        <f>[1]Лист2!E259</f>
        <v>98 5 00 60510</v>
      </c>
      <c r="E96" s="78"/>
      <c r="F96" s="26">
        <f t="shared" si="8"/>
        <v>1050</v>
      </c>
      <c r="G96" s="26">
        <f t="shared" si="8"/>
        <v>1050</v>
      </c>
      <c r="H96" s="40">
        <f t="shared" si="7"/>
        <v>100</v>
      </c>
    </row>
    <row r="97" spans="1:8" ht="31.5">
      <c r="A97" s="65" t="str">
        <f>[1]Лист2!A260</f>
        <v>Иные межбюджетные трансферты</v>
      </c>
      <c r="B97" s="13" t="str">
        <f>[1]Лист2!C260</f>
        <v>03</v>
      </c>
      <c r="C97" s="13">
        <f>[1]Лист2!D260</f>
        <v>10</v>
      </c>
      <c r="D97" s="13" t="str">
        <f>[1]Лист2!E260</f>
        <v>98 5 00 60510</v>
      </c>
      <c r="E97" s="78">
        <f>[1]Лист2!F260</f>
        <v>540</v>
      </c>
      <c r="F97" s="26">
        <f>Лист2!G257</f>
        <v>1050</v>
      </c>
      <c r="G97" s="26">
        <f>Лист2!H257</f>
        <v>1050</v>
      </c>
      <c r="H97" s="40">
        <f t="shared" si="7"/>
        <v>100</v>
      </c>
    </row>
    <row r="98" spans="1:8" ht="31.5">
      <c r="A98" s="65" t="str">
        <f>[1]Лист2!A396</f>
        <v>Другие вопросы в области национальной безопасности и правоохранительной деятельности</v>
      </c>
      <c r="B98" s="13" t="str">
        <f>[1]Лист2!C396</f>
        <v>03</v>
      </c>
      <c r="C98" s="13">
        <f>[1]Лист2!D396</f>
        <v>14</v>
      </c>
      <c r="D98" s="13"/>
      <c r="E98" s="78"/>
      <c r="F98" s="26">
        <f>Лист2!G393</f>
        <v>400</v>
      </c>
      <c r="G98" s="26">
        <f>Лист2!H393</f>
        <v>179.72400000000002</v>
      </c>
      <c r="H98" s="40">
        <f t="shared" si="7"/>
        <v>44.931000000000004</v>
      </c>
    </row>
    <row r="99" spans="1:8" ht="31.5">
      <c r="A99" s="65" t="str">
        <f>[1]Лист2!A397</f>
        <v>Государственная программа Алтайского края "Обеспечение прав граждан и их безопасности"</v>
      </c>
      <c r="B99" s="13" t="str">
        <f>[1]Лист2!C397</f>
        <v>03</v>
      </c>
      <c r="C99" s="13">
        <f>[1]Лист2!D397</f>
        <v>14</v>
      </c>
      <c r="D99" s="13" t="str">
        <f>[1]Лист2!E397</f>
        <v>10 0 00 00000</v>
      </c>
      <c r="E99" s="78"/>
      <c r="F99" s="26">
        <f>Лист2!G394</f>
        <v>200</v>
      </c>
      <c r="G99" s="26">
        <f>Лист2!H394</f>
        <v>151.83000000000001</v>
      </c>
      <c r="H99" s="40">
        <f t="shared" si="7"/>
        <v>75.915000000000006</v>
      </c>
    </row>
    <row r="100" spans="1:8" ht="31.5">
      <c r="A100" s="65" t="str">
        <f>[1]Лист2!A398</f>
        <v>МП "Профилактика преступлений и иных правонарушений в Волчихинском районе Алтайского края на 2021-2024 годы"</v>
      </c>
      <c r="B100" s="13" t="str">
        <f>[1]Лист2!C398</f>
        <v>03</v>
      </c>
      <c r="C100" s="13">
        <f>[1]Лист2!D398</f>
        <v>14</v>
      </c>
      <c r="D100" s="13" t="str">
        <f>[1]Лист2!E398</f>
        <v>10 0 00 60990</v>
      </c>
      <c r="E100" s="78"/>
      <c r="F100" s="26">
        <f>Лист2!G395</f>
        <v>200</v>
      </c>
      <c r="G100" s="26">
        <f>Лист2!H395</f>
        <v>151.83000000000001</v>
      </c>
      <c r="H100" s="40">
        <f t="shared" si="7"/>
        <v>75.915000000000006</v>
      </c>
    </row>
    <row r="101" spans="1:8" ht="63">
      <c r="A101" s="65" t="str">
        <f>[1]Лист2!A399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01" s="13" t="str">
        <f>[1]Лист2!C399</f>
        <v>03</v>
      </c>
      <c r="C101" s="13">
        <f>[1]Лист2!D399</f>
        <v>14</v>
      </c>
      <c r="D101" s="13" t="str">
        <f>[1]Лист2!E399</f>
        <v>10 0 00 60990</v>
      </c>
      <c r="E101" s="78">
        <v>100</v>
      </c>
      <c r="F101" s="26">
        <f>Лист2!G396</f>
        <v>68.17</v>
      </c>
      <c r="G101" s="26">
        <f>Лист2!H396</f>
        <v>20</v>
      </c>
      <c r="H101" s="40">
        <f t="shared" si="7"/>
        <v>29.338418659234268</v>
      </c>
    </row>
    <row r="102" spans="1:8" ht="31.5">
      <c r="A102" s="65" t="str">
        <f>[1]Лист2!A400</f>
        <v>Закупка товаров, работ и услуг для обеспечения государственных (муниципальных) нужд</v>
      </c>
      <c r="B102" s="13" t="str">
        <f>[1]Лист2!C400</f>
        <v>03</v>
      </c>
      <c r="C102" s="13">
        <f>[1]Лист2!D400</f>
        <v>14</v>
      </c>
      <c r="D102" s="13" t="str">
        <f>[1]Лист2!E400</f>
        <v>10 0 00 60990</v>
      </c>
      <c r="E102" s="78">
        <f>[1]Лист2!F400</f>
        <v>200</v>
      </c>
      <c r="F102" s="26">
        <f>Лист2!G397</f>
        <v>131.83000000000001</v>
      </c>
      <c r="G102" s="26">
        <f>Лист2!H397</f>
        <v>131.83000000000001</v>
      </c>
      <c r="H102" s="40">
        <f t="shared" si="7"/>
        <v>100</v>
      </c>
    </row>
    <row r="103" spans="1:8" ht="31.5">
      <c r="A103" s="65" t="str">
        <f>[1]Лист2!A401</f>
        <v>Государственная программа Алтайского края "Противодействие экстремизму и идеологии терроризма в Алтайском крае"</v>
      </c>
      <c r="B103" s="13" t="str">
        <f>[1]Лист2!C401</f>
        <v>03</v>
      </c>
      <c r="C103" s="13">
        <f>[1]Лист2!D401</f>
        <v>14</v>
      </c>
      <c r="D103" s="13" t="str">
        <f>[1]Лист2!E401</f>
        <v>40 0 00 00000</v>
      </c>
      <c r="E103" s="78"/>
      <c r="F103" s="26">
        <f>Лист2!G398</f>
        <v>100</v>
      </c>
      <c r="G103" s="26">
        <f>Лист2!H398</f>
        <v>23.393999999999998</v>
      </c>
      <c r="H103" s="40">
        <f t="shared" si="7"/>
        <v>23.393999999999998</v>
      </c>
    </row>
    <row r="104" spans="1:8" ht="47.25">
      <c r="A104" s="65" t="str">
        <f>[1]Лист2!A402</f>
        <v>МП "Профилактика терроризма и экстремизма на территории муниципального образования Волчихинский район на 2024-2026 годы"</v>
      </c>
      <c r="B104" s="13" t="str">
        <f>[1]Лист2!C402</f>
        <v>03</v>
      </c>
      <c r="C104" s="13">
        <f>[1]Лист2!D402</f>
        <v>14</v>
      </c>
      <c r="D104" s="11" t="str">
        <f>[1]Лист2!E402</f>
        <v>40 0 00 60990</v>
      </c>
      <c r="E104" s="78"/>
      <c r="F104" s="26">
        <f>Лист2!G399</f>
        <v>100</v>
      </c>
      <c r="G104" s="26">
        <f>Лист2!H399</f>
        <v>23.393999999999998</v>
      </c>
      <c r="H104" s="40">
        <f t="shared" si="7"/>
        <v>23.393999999999998</v>
      </c>
    </row>
    <row r="105" spans="1:8" ht="31.5">
      <c r="A105" s="65" t="str">
        <f>[1]Лист2!A403</f>
        <v>Закупка товаров, работ и услуг для обеспечения государственных (муниципальных) нужд</v>
      </c>
      <c r="B105" s="13" t="str">
        <f>[1]Лист2!C403</f>
        <v>03</v>
      </c>
      <c r="C105" s="13">
        <f>[1]Лист2!D403</f>
        <v>14</v>
      </c>
      <c r="D105" s="13" t="str">
        <f>[1]Лист2!E403</f>
        <v>40 0 00 60990</v>
      </c>
      <c r="E105" s="78">
        <f>[1]Лист2!F403</f>
        <v>200</v>
      </c>
      <c r="F105" s="26">
        <f>Лист2!G400</f>
        <v>100</v>
      </c>
      <c r="G105" s="26">
        <f>Лист2!H400</f>
        <v>23.393999999999998</v>
      </c>
      <c r="H105" s="40">
        <f t="shared" si="7"/>
        <v>23.393999999999998</v>
      </c>
    </row>
    <row r="106" spans="1:8" ht="47.25">
      <c r="A106" s="65" t="str">
        <f>[1]Лист2!A404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6" s="13" t="str">
        <f>[1]Лист2!C404</f>
        <v>03</v>
      </c>
      <c r="C106" s="13">
        <f>[1]Лист2!D404</f>
        <v>14</v>
      </c>
      <c r="D106" s="13" t="str">
        <f>[1]Лист2!E404</f>
        <v>67 0 00 00000</v>
      </c>
      <c r="E106" s="78"/>
      <c r="F106" s="26">
        <f>Лист2!G401</f>
        <v>100</v>
      </c>
      <c r="G106" s="26">
        <f>Лист2!H401</f>
        <v>4.5</v>
      </c>
      <c r="H106" s="40">
        <f t="shared" si="7"/>
        <v>4.5</v>
      </c>
    </row>
    <row r="107" spans="1:8" ht="63">
      <c r="A107" s="65" t="str">
        <f>[1]Лист2!A405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107" s="13" t="str">
        <f>[1]Лист2!C405</f>
        <v>03</v>
      </c>
      <c r="C107" s="13">
        <f>[1]Лист2!D405</f>
        <v>14</v>
      </c>
      <c r="D107" s="13" t="str">
        <f>[1]Лист2!E405</f>
        <v>67 0 00 60990</v>
      </c>
      <c r="E107" s="78"/>
      <c r="F107" s="26">
        <f>Лист2!G402</f>
        <v>100</v>
      </c>
      <c r="G107" s="26">
        <f>Лист2!H402</f>
        <v>4.5</v>
      </c>
      <c r="H107" s="40">
        <f t="shared" si="7"/>
        <v>4.5</v>
      </c>
    </row>
    <row r="108" spans="1:8" ht="31.5">
      <c r="A108" s="65" t="str">
        <f>[1]Лист2!A406</f>
        <v>Закупка товаров, работ и услуг для обеспечения государственных (муниципальных) нужд</v>
      </c>
      <c r="B108" s="13" t="str">
        <f>[1]Лист2!C406</f>
        <v>03</v>
      </c>
      <c r="C108" s="13">
        <f>[1]Лист2!D406</f>
        <v>14</v>
      </c>
      <c r="D108" s="13" t="str">
        <f>[1]Лист2!E406</f>
        <v>67 0 00 60990</v>
      </c>
      <c r="E108" s="78">
        <f>[1]Лист2!F406</f>
        <v>200</v>
      </c>
      <c r="F108" s="26">
        <f>Лист2!G403</f>
        <v>100</v>
      </c>
      <c r="G108" s="26">
        <f>Лист2!H403</f>
        <v>4.5</v>
      </c>
      <c r="H108" s="40">
        <f t="shared" si="7"/>
        <v>4.5</v>
      </c>
    </row>
    <row r="109" spans="1:8" ht="31.5">
      <c r="A109" s="65" t="s">
        <v>36</v>
      </c>
      <c r="B109" s="13" t="s">
        <v>19</v>
      </c>
      <c r="C109" s="13"/>
      <c r="D109" s="13"/>
      <c r="E109" s="78"/>
      <c r="F109" s="26">
        <f>F110+F120+F115+F137</f>
        <v>23220.873</v>
      </c>
      <c r="G109" s="26">
        <f>G110+G120+G115+G137</f>
        <v>21465.245999999999</v>
      </c>
      <c r="H109" s="40">
        <f t="shared" si="7"/>
        <v>92.43944446016306</v>
      </c>
    </row>
    <row r="110" spans="1:8" ht="31.5">
      <c r="A110" s="65" t="str">
        <f>[1]Лист2!A408</f>
        <v>Сельское хозяйство и рыболовство</v>
      </c>
      <c r="B110" s="13" t="str">
        <f>[1]Лист2!C408</f>
        <v>04</v>
      </c>
      <c r="C110" s="13" t="str">
        <f>[1]Лист2!D408</f>
        <v>05</v>
      </c>
      <c r="D110" s="13"/>
      <c r="E110" s="78"/>
      <c r="F110" s="26">
        <f>Лист2!G405</f>
        <v>558</v>
      </c>
      <c r="G110" s="26">
        <f>Лист2!H405</f>
        <v>407.1</v>
      </c>
      <c r="H110" s="40">
        <f t="shared" si="7"/>
        <v>72.956989247311839</v>
      </c>
    </row>
    <row r="111" spans="1:8" ht="31.5">
      <c r="A111" s="65" t="str">
        <f>[1]Лист2!A409</f>
        <v>Иные вопросы в области национальной экономики</v>
      </c>
      <c r="B111" s="13" t="str">
        <f>[1]Лист2!C409</f>
        <v>04</v>
      </c>
      <c r="C111" s="13" t="str">
        <f>[1]Лист2!D409</f>
        <v>05</v>
      </c>
      <c r="D111" s="13" t="str">
        <f>[1]Лист2!E409</f>
        <v>91 0 00 00000</v>
      </c>
      <c r="E111" s="78"/>
      <c r="F111" s="26">
        <f>Лист2!G406</f>
        <v>558</v>
      </c>
      <c r="G111" s="26">
        <f>Лист2!H406</f>
        <v>407.1</v>
      </c>
      <c r="H111" s="40">
        <f t="shared" si="7"/>
        <v>72.956989247311839</v>
      </c>
    </row>
    <row r="112" spans="1:8" ht="31.5">
      <c r="A112" s="65" t="str">
        <f>[1]Лист2!A410</f>
        <v>Мероприятия в области сельского хозяйства</v>
      </c>
      <c r="B112" s="13" t="str">
        <f>[1]Лист2!C410</f>
        <v>04</v>
      </c>
      <c r="C112" s="13" t="str">
        <f>[1]Лист2!D410</f>
        <v>05</v>
      </c>
      <c r="D112" s="13" t="str">
        <f>[1]Лист2!E410</f>
        <v>91 4 00 00000</v>
      </c>
      <c r="E112" s="78"/>
      <c r="F112" s="26">
        <f>Лист2!G407</f>
        <v>558</v>
      </c>
      <c r="G112" s="26">
        <f>Лист2!H407</f>
        <v>407.1</v>
      </c>
      <c r="H112" s="40">
        <f t="shared" si="7"/>
        <v>72.956989247311839</v>
      </c>
    </row>
    <row r="113" spans="1:8" ht="31.5">
      <c r="A113" s="65" t="str">
        <f>[1]Лист2!A411</f>
        <v>Субвенция на исполнение государственных полномочий по обращению с животными без владельцев</v>
      </c>
      <c r="B113" s="13" t="str">
        <f>[1]Лист2!C411</f>
        <v>04</v>
      </c>
      <c r="C113" s="13" t="str">
        <f>[1]Лист2!D411</f>
        <v>05</v>
      </c>
      <c r="D113" s="13" t="str">
        <f>[1]Лист2!E411</f>
        <v>91 4 00 70400</v>
      </c>
      <c r="E113" s="78"/>
      <c r="F113" s="26">
        <f>Лист2!G408</f>
        <v>558</v>
      </c>
      <c r="G113" s="26">
        <f>Лист2!H408</f>
        <v>407.1</v>
      </c>
      <c r="H113" s="40">
        <f t="shared" si="7"/>
        <v>72.956989247311839</v>
      </c>
    </row>
    <row r="114" spans="1:8" ht="31.5">
      <c r="A114" s="65" t="str">
        <f>[1]Лист2!A412</f>
        <v>Закупка товаров, работ и услуг для обеспечения государственных (муниципальных) нужд</v>
      </c>
      <c r="B114" s="13" t="str">
        <f>[1]Лист2!C412</f>
        <v>04</v>
      </c>
      <c r="C114" s="13" t="str">
        <f>[1]Лист2!D412</f>
        <v>05</v>
      </c>
      <c r="D114" s="13" t="str">
        <f>[1]Лист2!E412</f>
        <v>91 4 00 70400</v>
      </c>
      <c r="E114" s="78">
        <f>[1]Лист2!F412</f>
        <v>200</v>
      </c>
      <c r="F114" s="26">
        <f>Лист2!G409</f>
        <v>558</v>
      </c>
      <c r="G114" s="26">
        <f>Лист2!H409</f>
        <v>407.1</v>
      </c>
      <c r="H114" s="40">
        <f t="shared" si="7"/>
        <v>72.956989247311839</v>
      </c>
    </row>
    <row r="115" spans="1:8" ht="31.5">
      <c r="A115" s="65" t="str">
        <f>[1]Лист2!A413</f>
        <v>Транспорт</v>
      </c>
      <c r="B115" s="13" t="str">
        <f>[1]Лист2!C413</f>
        <v>04</v>
      </c>
      <c r="C115" s="13" t="str">
        <f>[1]Лист2!D413</f>
        <v>08</v>
      </c>
      <c r="D115" s="13"/>
      <c r="E115" s="78"/>
      <c r="F115" s="26">
        <f>Лист2!G410</f>
        <v>2614.011</v>
      </c>
      <c r="G115" s="26">
        <f>Лист2!H410</f>
        <v>2419.1999999999998</v>
      </c>
      <c r="H115" s="40">
        <f t="shared" si="7"/>
        <v>92.547429984036029</v>
      </c>
    </row>
    <row r="116" spans="1:8" ht="31.5">
      <c r="A116" s="65" t="str">
        <f>[1]Лист2!A414</f>
        <v>Иные вопросы в области национальной экономики</v>
      </c>
      <c r="B116" s="13" t="str">
        <f>[1]Лист2!C414</f>
        <v>04</v>
      </c>
      <c r="C116" s="13" t="str">
        <f>[1]Лист2!D414</f>
        <v>08</v>
      </c>
      <c r="D116" s="13" t="str">
        <f>[1]Лист2!E414</f>
        <v>91 0 00 00000</v>
      </c>
      <c r="E116" s="78"/>
      <c r="F116" s="26">
        <f>Лист2!G411</f>
        <v>2614.011</v>
      </c>
      <c r="G116" s="26">
        <f>Лист2!H411</f>
        <v>2419.1999999999998</v>
      </c>
      <c r="H116" s="40">
        <f t="shared" si="7"/>
        <v>92.547429984036029</v>
      </c>
    </row>
    <row r="117" spans="1:8" ht="31.5">
      <c r="A117" s="65" t="str">
        <f>[1]Лист2!A415</f>
        <v>Мероприятия в сфере транспорта и дорожного хозяйства</v>
      </c>
      <c r="B117" s="13" t="str">
        <f>[1]Лист2!C415</f>
        <v>04</v>
      </c>
      <c r="C117" s="13" t="str">
        <f>[1]Лист2!D415</f>
        <v>08</v>
      </c>
      <c r="D117" s="13" t="str">
        <f>[1]Лист2!E415</f>
        <v>91 2 00 00000</v>
      </c>
      <c r="E117" s="78"/>
      <c r="F117" s="26">
        <f>Лист2!G412</f>
        <v>2614.011</v>
      </c>
      <c r="G117" s="26">
        <f>Лист2!H412</f>
        <v>2419.1999999999998</v>
      </c>
      <c r="H117" s="40">
        <f t="shared" si="7"/>
        <v>92.547429984036029</v>
      </c>
    </row>
    <row r="118" spans="1:8" ht="31.5">
      <c r="A118" s="65" t="str">
        <f>[1]Лист2!A416</f>
        <v>Расходы на осуществление маршрутов регулярных перевозок на территории Волчихинского района</v>
      </c>
      <c r="B118" s="13" t="str">
        <f>[1]Лист2!C416</f>
        <v>04</v>
      </c>
      <c r="C118" s="13" t="str">
        <f>[1]Лист2!D416</f>
        <v>08</v>
      </c>
      <c r="D118" s="13" t="str">
        <f>[1]Лист2!E416</f>
        <v>91 2 00 60990</v>
      </c>
      <c r="E118" s="78"/>
      <c r="F118" s="26">
        <f>Лист2!G413</f>
        <v>2614.011</v>
      </c>
      <c r="G118" s="26">
        <f>Лист2!H413</f>
        <v>2419.1999999999998</v>
      </c>
      <c r="H118" s="40">
        <f t="shared" si="7"/>
        <v>92.547429984036029</v>
      </c>
    </row>
    <row r="119" spans="1:8" ht="47.25">
      <c r="A119" s="65" t="str">
        <f>[1]Лист2!A417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9" s="13" t="str">
        <f>[1]Лист2!C417</f>
        <v>04</v>
      </c>
      <c r="C119" s="13" t="str">
        <f>[1]Лист2!D417</f>
        <v>08</v>
      </c>
      <c r="D119" s="13" t="str">
        <f>[1]Лист2!E417</f>
        <v>91 2 00 60990</v>
      </c>
      <c r="E119" s="78">
        <f>[1]Лист2!F417</f>
        <v>810</v>
      </c>
      <c r="F119" s="26">
        <f>Лист2!G414</f>
        <v>2614.011</v>
      </c>
      <c r="G119" s="26">
        <f>Лист2!H414</f>
        <v>2419.1999999999998</v>
      </c>
      <c r="H119" s="40">
        <f t="shared" si="7"/>
        <v>92.547429984036029</v>
      </c>
    </row>
    <row r="120" spans="1:8" ht="31.5">
      <c r="A120" s="65" t="str">
        <f>[1]Лист2!A418</f>
        <v>Дорожное хозяйство (дорожные фонды)</v>
      </c>
      <c r="B120" s="13" t="str">
        <f>[1]Лист2!C418</f>
        <v>04</v>
      </c>
      <c r="C120" s="13" t="str">
        <f>[1]Лист2!D418</f>
        <v>09</v>
      </c>
      <c r="D120" s="13"/>
      <c r="E120" s="78"/>
      <c r="F120" s="26">
        <f>F121+F133</f>
        <v>19503.838</v>
      </c>
      <c r="G120" s="26">
        <f>G121+G133</f>
        <v>18175.946</v>
      </c>
      <c r="H120" s="40">
        <f t="shared" si="7"/>
        <v>93.19163746130377</v>
      </c>
    </row>
    <row r="121" spans="1:8" ht="31.5">
      <c r="A121" s="65" t="str">
        <f>[1]Лист2!A419</f>
        <v>Иные вопросы в области национальной экономики</v>
      </c>
      <c r="B121" s="13" t="str">
        <f>[1]Лист2!C419</f>
        <v>04</v>
      </c>
      <c r="C121" s="13" t="str">
        <f>[1]Лист2!D419</f>
        <v>09</v>
      </c>
      <c r="D121" s="13" t="str">
        <f>[1]Лист2!E419</f>
        <v>91 0 00 00000</v>
      </c>
      <c r="E121" s="78"/>
      <c r="F121" s="26">
        <f>F122</f>
        <v>16841.838</v>
      </c>
      <c r="G121" s="26">
        <f>G122</f>
        <v>15513.946</v>
      </c>
      <c r="H121" s="40">
        <f t="shared" si="7"/>
        <v>92.115516133096648</v>
      </c>
    </row>
    <row r="122" spans="1:8" ht="31.5">
      <c r="A122" s="65" t="str">
        <f>[1]Лист2!A420</f>
        <v>Мероприятия в сфере транспорта и дорожного хозяйства</v>
      </c>
      <c r="B122" s="13" t="str">
        <f>[1]Лист2!C420</f>
        <v>04</v>
      </c>
      <c r="C122" s="13" t="str">
        <f>[1]Лист2!D420</f>
        <v>09</v>
      </c>
      <c r="D122" s="13" t="str">
        <f>[1]Лист2!E420</f>
        <v>91 2 00 00000</v>
      </c>
      <c r="E122" s="78"/>
      <c r="F122" s="26">
        <f>F123+F125+F129+F131+F127</f>
        <v>16841.838</v>
      </c>
      <c r="G122" s="26">
        <f>G123+G125+G129+G131+G127</f>
        <v>15513.946</v>
      </c>
      <c r="H122" s="40">
        <f t="shared" si="7"/>
        <v>92.115516133096648</v>
      </c>
    </row>
    <row r="123" spans="1:8" ht="47.25">
      <c r="A123" s="65" t="str">
        <f>[1]Лист2!A265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23" s="13" t="str">
        <f>[1]Лист2!C265</f>
        <v>04</v>
      </c>
      <c r="C123" s="13" t="str">
        <f>[1]Лист2!D265</f>
        <v>09</v>
      </c>
      <c r="D123" s="13" t="str">
        <f>[1]Лист2!E265</f>
        <v>91 2 00 S0261</v>
      </c>
      <c r="E123" s="78"/>
      <c r="F123" s="26">
        <f>F124</f>
        <v>1799.6610000000001</v>
      </c>
      <c r="G123" s="26">
        <f>G124</f>
        <v>1799.6610000000001</v>
      </c>
      <c r="H123" s="40">
        <f t="shared" si="7"/>
        <v>100</v>
      </c>
    </row>
    <row r="124" spans="1:8" ht="31.5">
      <c r="A124" s="65" t="str">
        <f>[1]Лист2!A266</f>
        <v>Иные межбюджетные трансферты</v>
      </c>
      <c r="B124" s="13" t="str">
        <f>[1]Лист2!C266</f>
        <v>04</v>
      </c>
      <c r="C124" s="13" t="str">
        <f>[1]Лист2!D266</f>
        <v>09</v>
      </c>
      <c r="D124" s="13" t="str">
        <f>[1]Лист2!E266</f>
        <v>91 2 00 S0261</v>
      </c>
      <c r="E124" s="78">
        <f>[1]Лист2!F266</f>
        <v>540</v>
      </c>
      <c r="F124" s="26">
        <f>Лист2!G263</f>
        <v>1799.6610000000001</v>
      </c>
      <c r="G124" s="26">
        <f>Лист2!H263</f>
        <v>1799.6610000000001</v>
      </c>
      <c r="H124" s="40">
        <f t="shared" si="7"/>
        <v>100</v>
      </c>
    </row>
    <row r="125" spans="1:8" ht="47.25">
      <c r="A125" s="65" t="str">
        <f>[1]Лист2!A421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5" s="13" t="str">
        <f>[1]Лист2!C421</f>
        <v>04</v>
      </c>
      <c r="C125" s="13" t="str">
        <f>[1]Лист2!D421</f>
        <v>09</v>
      </c>
      <c r="D125" s="13" t="str">
        <f>[1]Лист2!E421</f>
        <v>91 2 00 S1030</v>
      </c>
      <c r="E125" s="78"/>
      <c r="F125" s="26">
        <f>F126</f>
        <v>4765</v>
      </c>
      <c r="G125" s="26">
        <f>G126</f>
        <v>4765</v>
      </c>
      <c r="H125" s="40">
        <f t="shared" si="7"/>
        <v>100</v>
      </c>
    </row>
    <row r="126" spans="1:8" ht="31.5">
      <c r="A126" s="70" t="str">
        <f>[1]Лист2!A422</f>
        <v>Закупка товаров, работ и услуг для обеспечения государственных (муниципальных) нужд</v>
      </c>
      <c r="B126" s="21" t="str">
        <f>[1]Лист2!C422</f>
        <v>04</v>
      </c>
      <c r="C126" s="21" t="str">
        <f>[1]Лист2!D422</f>
        <v>09</v>
      </c>
      <c r="D126" s="21" t="str">
        <f>[1]Лист2!E422</f>
        <v>91 2 00 S1030</v>
      </c>
      <c r="E126" s="83">
        <f>[1]Лист2!F422</f>
        <v>200</v>
      </c>
      <c r="F126" s="46">
        <f>Лист2!G419</f>
        <v>4765</v>
      </c>
      <c r="G126" s="46">
        <f>Лист2!H419</f>
        <v>4765</v>
      </c>
      <c r="H126" s="40">
        <f t="shared" si="7"/>
        <v>100</v>
      </c>
    </row>
    <row r="127" spans="1:8" ht="47.25">
      <c r="A127" s="70" t="str">
        <f>[1]Лист2!A423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7" s="21" t="str">
        <f>[1]Лист2!C423</f>
        <v>04</v>
      </c>
      <c r="C127" s="21" t="str">
        <f>[1]Лист2!D423</f>
        <v>09</v>
      </c>
      <c r="D127" s="21" t="str">
        <f>[1]Лист2!E423</f>
        <v>91 2 00 S1030</v>
      </c>
      <c r="E127" s="83"/>
      <c r="F127" s="46">
        <f>Лист2!G420</f>
        <v>662.52599999999995</v>
      </c>
      <c r="G127" s="46">
        <f>Лист2!H420</f>
        <v>662.52599999999995</v>
      </c>
      <c r="H127" s="40">
        <f t="shared" si="7"/>
        <v>100</v>
      </c>
    </row>
    <row r="128" spans="1:8" ht="31.5">
      <c r="A128" s="70" t="str">
        <f>[1]Лист2!A424</f>
        <v>Закупка товаров, работ и услуг для обеспечения государственных (муниципальных) нужд</v>
      </c>
      <c r="B128" s="21" t="str">
        <f>[1]Лист2!C424</f>
        <v>04</v>
      </c>
      <c r="C128" s="21" t="str">
        <f>[1]Лист2!D424</f>
        <v>09</v>
      </c>
      <c r="D128" s="21" t="str">
        <f>[1]Лист2!E424</f>
        <v>91 2 00 S1030</v>
      </c>
      <c r="E128" s="83">
        <f>[1]Лист2!F424</f>
        <v>200</v>
      </c>
      <c r="F128" s="46">
        <f>Лист2!G421</f>
        <v>662.52599999999995</v>
      </c>
      <c r="G128" s="46">
        <f>Лист2!H421</f>
        <v>662.52599999999995</v>
      </c>
      <c r="H128" s="59">
        <f>Лист2!I225</f>
        <v>98.549917037017437</v>
      </c>
    </row>
    <row r="129" spans="1:8" ht="47.25">
      <c r="A129" s="70" t="str">
        <f>[1]Лист2!A425</f>
        <v>Содержание, ремонт, реконструкция и строительство автомобильных дорог, являющихся муниципальной собственностью</v>
      </c>
      <c r="B129" s="21" t="str">
        <f>[1]Лист2!C425</f>
        <v>04</v>
      </c>
      <c r="C129" s="21" t="str">
        <f>[1]Лист2!D425</f>
        <v>09</v>
      </c>
      <c r="D129" s="21" t="str">
        <f>[1]Лист2!E425</f>
        <v>91 2 00 67270</v>
      </c>
      <c r="E129" s="83"/>
      <c r="F129" s="46">
        <f>Лист2!G422</f>
        <v>5204.0789999999997</v>
      </c>
      <c r="G129" s="46">
        <f>Лист2!H422</f>
        <v>4602.0789999999997</v>
      </c>
      <c r="H129" s="59">
        <f>Лист2!I226</f>
        <v>98.549917037017437</v>
      </c>
    </row>
    <row r="130" spans="1:8" ht="31.5">
      <c r="A130" s="70" t="str">
        <f>[1]Лист2!A426</f>
        <v>Закупка товаров, работ и услуг для обеспечения государственных (муниципальных) нужд</v>
      </c>
      <c r="B130" s="21" t="str">
        <f>[1]Лист2!C426</f>
        <v>04</v>
      </c>
      <c r="C130" s="21" t="str">
        <f>[1]Лист2!D426</f>
        <v>09</v>
      </c>
      <c r="D130" s="21" t="str">
        <f>[1]Лист2!E426</f>
        <v>91 2 00 67270</v>
      </c>
      <c r="E130" s="83">
        <f>[1]Лист2!F426</f>
        <v>200</v>
      </c>
      <c r="F130" s="46">
        <f>Лист2!G423</f>
        <v>5204.0789999999997</v>
      </c>
      <c r="G130" s="46">
        <f>Лист2!H423</f>
        <v>4602.0789999999997</v>
      </c>
      <c r="H130" s="40">
        <f t="shared" si="7"/>
        <v>88.432151010774433</v>
      </c>
    </row>
    <row r="131" spans="1:8" ht="31.5">
      <c r="A131" s="70" t="str">
        <f>[1]Лист2!A427</f>
        <v>Поддержка дорожного хозяйства</v>
      </c>
      <c r="B131" s="21" t="str">
        <f>[1]Лист2!C427</f>
        <v>04</v>
      </c>
      <c r="C131" s="21" t="str">
        <f>[1]Лист2!D427</f>
        <v>09</v>
      </c>
      <c r="D131" s="21" t="str">
        <f>[1]Лист2!E427</f>
        <v>91 2 00 67280</v>
      </c>
      <c r="E131" s="83"/>
      <c r="F131" s="46">
        <f>Лист2!G424</f>
        <v>4410.5720000000001</v>
      </c>
      <c r="G131" s="46">
        <f>Лист2!H424</f>
        <v>3684.68</v>
      </c>
      <c r="H131" s="40">
        <f t="shared" si="7"/>
        <v>83.541998634190747</v>
      </c>
    </row>
    <row r="132" spans="1:8" ht="31.5">
      <c r="A132" s="70" t="str">
        <f>[1]Лист2!A428</f>
        <v>Закупка товаров, работ и услуг для обеспечения государственных (муниципальных) нужд</v>
      </c>
      <c r="B132" s="21" t="str">
        <f>[1]Лист2!C428</f>
        <v>04</v>
      </c>
      <c r="C132" s="21" t="str">
        <f>[1]Лист2!D428</f>
        <v>09</v>
      </c>
      <c r="D132" s="21" t="str">
        <f>[1]Лист2!E428</f>
        <v>91 2 00 67280</v>
      </c>
      <c r="E132" s="83">
        <f>[1]Лист2!F428</f>
        <v>200</v>
      </c>
      <c r="F132" s="46">
        <f>Лист2!G425</f>
        <v>4410.5720000000001</v>
      </c>
      <c r="G132" s="46">
        <f>Лист2!H425</f>
        <v>3684.68</v>
      </c>
      <c r="H132" s="40">
        <f t="shared" si="7"/>
        <v>83.541998634190747</v>
      </c>
    </row>
    <row r="133" spans="1:8" ht="31.5">
      <c r="A133" s="70" t="str">
        <f>[1]Лист2!A267</f>
        <v xml:space="preserve">Межбюджетные трансферты общего характера бюджетам субъектов Российской Федерации и муниципальных образований </v>
      </c>
      <c r="B133" s="21" t="str">
        <f>[1]Лист2!C267</f>
        <v>04</v>
      </c>
      <c r="C133" s="21" t="str">
        <f>[1]Лист2!D267</f>
        <v>09</v>
      </c>
      <c r="D133" s="21" t="str">
        <f>[1]Лист2!E267</f>
        <v>98 0 00 00000</v>
      </c>
      <c r="E133" s="83"/>
      <c r="F133" s="26">
        <f>Лист2!G264</f>
        <v>2662</v>
      </c>
      <c r="G133" s="26">
        <f>Лист2!H264</f>
        <v>2662</v>
      </c>
      <c r="H133" s="40">
        <f t="shared" si="7"/>
        <v>100</v>
      </c>
    </row>
    <row r="134" spans="1:8" ht="31.5">
      <c r="A134" s="70" t="str">
        <f>[1]Лист2!A268</f>
        <v>Прочие межбюджетные трансферты общего характера</v>
      </c>
      <c r="B134" s="21" t="str">
        <f>[1]Лист2!C268</f>
        <v>04</v>
      </c>
      <c r="C134" s="21" t="str">
        <f>[1]Лист2!D268</f>
        <v>09</v>
      </c>
      <c r="D134" s="21" t="str">
        <f>[1]Лист2!E268</f>
        <v>98 5 00 00000</v>
      </c>
      <c r="E134" s="83"/>
      <c r="F134" s="26">
        <f>Лист2!G265</f>
        <v>2662</v>
      </c>
      <c r="G134" s="26">
        <f>Лист2!H265</f>
        <v>2662</v>
      </c>
      <c r="H134" s="40">
        <f t="shared" si="7"/>
        <v>100</v>
      </c>
    </row>
    <row r="135" spans="1:8" ht="78.75">
      <c r="A135" s="65" t="str">
        <f>[1]Лист2!A269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5" s="13" t="str">
        <f>[1]Лист2!C269</f>
        <v>04</v>
      </c>
      <c r="C135" s="13" t="str">
        <f>[1]Лист2!D269</f>
        <v>09</v>
      </c>
      <c r="D135" s="13" t="str">
        <f>[1]Лист2!E269</f>
        <v>98 5 00 60510</v>
      </c>
      <c r="E135" s="78"/>
      <c r="F135" s="26">
        <f>Лист2!G266</f>
        <v>2662</v>
      </c>
      <c r="G135" s="26">
        <f>Лист2!H266</f>
        <v>2662</v>
      </c>
      <c r="H135" s="40">
        <f t="shared" si="7"/>
        <v>100</v>
      </c>
    </row>
    <row r="136" spans="1:8" ht="31.5">
      <c r="A136" s="65" t="str">
        <f>[1]Лист2!A270</f>
        <v>Иные межбюджетные трансферты</v>
      </c>
      <c r="B136" s="13" t="str">
        <f>[1]Лист2!C270</f>
        <v>04</v>
      </c>
      <c r="C136" s="13" t="str">
        <f>[1]Лист2!D270</f>
        <v>09</v>
      </c>
      <c r="D136" s="13" t="str">
        <f>[1]Лист2!E270</f>
        <v>98 5 00 60510</v>
      </c>
      <c r="E136" s="78">
        <f>[1]Лист2!F270</f>
        <v>540</v>
      </c>
      <c r="F136" s="26">
        <f>Лист2!G267</f>
        <v>2662</v>
      </c>
      <c r="G136" s="26">
        <f>Лист2!H267</f>
        <v>2662</v>
      </c>
      <c r="H136" s="40">
        <f t="shared" si="7"/>
        <v>100</v>
      </c>
    </row>
    <row r="137" spans="1:8" ht="31.5">
      <c r="A137" s="65" t="str">
        <f>[1]Лист2!A336</f>
        <v>Другие вопросы в области национальной экономики</v>
      </c>
      <c r="B137" s="15" t="str">
        <f>[1]Лист2!C336</f>
        <v>04</v>
      </c>
      <c r="C137" s="15">
        <f>[1]Лист2!D336</f>
        <v>12</v>
      </c>
      <c r="D137" s="15"/>
      <c r="E137" s="78"/>
      <c r="F137" s="26">
        <f>Лист2!G333</f>
        <v>545.024</v>
      </c>
      <c r="G137" s="26">
        <f>Лист2!H333</f>
        <v>463</v>
      </c>
      <c r="H137" s="40">
        <f t="shared" si="7"/>
        <v>84.950387505871305</v>
      </c>
    </row>
    <row r="138" spans="1:8" ht="31.5">
      <c r="A138" s="65" t="str">
        <f>[1]Лист2!A337</f>
        <v>Иные вопросы в области национальной экономики</v>
      </c>
      <c r="B138" s="15" t="str">
        <f>[1]Лист2!C337</f>
        <v>04</v>
      </c>
      <c r="C138" s="15">
        <f>[1]Лист2!D337</f>
        <v>12</v>
      </c>
      <c r="D138" s="15" t="str">
        <f>[1]Лист2!E337</f>
        <v>91 0 00 00000</v>
      </c>
      <c r="E138" s="78"/>
      <c r="F138" s="26">
        <f>Лист2!G334</f>
        <v>545.024</v>
      </c>
      <c r="G138" s="26">
        <f>Лист2!H334</f>
        <v>463</v>
      </c>
      <c r="H138" s="40">
        <f t="shared" si="7"/>
        <v>84.950387505871305</v>
      </c>
    </row>
    <row r="139" spans="1:8" ht="31.5">
      <c r="A139" s="65" t="str">
        <f>[1]Лист2!A338</f>
        <v>Мероприятия по стимулированию инвестиционной активности</v>
      </c>
      <c r="B139" s="15" t="str">
        <f>[1]Лист2!C338</f>
        <v>04</v>
      </c>
      <c r="C139" s="15">
        <f>[1]Лист2!D338</f>
        <v>12</v>
      </c>
      <c r="D139" s="15" t="str">
        <f>[1]Лист2!E338</f>
        <v>91 1 00 00000</v>
      </c>
      <c r="E139" s="78"/>
      <c r="F139" s="26">
        <f>Лист2!G335</f>
        <v>545.024</v>
      </c>
      <c r="G139" s="26">
        <f>Лист2!H335</f>
        <v>463</v>
      </c>
      <c r="H139" s="40">
        <f t="shared" si="7"/>
        <v>84.950387505871305</v>
      </c>
    </row>
    <row r="140" spans="1:8" ht="31.5">
      <c r="A140" s="65" t="str">
        <f>[1]Лист2!A339</f>
        <v>Оценка недвижимости, признание прав и регулирование отношений по государственной собственности</v>
      </c>
      <c r="B140" s="26" t="str">
        <f>[1]Лист2!C339</f>
        <v>04</v>
      </c>
      <c r="C140" s="15">
        <f>[1]Лист2!D339</f>
        <v>12</v>
      </c>
      <c r="D140" s="26" t="str">
        <f>[1]Лист2!E339</f>
        <v>91 1 00 17380</v>
      </c>
      <c r="E140" s="78"/>
      <c r="F140" s="26">
        <f>Лист2!G336</f>
        <v>545.024</v>
      </c>
      <c r="G140" s="26">
        <f>Лист2!H336</f>
        <v>463</v>
      </c>
      <c r="H140" s="40">
        <f t="shared" si="7"/>
        <v>84.950387505871305</v>
      </c>
    </row>
    <row r="141" spans="1:8" ht="31.5">
      <c r="A141" s="65" t="str">
        <f>[1]Лист2!A340</f>
        <v>Закупка товаров, работ и услуг для обеспечения государственных (муниципальных) нужд</v>
      </c>
      <c r="B141" s="15" t="str">
        <f>[1]Лист2!C340</f>
        <v>04</v>
      </c>
      <c r="C141" s="15">
        <f>[1]Лист2!D340</f>
        <v>12</v>
      </c>
      <c r="D141" s="15" t="str">
        <f>[1]Лист2!E340</f>
        <v>91 1 00 17380</v>
      </c>
      <c r="E141" s="78">
        <f>[1]Лист2!F340</f>
        <v>200</v>
      </c>
      <c r="F141" s="26">
        <f>Лист2!G337</f>
        <v>545.024</v>
      </c>
      <c r="G141" s="26">
        <f>Лист2!H337</f>
        <v>463</v>
      </c>
      <c r="H141" s="40">
        <f t="shared" si="7"/>
        <v>84.950387505871305</v>
      </c>
    </row>
    <row r="142" spans="1:8" ht="31.5">
      <c r="A142" s="65" t="str">
        <f>[1]Лист2!A429</f>
        <v>Жилищно-коммунальное хозяйство</v>
      </c>
      <c r="B142" s="15" t="str">
        <f>[1]Лист2!C429</f>
        <v>05</v>
      </c>
      <c r="C142" s="15"/>
      <c r="D142" s="15"/>
      <c r="E142" s="78"/>
      <c r="F142" s="26">
        <f>F143+F159</f>
        <v>31262.103999999999</v>
      </c>
      <c r="G142" s="26">
        <f>G143+G159</f>
        <v>29318.095999999998</v>
      </c>
      <c r="H142" s="40">
        <f t="shared" si="7"/>
        <v>93.781582967032534</v>
      </c>
    </row>
    <row r="143" spans="1:8" ht="31.5">
      <c r="A143" s="65" t="str">
        <f>[1]Лист2!A272</f>
        <v>Коммунальное хозяйство</v>
      </c>
      <c r="B143" s="15" t="str">
        <f>[1]Лист2!C272</f>
        <v>05</v>
      </c>
      <c r="C143" s="15" t="str">
        <f>[1]Лист2!D272</f>
        <v>02</v>
      </c>
      <c r="D143" s="15"/>
      <c r="E143" s="78"/>
      <c r="F143" s="26">
        <f>F144+F155</f>
        <v>25323.004000000001</v>
      </c>
      <c r="G143" s="26">
        <f>G144+G155</f>
        <v>24268.196</v>
      </c>
      <c r="H143" s="40">
        <f t="shared" si="7"/>
        <v>95.834585817701551</v>
      </c>
    </row>
    <row r="144" spans="1:8" ht="31.5">
      <c r="A144" s="65" t="str">
        <f>[1]Лист2!A431</f>
        <v>Государственная программа Алтайского края "Обеспечение населения Алтайского края жилищно-коммунальными услугами"</v>
      </c>
      <c r="B144" s="15" t="str">
        <f>[1]Лист2!C431</f>
        <v>05</v>
      </c>
      <c r="C144" s="15" t="str">
        <f>[1]Лист2!D431</f>
        <v>02</v>
      </c>
      <c r="D144" s="15" t="str">
        <f>[1]Лист2!E431</f>
        <v>43 0 00 00000</v>
      </c>
      <c r="E144" s="78"/>
      <c r="F144" s="26">
        <f>F145+F149</f>
        <v>24038.004000000001</v>
      </c>
      <c r="G144" s="26">
        <f>G145+G149</f>
        <v>22983.196</v>
      </c>
      <c r="H144" s="40">
        <f t="shared" si="7"/>
        <v>95.61191519894912</v>
      </c>
    </row>
    <row r="145" spans="1:8" ht="31.5">
      <c r="A145" s="65" t="str">
        <f>[1]Лист2!A432</f>
        <v>МП "Комплексное развитие системы коммунальной инфраструктуры Волчихинского района" на 2022-2026 годы</v>
      </c>
      <c r="B145" s="14" t="str">
        <f>[1]Лист2!C432</f>
        <v>05</v>
      </c>
      <c r="C145" s="14" t="str">
        <f>[1]Лист2!D432</f>
        <v>02</v>
      </c>
      <c r="D145" s="14" t="str">
        <f>[1]Лист2!E432</f>
        <v>43 0 00 60010</v>
      </c>
      <c r="E145" s="82"/>
      <c r="F145" s="16">
        <f>F146+F147+F148</f>
        <v>17813.416000000001</v>
      </c>
      <c r="G145" s="16">
        <f>G146+G147+G148</f>
        <v>17303.359</v>
      </c>
      <c r="H145" s="40">
        <f t="shared" ref="H145:H204" si="9">G145/F145*100</f>
        <v>97.136669350785937</v>
      </c>
    </row>
    <row r="146" spans="1:8" ht="31.5">
      <c r="A146" s="65" t="str">
        <f>[1]Лист2!A433</f>
        <v>Закупка товаров, работ и услуг для обеспечения государственных (муниципальных) нужд</v>
      </c>
      <c r="B146" s="15" t="str">
        <f>[1]Лист2!C433</f>
        <v>05</v>
      </c>
      <c r="C146" s="15" t="str">
        <f>[1]Лист2!D433</f>
        <v>02</v>
      </c>
      <c r="D146" s="15" t="str">
        <f>[1]Лист2!E433</f>
        <v>43 0 00 60010</v>
      </c>
      <c r="E146" s="78">
        <f>[1]Лист2!F433</f>
        <v>200</v>
      </c>
      <c r="F146" s="26">
        <f>Лист2!G430</f>
        <v>1186.1210000000001</v>
      </c>
      <c r="G146" s="26">
        <f>Лист2!H430</f>
        <v>676.06399999999996</v>
      </c>
      <c r="H146" s="40">
        <f t="shared" si="9"/>
        <v>56.997894818488163</v>
      </c>
    </row>
    <row r="147" spans="1:8" ht="31.5">
      <c r="A147" s="65" t="str">
        <f>[1]Лист2!A275</f>
        <v>Иные межбюджетные трансферты</v>
      </c>
      <c r="B147" s="15" t="str">
        <f>[1]Лист2!C434</f>
        <v>05</v>
      </c>
      <c r="C147" s="15" t="str">
        <f>[1]Лист2!D434</f>
        <v>02</v>
      </c>
      <c r="D147" s="15" t="str">
        <f>[1]Лист2!E434</f>
        <v>43 0 00 60010</v>
      </c>
      <c r="E147" s="78" t="s">
        <v>330</v>
      </c>
      <c r="F147" s="26">
        <f>Лист2!G272</f>
        <v>947.29499999999996</v>
      </c>
      <c r="G147" s="26">
        <f>Лист2!H272</f>
        <v>947.29499999999996</v>
      </c>
      <c r="H147" s="40">
        <f t="shared" si="9"/>
        <v>100</v>
      </c>
    </row>
    <row r="148" spans="1:8" ht="47.25">
      <c r="A148" s="65" t="str">
        <f>[1]Лист2!A434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8" s="15" t="str">
        <f>[1]Лист2!C434</f>
        <v>05</v>
      </c>
      <c r="C148" s="15" t="str">
        <f>[1]Лист2!D434</f>
        <v>02</v>
      </c>
      <c r="D148" s="15" t="str">
        <f>[1]Лист2!E434</f>
        <v>43 0 00 60010</v>
      </c>
      <c r="E148" s="78">
        <f>[1]Лист2!F434</f>
        <v>810</v>
      </c>
      <c r="F148" s="26">
        <f>Лист2!G431</f>
        <v>15680</v>
      </c>
      <c r="G148" s="26">
        <f>Лист2!H431</f>
        <v>15680</v>
      </c>
      <c r="H148" s="40">
        <f t="shared" si="9"/>
        <v>100</v>
      </c>
    </row>
    <row r="149" spans="1:8" ht="63">
      <c r="A149" s="65" t="str">
        <f>[1]Лист2!A435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9" s="15" t="str">
        <f>[1]Лист2!C435</f>
        <v>05</v>
      </c>
      <c r="C149" s="15" t="str">
        <f>[1]Лист2!D435</f>
        <v>02</v>
      </c>
      <c r="D149" s="15" t="str">
        <f>[1]Лист2!E435</f>
        <v>43 1 00 00000</v>
      </c>
      <c r="E149" s="78"/>
      <c r="F149" s="26">
        <f>F151+F153+F150</f>
        <v>6224.5879999999997</v>
      </c>
      <c r="G149" s="26">
        <f>G151+G153+G150</f>
        <v>5679.8369999999995</v>
      </c>
      <c r="H149" s="40">
        <f t="shared" si="9"/>
        <v>91.248400697363422</v>
      </c>
    </row>
    <row r="150" spans="1:8" ht="31.5">
      <c r="A150" s="65" t="str">
        <f>[1]Лист2!A278</f>
        <v>Иные межбюджетные трансферты</v>
      </c>
      <c r="B150" s="15" t="str">
        <f>[1]Лист2!C436</f>
        <v>05</v>
      </c>
      <c r="C150" s="15" t="str">
        <f>[1]Лист2!D436</f>
        <v>02</v>
      </c>
      <c r="D150" s="15" t="s">
        <v>331</v>
      </c>
      <c r="E150" s="78" t="s">
        <v>330</v>
      </c>
      <c r="F150" s="26">
        <f>Лист2!G275</f>
        <v>947.87800000000004</v>
      </c>
      <c r="G150" s="26">
        <f>Лист2!H275</f>
        <v>947.87800000000004</v>
      </c>
      <c r="H150" s="40">
        <f t="shared" si="9"/>
        <v>100</v>
      </c>
    </row>
    <row r="151" spans="1:8" ht="47.25">
      <c r="A151" s="65" t="str">
        <f>[1]Лист2!A436</f>
        <v>Субсидии на реализацию мероприятий, направленных на обеспечение стабильного водоснабжения населения Алтайского края</v>
      </c>
      <c r="B151" s="15" t="str">
        <f>[1]Лист2!C436</f>
        <v>05</v>
      </c>
      <c r="C151" s="15" t="str">
        <f>[1]Лист2!D436</f>
        <v>02</v>
      </c>
      <c r="D151" s="15" t="str">
        <f>[1]Лист2!E436</f>
        <v>43 1 00 S3020</v>
      </c>
      <c r="E151" s="78"/>
      <c r="F151" s="26">
        <f>Лист2!G433</f>
        <v>4405.6000000000004</v>
      </c>
      <c r="G151" s="26">
        <f>Лист2!H433</f>
        <v>3974.1869999999999</v>
      </c>
      <c r="H151" s="40">
        <f t="shared" si="9"/>
        <v>90.207622117305249</v>
      </c>
    </row>
    <row r="152" spans="1:8" ht="31.5">
      <c r="A152" s="65" t="str">
        <f>[1]Лист2!A437</f>
        <v>Закупка товаров, работ и услуг для обеспечения государственных (муниципальных) нужд</v>
      </c>
      <c r="B152" s="15" t="str">
        <f>[1]Лист2!C437</f>
        <v>05</v>
      </c>
      <c r="C152" s="15" t="str">
        <f>[1]Лист2!D437</f>
        <v>02</v>
      </c>
      <c r="D152" s="15" t="str">
        <f>[1]Лист2!E437</f>
        <v>43 1 00 S3020</v>
      </c>
      <c r="E152" s="78">
        <f>[1]Лист2!F437</f>
        <v>200</v>
      </c>
      <c r="F152" s="26">
        <f>Лист2!G434</f>
        <v>4405.6000000000004</v>
      </c>
      <c r="G152" s="26">
        <f>Лист2!H434</f>
        <v>3974.1869999999999</v>
      </c>
      <c r="H152" s="40">
        <f t="shared" si="9"/>
        <v>90.207622117305249</v>
      </c>
    </row>
    <row r="153" spans="1:8" ht="47.25">
      <c r="A153" s="65" t="str">
        <f>[1]Лист2!A438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3" s="15" t="str">
        <f>[1]Лист2!C438</f>
        <v>05</v>
      </c>
      <c r="C153" s="15" t="str">
        <f>[1]Лист2!D438</f>
        <v>02</v>
      </c>
      <c r="D153" s="15" t="str">
        <f>[1]Лист2!E438</f>
        <v>43 1 00 S3020</v>
      </c>
      <c r="E153" s="78"/>
      <c r="F153" s="26">
        <f>Лист2!G435</f>
        <v>871.11</v>
      </c>
      <c r="G153" s="26">
        <f>Лист2!H435</f>
        <v>757.77200000000005</v>
      </c>
      <c r="H153" s="40">
        <f t="shared" si="9"/>
        <v>86.989243608729097</v>
      </c>
    </row>
    <row r="154" spans="1:8" ht="31.5">
      <c r="A154" s="65" t="str">
        <f>[1]Лист2!A439</f>
        <v>Закупка товаров, работ и услуг для обеспечения государственных (муниципальных) нужд</v>
      </c>
      <c r="B154" s="15" t="str">
        <f>[1]Лист2!C439</f>
        <v>05</v>
      </c>
      <c r="C154" s="15" t="str">
        <f>[1]Лист2!D439</f>
        <v>02</v>
      </c>
      <c r="D154" s="15" t="str">
        <f>[1]Лист2!E439</f>
        <v>43 1 00 S3020</v>
      </c>
      <c r="E154" s="78">
        <f>[1]Лист2!F439</f>
        <v>200</v>
      </c>
      <c r="F154" s="26">
        <f>Лист2!G436</f>
        <v>871.11</v>
      </c>
      <c r="G154" s="26">
        <f>Лист2!H436</f>
        <v>757.77200000000005</v>
      </c>
      <c r="H154" s="40">
        <f t="shared" si="9"/>
        <v>86.989243608729097</v>
      </c>
    </row>
    <row r="155" spans="1:8" ht="31.5">
      <c r="A155" s="65" t="str">
        <f>[1]Лист2!A279</f>
        <v xml:space="preserve">Межбюджетные трансферты общего характера бюджетам субъектов Российской Федерации и муниципальных образований </v>
      </c>
      <c r="B155" s="15" t="str">
        <f>[1]Лист2!C279</f>
        <v>05</v>
      </c>
      <c r="C155" s="15" t="str">
        <f>[1]Лист2!D279</f>
        <v>02</v>
      </c>
      <c r="D155" s="15" t="str">
        <f>[1]Лист2!E279</f>
        <v>98 0 00 00000</v>
      </c>
      <c r="E155" s="78"/>
      <c r="F155" s="26">
        <f>Лист2!G276</f>
        <v>1285</v>
      </c>
      <c r="G155" s="26">
        <f>Лист2!H276</f>
        <v>1285</v>
      </c>
      <c r="H155" s="40">
        <v>0</v>
      </c>
    </row>
    <row r="156" spans="1:8" ht="31.5">
      <c r="A156" s="65" t="str">
        <f>[1]Лист2!A280</f>
        <v>Прочие межбюджетные трансферты общего характера</v>
      </c>
      <c r="B156" s="15" t="str">
        <f>[1]Лист2!C280</f>
        <v>05</v>
      </c>
      <c r="C156" s="15" t="str">
        <f>[1]Лист2!D280</f>
        <v>02</v>
      </c>
      <c r="D156" s="15" t="str">
        <f>[1]Лист2!E280</f>
        <v>98 5 00 00000</v>
      </c>
      <c r="E156" s="78"/>
      <c r="F156" s="26">
        <f>Лист2!G277</f>
        <v>1285</v>
      </c>
      <c r="G156" s="26">
        <f>Лист2!H277</f>
        <v>1285</v>
      </c>
      <c r="H156" s="40">
        <f t="shared" si="9"/>
        <v>100</v>
      </c>
    </row>
    <row r="157" spans="1:8" ht="78.75">
      <c r="A157" s="65" t="str">
        <f>[1]Лист2!A281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7" s="13" t="str">
        <f>[1]Лист2!C281</f>
        <v>05</v>
      </c>
      <c r="C157" s="13" t="str">
        <f>[1]Лист2!D281</f>
        <v>02</v>
      </c>
      <c r="D157" s="13" t="str">
        <f>[1]Лист2!E281</f>
        <v>98 5 00 60510</v>
      </c>
      <c r="E157" s="78"/>
      <c r="F157" s="26">
        <f>Лист2!G278</f>
        <v>1285</v>
      </c>
      <c r="G157" s="26">
        <f>Лист2!H278</f>
        <v>1285</v>
      </c>
      <c r="H157" s="40">
        <f t="shared" si="9"/>
        <v>100</v>
      </c>
    </row>
    <row r="158" spans="1:8" ht="31.5">
      <c r="A158" s="65" t="str">
        <f>[1]Лист2!A282</f>
        <v>Иные межбюджетные трансферты</v>
      </c>
      <c r="B158" s="13" t="str">
        <f>[1]Лист2!C282</f>
        <v>05</v>
      </c>
      <c r="C158" s="13" t="str">
        <f>[1]Лист2!D282</f>
        <v>02</v>
      </c>
      <c r="D158" s="13" t="str">
        <f>[1]Лист2!E282</f>
        <v>98 5 00 60510</v>
      </c>
      <c r="E158" s="78">
        <f>[1]Лист2!F282</f>
        <v>540</v>
      </c>
      <c r="F158" s="26">
        <f>Лист2!G279</f>
        <v>1285</v>
      </c>
      <c r="G158" s="26">
        <f>Лист2!H279</f>
        <v>1285</v>
      </c>
      <c r="H158" s="40">
        <f t="shared" si="9"/>
        <v>100</v>
      </c>
    </row>
    <row r="159" spans="1:8" ht="31.5">
      <c r="A159" s="65" t="str">
        <f>[1]Лист2!A440</f>
        <v>Благоустройство</v>
      </c>
      <c r="B159" s="13" t="str">
        <f>[1]Лист2!C440</f>
        <v>05</v>
      </c>
      <c r="C159" s="13" t="str">
        <f>[1]Лист2!D440</f>
        <v>03</v>
      </c>
      <c r="D159" s="13"/>
      <c r="E159" s="78"/>
      <c r="F159" s="26">
        <f>F160+F168</f>
        <v>5939.1</v>
      </c>
      <c r="G159" s="26">
        <f>G160+G168</f>
        <v>5049.8999999999996</v>
      </c>
      <c r="H159" s="40">
        <f t="shared" si="9"/>
        <v>85.028034550689497</v>
      </c>
    </row>
    <row r="160" spans="1:8" ht="31.5">
      <c r="A160" s="65" t="str">
        <f>[1]Лист2!A441</f>
        <v>Иные вопросы в области жилищно-коммунального хозяйства</v>
      </c>
      <c r="B160" s="13" t="str">
        <f>[1]Лист2!C441</f>
        <v>05</v>
      </c>
      <c r="C160" s="13" t="str">
        <f>[1]Лист2!D441</f>
        <v>03</v>
      </c>
      <c r="D160" s="13" t="str">
        <f>[1]Лист2!E441</f>
        <v>92 0 00 00000</v>
      </c>
      <c r="E160" s="78"/>
      <c r="F160" s="26">
        <f>F161</f>
        <v>4899.1000000000004</v>
      </c>
      <c r="G160" s="26">
        <f>G161</f>
        <v>4009.9</v>
      </c>
      <c r="H160" s="40">
        <f t="shared" si="9"/>
        <v>81.849727500969564</v>
      </c>
    </row>
    <row r="161" spans="1:8" ht="31.5">
      <c r="A161" s="65" t="str">
        <f>[1]Лист2!A442</f>
        <v>Иные расходы в области жилищно-коммунального хозяйства</v>
      </c>
      <c r="B161" s="13" t="str">
        <f>[1]Лист2!C442</f>
        <v>05</v>
      </c>
      <c r="C161" s="13" t="str">
        <f>[1]Лист2!D442</f>
        <v>03</v>
      </c>
      <c r="D161" s="13" t="str">
        <f>[1]Лист2!E442</f>
        <v>92 9 00 00000</v>
      </c>
      <c r="E161" s="78"/>
      <c r="F161" s="26">
        <f>F164+F162+F166</f>
        <v>4899.1000000000004</v>
      </c>
      <c r="G161" s="26">
        <f>G164+G162+G166</f>
        <v>4009.9</v>
      </c>
      <c r="H161" s="40">
        <f t="shared" si="9"/>
        <v>81.849727500969564</v>
      </c>
    </row>
    <row r="162" spans="1:8" ht="31.5">
      <c r="A162" s="65" t="str">
        <f>[1]Лист2!A443</f>
        <v>Организация и содержание мест захоронения</v>
      </c>
      <c r="B162" s="13" t="str">
        <f>[1]Лист2!C443</f>
        <v>05</v>
      </c>
      <c r="C162" s="13" t="str">
        <f>[1]Лист2!D443</f>
        <v>03</v>
      </c>
      <c r="D162" s="13" t="str">
        <f>[1]Лист2!E443</f>
        <v>92 9 00 18070</v>
      </c>
      <c r="E162" s="78"/>
      <c r="F162" s="26">
        <f>Лист2!G440</f>
        <v>600</v>
      </c>
      <c r="G162" s="26">
        <f>Лист2!H440</f>
        <v>0</v>
      </c>
      <c r="H162" s="40">
        <f t="shared" si="9"/>
        <v>0</v>
      </c>
    </row>
    <row r="163" spans="1:8" ht="31.5">
      <c r="A163" s="65" t="str">
        <f>[1]Лист2!A444</f>
        <v>Закупка товаров, работ и услуг для обеспечения государственных (муниципальных) нужд</v>
      </c>
      <c r="B163" s="13" t="str">
        <f>[1]Лист2!C444</f>
        <v>05</v>
      </c>
      <c r="C163" s="13" t="str">
        <f>[1]Лист2!D444</f>
        <v>03</v>
      </c>
      <c r="D163" s="13" t="str">
        <f>[1]Лист2!E444</f>
        <v>92 9 00 18070</v>
      </c>
      <c r="E163" s="78">
        <f>[1]Лист2!F444</f>
        <v>200</v>
      </c>
      <c r="F163" s="26">
        <f>Лист2!G441</f>
        <v>600</v>
      </c>
      <c r="G163" s="26">
        <f>Лист2!H441</f>
        <v>0</v>
      </c>
      <c r="H163" s="40">
        <f t="shared" si="9"/>
        <v>0</v>
      </c>
    </row>
    <row r="164" spans="1:8" ht="31.5">
      <c r="A164" s="65" t="str">
        <f>[1]Лист2!A445</f>
        <v>Сбор и удаление твердых отходов</v>
      </c>
      <c r="B164" s="13" t="str">
        <f>[1]Лист2!C445</f>
        <v>05</v>
      </c>
      <c r="C164" s="13" t="str">
        <f>[1]Лист2!D445</f>
        <v>03</v>
      </c>
      <c r="D164" s="13" t="str">
        <f>[1]Лист2!E445</f>
        <v>92 9 00 18090</v>
      </c>
      <c r="E164" s="78"/>
      <c r="F164" s="26">
        <f>Лист2!G442</f>
        <v>3000</v>
      </c>
      <c r="G164" s="26">
        <f>Лист2!H442</f>
        <v>2710.8</v>
      </c>
      <c r="H164" s="40">
        <f t="shared" si="9"/>
        <v>90.360000000000014</v>
      </c>
    </row>
    <row r="165" spans="1:8" ht="31.5">
      <c r="A165" s="65" t="str">
        <f>[1]Лист2!A446</f>
        <v>Закупка товаров, работ и услуг для обеспечения государственных (муниципальных) нужд</v>
      </c>
      <c r="B165" s="13" t="str">
        <f>[1]Лист2!C446</f>
        <v>05</v>
      </c>
      <c r="C165" s="13" t="str">
        <f>[1]Лист2!D446</f>
        <v>03</v>
      </c>
      <c r="D165" s="13" t="str">
        <f>[1]Лист2!E446</f>
        <v>92 9 00 18090</v>
      </c>
      <c r="E165" s="78">
        <f>[1]Лист2!F446</f>
        <v>200</v>
      </c>
      <c r="F165" s="26">
        <f>Лист2!G443</f>
        <v>3000</v>
      </c>
      <c r="G165" s="26">
        <f>Лист2!H443</f>
        <v>2710.8</v>
      </c>
      <c r="H165" s="40">
        <f t="shared" si="9"/>
        <v>90.360000000000014</v>
      </c>
    </row>
    <row r="166" spans="1:8" ht="31.5">
      <c r="A166" s="65" t="str">
        <f>[1]Лист2!A447</f>
        <v>Расходы по выявлению и ликвидации объектов накопленного вреда</v>
      </c>
      <c r="B166" s="13" t="str">
        <f>[1]Лист2!C447</f>
        <v>05</v>
      </c>
      <c r="C166" s="13" t="str">
        <f>[1]Лист2!D447</f>
        <v>03</v>
      </c>
      <c r="D166" s="13" t="str">
        <f>[1]Лист2!E447</f>
        <v>92 9 00 18091</v>
      </c>
      <c r="E166" s="78"/>
      <c r="F166" s="26">
        <f>Лист2!G444</f>
        <v>1299.0999999999999</v>
      </c>
      <c r="G166" s="26">
        <f>Лист2!H444</f>
        <v>1299.0999999999999</v>
      </c>
      <c r="H166" s="40">
        <f t="shared" si="9"/>
        <v>100</v>
      </c>
    </row>
    <row r="167" spans="1:8" ht="31.5">
      <c r="A167" s="65" t="str">
        <f>[1]Лист2!A448</f>
        <v>Закупка товаров, работ и услуг для обеспечения государственных (муниципальных) нужд</v>
      </c>
      <c r="B167" s="13" t="str">
        <f>[1]Лист2!C448</f>
        <v>05</v>
      </c>
      <c r="C167" s="13" t="str">
        <f>[1]Лист2!D448</f>
        <v>03</v>
      </c>
      <c r="D167" s="13" t="str">
        <f>[1]Лист2!E448</f>
        <v>92 9 00 18091</v>
      </c>
      <c r="E167" s="78">
        <f>[1]Лист2!F448</f>
        <v>200</v>
      </c>
      <c r="F167" s="26">
        <f>Лист2!G445</f>
        <v>1299.0999999999999</v>
      </c>
      <c r="G167" s="26">
        <f>Лист2!H445</f>
        <v>1299.0999999999999</v>
      </c>
      <c r="H167" s="40">
        <f t="shared" si="9"/>
        <v>100</v>
      </c>
    </row>
    <row r="168" spans="1:8" ht="31.5">
      <c r="A168" s="65" t="str">
        <f>[1]Лист2!A284</f>
        <v xml:space="preserve">Межбюджетные трансферты общего характера бюджетам субъектов Российской Федерации и муниципальных образований </v>
      </c>
      <c r="B168" s="13" t="str">
        <f>[1]Лист2!C284</f>
        <v>05</v>
      </c>
      <c r="C168" s="13" t="str">
        <f>[1]Лист2!D284</f>
        <v>03</v>
      </c>
      <c r="D168" s="13" t="str">
        <f>[1]Лист2!E284</f>
        <v>98 0 00 00000</v>
      </c>
      <c r="E168" s="78"/>
      <c r="F168" s="16">
        <f>Лист2!G281</f>
        <v>1040</v>
      </c>
      <c r="G168" s="16">
        <f>Лист2!H281</f>
        <v>1040</v>
      </c>
      <c r="H168" s="40">
        <f t="shared" si="9"/>
        <v>100</v>
      </c>
    </row>
    <row r="169" spans="1:8" ht="31.5">
      <c r="A169" s="65" t="str">
        <f>[1]Лист2!A285</f>
        <v>Прочие межбюджетные трансферты общего характера</v>
      </c>
      <c r="B169" s="13" t="str">
        <f>[1]Лист2!C285</f>
        <v>05</v>
      </c>
      <c r="C169" s="13" t="str">
        <f>[1]Лист2!D285</f>
        <v>03</v>
      </c>
      <c r="D169" s="13" t="str">
        <f>[1]Лист2!E285</f>
        <v>98 5 00 00000</v>
      </c>
      <c r="E169" s="78"/>
      <c r="F169" s="16">
        <f>Лист2!G282</f>
        <v>1040</v>
      </c>
      <c r="G169" s="16">
        <f>Лист2!H282</f>
        <v>1040</v>
      </c>
      <c r="H169" s="40">
        <f t="shared" si="9"/>
        <v>100</v>
      </c>
    </row>
    <row r="170" spans="1:8" ht="78.75">
      <c r="A170" s="65" t="str">
        <f>[1]Лист2!A286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0" s="13" t="str">
        <f>[1]Лист2!C286</f>
        <v>05</v>
      </c>
      <c r="C170" s="13" t="str">
        <f>[1]Лист2!D286</f>
        <v>03</v>
      </c>
      <c r="D170" s="11" t="str">
        <f>[1]Лист2!E286</f>
        <v>98 5 00 60510</v>
      </c>
      <c r="E170" s="78"/>
      <c r="F170" s="16">
        <f>Лист2!G283</f>
        <v>1040</v>
      </c>
      <c r="G170" s="16">
        <f>Лист2!H283</f>
        <v>1040</v>
      </c>
      <c r="H170" s="40">
        <f t="shared" si="9"/>
        <v>100</v>
      </c>
    </row>
    <row r="171" spans="1:8" ht="31.5">
      <c r="A171" s="65" t="str">
        <f>[1]Лист2!A287</f>
        <v>Иные межбюджетные трансферты</v>
      </c>
      <c r="B171" s="13" t="str">
        <f>[1]Лист2!C287</f>
        <v>05</v>
      </c>
      <c r="C171" s="13" t="str">
        <f>[1]Лист2!D287</f>
        <v>03</v>
      </c>
      <c r="D171" s="11" t="str">
        <f>[1]Лист2!E287</f>
        <v>98 5 00 60510</v>
      </c>
      <c r="E171" s="78">
        <f>[1]Лист2!F287</f>
        <v>540</v>
      </c>
      <c r="F171" s="16">
        <f>Лист2!G284</f>
        <v>1040</v>
      </c>
      <c r="G171" s="16">
        <f>Лист2!H284</f>
        <v>1040</v>
      </c>
      <c r="H171" s="40">
        <f t="shared" si="9"/>
        <v>100</v>
      </c>
    </row>
    <row r="172" spans="1:8" ht="31.5">
      <c r="A172" s="65" t="s">
        <v>37</v>
      </c>
      <c r="B172" s="13" t="s">
        <v>24</v>
      </c>
      <c r="C172" s="13"/>
      <c r="D172" s="13"/>
      <c r="E172" s="78"/>
      <c r="F172" s="26">
        <f>F173+F194+F260+F248+F239</f>
        <v>460118.92299999995</v>
      </c>
      <c r="G172" s="26">
        <f>G173+G194+G260+G248+G239</f>
        <v>433351.83099999995</v>
      </c>
      <c r="H172" s="40">
        <f t="shared" si="9"/>
        <v>94.182570926342876</v>
      </c>
    </row>
    <row r="173" spans="1:8" ht="31.5">
      <c r="A173" s="67" t="s">
        <v>8</v>
      </c>
      <c r="B173" s="13" t="s">
        <v>24</v>
      </c>
      <c r="C173" s="13" t="s">
        <v>16</v>
      </c>
      <c r="D173" s="14"/>
      <c r="E173" s="78"/>
      <c r="F173" s="16">
        <f>F175+F184</f>
        <v>75347.743000000002</v>
      </c>
      <c r="G173" s="16">
        <f>G175+G184</f>
        <v>74364.422000000006</v>
      </c>
      <c r="H173" s="40">
        <f t="shared" si="9"/>
        <v>98.694956264317028</v>
      </c>
    </row>
    <row r="174" spans="1:8" ht="31.5">
      <c r="A174" s="67" t="str">
        <f>[1]Лист2!A100</f>
        <v>Расходы на обеспечение деятельности (оказание услуг) подведомственных учреждений</v>
      </c>
      <c r="B174" s="13" t="str">
        <f>[1]Лист2!C100</f>
        <v>07</v>
      </c>
      <c r="C174" s="13" t="str">
        <f>[1]Лист2!D100</f>
        <v>01</v>
      </c>
      <c r="D174" s="14" t="str">
        <f>[1]Лист2!E100</f>
        <v>02 0 00 00000</v>
      </c>
      <c r="E174" s="78"/>
      <c r="F174" s="16">
        <f>Лист2!G100</f>
        <v>22875.817999999999</v>
      </c>
      <c r="G174" s="16">
        <f>Лист2!H100</f>
        <v>22493.14</v>
      </c>
      <c r="H174" s="40">
        <f t="shared" si="9"/>
        <v>98.327150530748227</v>
      </c>
    </row>
    <row r="175" spans="1:8" ht="31.5">
      <c r="A175" s="68" t="s">
        <v>72</v>
      </c>
      <c r="B175" s="13" t="str">
        <f>[1]Лист2!C101</f>
        <v>07</v>
      </c>
      <c r="C175" s="13" t="str">
        <f>[1]Лист2!D101</f>
        <v>01</v>
      </c>
      <c r="D175" s="14" t="s">
        <v>111</v>
      </c>
      <c r="E175" s="78"/>
      <c r="F175" s="16">
        <f>Лист2!G101</f>
        <v>22875.817999999999</v>
      </c>
      <c r="G175" s="16">
        <f>Лист2!H101</f>
        <v>22493.14</v>
      </c>
      <c r="H175" s="40">
        <f t="shared" si="9"/>
        <v>98.327150530748227</v>
      </c>
    </row>
    <row r="176" spans="1:8" ht="31.5">
      <c r="A176" s="68" t="s">
        <v>164</v>
      </c>
      <c r="B176" s="13" t="str">
        <f>[1]Лист2!C102</f>
        <v>07</v>
      </c>
      <c r="C176" s="13" t="str">
        <f>[1]Лист2!D102</f>
        <v>01</v>
      </c>
      <c r="D176" s="14" t="s">
        <v>122</v>
      </c>
      <c r="E176" s="78"/>
      <c r="F176" s="16">
        <f>Лист2!G102</f>
        <v>12890.918</v>
      </c>
      <c r="G176" s="16">
        <f>Лист2!H102</f>
        <v>12508.24</v>
      </c>
      <c r="H176" s="40">
        <f t="shared" si="9"/>
        <v>97.031413899304923</v>
      </c>
    </row>
    <row r="177" spans="1:8" ht="63">
      <c r="A177" s="69" t="s">
        <v>94</v>
      </c>
      <c r="B177" s="13" t="str">
        <f>[1]Лист2!C103</f>
        <v>07</v>
      </c>
      <c r="C177" s="13" t="str">
        <f>[1]Лист2!D103</f>
        <v>01</v>
      </c>
      <c r="D177" s="14" t="s">
        <v>122</v>
      </c>
      <c r="E177" s="78">
        <v>100</v>
      </c>
      <c r="F177" s="16">
        <f>Лист2!G103</f>
        <v>1144.675</v>
      </c>
      <c r="G177" s="16">
        <f>Лист2!H103</f>
        <v>1144.7</v>
      </c>
      <c r="H177" s="40">
        <f t="shared" si="9"/>
        <v>100.0021840260336</v>
      </c>
    </row>
    <row r="178" spans="1:8" ht="31.5">
      <c r="A178" s="69" t="s">
        <v>114</v>
      </c>
      <c r="B178" s="13" t="str">
        <f>[1]Лист2!C104</f>
        <v>07</v>
      </c>
      <c r="C178" s="13" t="str">
        <f>[1]Лист2!D104</f>
        <v>01</v>
      </c>
      <c r="D178" s="13" t="s">
        <v>122</v>
      </c>
      <c r="E178" s="78">
        <v>200</v>
      </c>
      <c r="F178" s="16">
        <f>Лист2!G104</f>
        <v>10924.743</v>
      </c>
      <c r="G178" s="16">
        <f>Лист2!H104</f>
        <v>10542.05</v>
      </c>
      <c r="H178" s="40">
        <f t="shared" si="9"/>
        <v>96.497006840343971</v>
      </c>
    </row>
    <row r="179" spans="1:8" ht="31.5">
      <c r="A179" s="69" t="s">
        <v>74</v>
      </c>
      <c r="B179" s="13" t="str">
        <f>[1]Лист2!C105</f>
        <v>07</v>
      </c>
      <c r="C179" s="13" t="str">
        <f>[1]Лист2!D105</f>
        <v>01</v>
      </c>
      <c r="D179" s="13" t="s">
        <v>122</v>
      </c>
      <c r="E179" s="78">
        <v>850</v>
      </c>
      <c r="F179" s="16">
        <f>Лист2!G105</f>
        <v>821.5</v>
      </c>
      <c r="G179" s="16">
        <f>Лист2!H105</f>
        <v>821.49</v>
      </c>
      <c r="H179" s="40">
        <f t="shared" si="9"/>
        <v>99.998782714546564</v>
      </c>
    </row>
    <row r="180" spans="1:8" ht="47.25">
      <c r="A180" s="69" t="str">
        <f>[1]Лист2!A106</f>
        <v>Субсидия на софинансирование части расходов местных бюджетов по оплате труда работников муниципальных учреждений</v>
      </c>
      <c r="B180" s="13" t="str">
        <f>[1]Лист2!C106</f>
        <v>07</v>
      </c>
      <c r="C180" s="13" t="str">
        <f>[1]Лист2!D106</f>
        <v>01</v>
      </c>
      <c r="D180" s="13" t="str">
        <f>[1]Лист2!E106</f>
        <v>02 1 00 S0430</v>
      </c>
      <c r="E180" s="78"/>
      <c r="F180" s="16">
        <f>Лист2!G106</f>
        <v>8590</v>
      </c>
      <c r="G180" s="16">
        <f>Лист2!H106</f>
        <v>8590</v>
      </c>
      <c r="H180" s="40">
        <f t="shared" si="9"/>
        <v>100</v>
      </c>
    </row>
    <row r="181" spans="1:8" ht="63">
      <c r="A181" s="69" t="str">
        <f>[1]Лист2!A107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1" s="13" t="str">
        <f>[1]Лист2!C107</f>
        <v>07</v>
      </c>
      <c r="C181" s="13" t="str">
        <f>[1]Лист2!D107</f>
        <v>01</v>
      </c>
      <c r="D181" s="13" t="str">
        <f>[1]Лист2!E107</f>
        <v>02 1 00 S0430</v>
      </c>
      <c r="E181" s="78">
        <f>[1]Лист2!F107</f>
        <v>100</v>
      </c>
      <c r="F181" s="16">
        <f>Лист2!G107</f>
        <v>8590</v>
      </c>
      <c r="G181" s="16">
        <f>Лист2!H107</f>
        <v>8590</v>
      </c>
      <c r="H181" s="40">
        <f t="shared" si="9"/>
        <v>100</v>
      </c>
    </row>
    <row r="182" spans="1:8" ht="31.5">
      <c r="A182" s="69" t="str">
        <f>[1]Лист2!A108</f>
        <v>Обеспечение расчетов за топливно-энергетические ресурсы, потребляемые муниципальными учреждениями</v>
      </c>
      <c r="B182" s="13" t="str">
        <f>[1]Лист2!C108</f>
        <v>07</v>
      </c>
      <c r="C182" s="13" t="str">
        <f>[1]Лист2!D108</f>
        <v>01</v>
      </c>
      <c r="D182" s="16" t="str">
        <f>[1]Лист2!E108</f>
        <v>02 1 00 S1190</v>
      </c>
      <c r="E182" s="82"/>
      <c r="F182" s="16">
        <f>Лист2!G108</f>
        <v>1394.9</v>
      </c>
      <c r="G182" s="16">
        <f>Лист2!H108</f>
        <v>1394.9</v>
      </c>
      <c r="H182" s="40">
        <f t="shared" si="9"/>
        <v>100</v>
      </c>
    </row>
    <row r="183" spans="1:8" ht="31.5">
      <c r="A183" s="69" t="str">
        <f>[1]Лист2!A109</f>
        <v>Закупка товаров, работ и услуг для обеспечения государственных (муниципальных) нужд</v>
      </c>
      <c r="B183" s="13" t="str">
        <f>[1]Лист2!C109</f>
        <v>07</v>
      </c>
      <c r="C183" s="13" t="str">
        <f>[1]Лист2!D109</f>
        <v>01</v>
      </c>
      <c r="D183" s="16" t="str">
        <f>[1]Лист2!E109</f>
        <v>02 1 00 S1190</v>
      </c>
      <c r="E183" s="82">
        <f>[1]Лист2!F109</f>
        <v>200</v>
      </c>
      <c r="F183" s="16">
        <f>Лист2!G109</f>
        <v>1394.9</v>
      </c>
      <c r="G183" s="16">
        <f>Лист2!H109</f>
        <v>1394.9</v>
      </c>
      <c r="H183" s="40">
        <f t="shared" si="9"/>
        <v>100</v>
      </c>
    </row>
    <row r="184" spans="1:8" ht="31.5">
      <c r="A184" s="67" t="str">
        <f>[1]Лист2!A110</f>
        <v>Иные вопросы в отраслях социальной сферы</v>
      </c>
      <c r="B184" s="13" t="str">
        <f>[1]Лист2!C110</f>
        <v>07</v>
      </c>
      <c r="C184" s="13" t="str">
        <f>[1]Лист2!D110</f>
        <v>01</v>
      </c>
      <c r="D184" s="16" t="str">
        <f>[1]Лист2!E110</f>
        <v>90 0 00 00000</v>
      </c>
      <c r="E184" s="82"/>
      <c r="F184" s="16">
        <f>Лист2!G110+F190+F192</f>
        <v>52471.925000000003</v>
      </c>
      <c r="G184" s="16">
        <f>Лист2!H110+G190+G192</f>
        <v>51871.282000000007</v>
      </c>
      <c r="H184" s="40">
        <f t="shared" si="9"/>
        <v>98.855305956471014</v>
      </c>
    </row>
    <row r="185" spans="1:8" ht="31.5">
      <c r="A185" s="68" t="str">
        <f>[1]Лист2!A111</f>
        <v>Иные вопросы в сфере образования</v>
      </c>
      <c r="B185" s="13" t="str">
        <f>[1]Лист2!C111</f>
        <v>07</v>
      </c>
      <c r="C185" s="13" t="str">
        <f>[1]Лист2!D111</f>
        <v>01</v>
      </c>
      <c r="D185" s="16" t="str">
        <f>[1]Лист2!E111</f>
        <v>90 1 00 00000</v>
      </c>
      <c r="E185" s="82"/>
      <c r="F185" s="16">
        <f>Лист2!G111</f>
        <v>45069.999000000003</v>
      </c>
      <c r="G185" s="16">
        <f>Лист2!H111</f>
        <v>45069.999000000003</v>
      </c>
      <c r="H185" s="40">
        <f t="shared" si="9"/>
        <v>100</v>
      </c>
    </row>
    <row r="186" spans="1:8" ht="47.25">
      <c r="A186" s="68" t="s">
        <v>84</v>
      </c>
      <c r="B186" s="13" t="str">
        <f>[1]Лист2!C112</f>
        <v>07</v>
      </c>
      <c r="C186" s="13" t="str">
        <f>[1]Лист2!D112</f>
        <v>01</v>
      </c>
      <c r="D186" s="16" t="str">
        <f>[1]Лист2!E112</f>
        <v>90 1 00 70900</v>
      </c>
      <c r="E186" s="82"/>
      <c r="F186" s="16">
        <f>Лист2!G112</f>
        <v>45069.999000000003</v>
      </c>
      <c r="G186" s="16">
        <f>Лист2!H112</f>
        <v>45069.999000000003</v>
      </c>
      <c r="H186" s="40">
        <f t="shared" si="9"/>
        <v>100</v>
      </c>
    </row>
    <row r="187" spans="1:8" ht="63">
      <c r="A187" s="67" t="s">
        <v>94</v>
      </c>
      <c r="B187" s="13" t="str">
        <f>[1]Лист2!C113</f>
        <v>07</v>
      </c>
      <c r="C187" s="13" t="str">
        <f>[1]Лист2!D113</f>
        <v>01</v>
      </c>
      <c r="D187" s="16" t="str">
        <f>[1]Лист2!E113</f>
        <v>90 1 00 70900</v>
      </c>
      <c r="E187" s="82">
        <f>[1]Лист2!F113</f>
        <v>100</v>
      </c>
      <c r="F187" s="16">
        <f>Лист2!G113</f>
        <v>44528.165000000001</v>
      </c>
      <c r="G187" s="16">
        <f>Лист2!H113</f>
        <v>44528.165000000001</v>
      </c>
      <c r="H187" s="40">
        <v>0</v>
      </c>
    </row>
    <row r="188" spans="1:8" ht="31.5">
      <c r="A188" s="65" t="s">
        <v>114</v>
      </c>
      <c r="B188" s="16" t="str">
        <f>[1]Лист2!C114</f>
        <v>07</v>
      </c>
      <c r="C188" s="16" t="str">
        <f>[1]Лист2!D114</f>
        <v>01</v>
      </c>
      <c r="D188" s="16" t="str">
        <f>[1]Лист2!E114</f>
        <v>90 1 00 70900</v>
      </c>
      <c r="E188" s="82">
        <f>[1]Лист2!F114</f>
        <v>200</v>
      </c>
      <c r="F188" s="16">
        <f>Лист2!G114</f>
        <v>493</v>
      </c>
      <c r="G188" s="16">
        <f>Лист2!H114</f>
        <v>493</v>
      </c>
      <c r="H188" s="40">
        <f t="shared" si="9"/>
        <v>100</v>
      </c>
    </row>
    <row r="189" spans="1:8" ht="31.5">
      <c r="A189" s="65" t="s">
        <v>65</v>
      </c>
      <c r="B189" s="16" t="str">
        <f>[1]Лист2!C115</f>
        <v>07</v>
      </c>
      <c r="C189" s="16" t="str">
        <f>[1]Лист2!D115</f>
        <v>01</v>
      </c>
      <c r="D189" s="16" t="str">
        <f>[1]Лист2!E115</f>
        <v>90 1 00 70900</v>
      </c>
      <c r="E189" s="82">
        <f>[1]Лист2!F115</f>
        <v>300</v>
      </c>
      <c r="F189" s="16">
        <f>Лист2!G115</f>
        <v>48.834000000000003</v>
      </c>
      <c r="G189" s="16">
        <f>Лист2!H115</f>
        <v>48.834000000000003</v>
      </c>
      <c r="H189" s="40">
        <f t="shared" si="9"/>
        <v>100</v>
      </c>
    </row>
    <row r="190" spans="1:8" ht="31.5">
      <c r="A190" s="67" t="str">
        <f>[1]Лист2!A453</f>
        <v>Субсидии на ремонт объектов дошкольных общеобразовательных организаций</v>
      </c>
      <c r="B190" s="13" t="str">
        <f>[1]Лист2!C453</f>
        <v>07</v>
      </c>
      <c r="C190" s="13" t="str">
        <f>[1]Лист2!D453</f>
        <v>01</v>
      </c>
      <c r="D190" s="14" t="str">
        <f>[1]Лист2!E453</f>
        <v>90 1 00 S4130</v>
      </c>
      <c r="E190" s="78"/>
      <c r="F190" s="16">
        <f>Лист2!G450</f>
        <v>6892.4</v>
      </c>
      <c r="G190" s="16">
        <f>Лист2!H450</f>
        <v>6461.2430000000004</v>
      </c>
      <c r="H190" s="40">
        <f t="shared" si="9"/>
        <v>93.744457663513444</v>
      </c>
    </row>
    <row r="191" spans="1:8" ht="31.5">
      <c r="A191" s="67" t="str">
        <f>[1]Лист2!A454</f>
        <v>Закупка товаров, работ и услуг для обеспечения государственных (муниципальных) нужд</v>
      </c>
      <c r="B191" s="13" t="str">
        <f>[1]Лист2!C454</f>
        <v>07</v>
      </c>
      <c r="C191" s="13" t="str">
        <f>[1]Лист2!D454</f>
        <v>01</v>
      </c>
      <c r="D191" s="14" t="str">
        <f>[1]Лист2!E454</f>
        <v>90 1 00 S4130</v>
      </c>
      <c r="E191" s="78">
        <f>[1]Лист2!F454</f>
        <v>200</v>
      </c>
      <c r="F191" s="16">
        <f>Лист2!G451</f>
        <v>6892.4</v>
      </c>
      <c r="G191" s="16">
        <f>Лист2!H451</f>
        <v>6461.2430000000004</v>
      </c>
      <c r="H191" s="40">
        <f t="shared" si="9"/>
        <v>93.744457663513444</v>
      </c>
    </row>
    <row r="192" spans="1:8" ht="31.5">
      <c r="A192" s="68" t="str">
        <f>[1]Лист2!A455</f>
        <v>Софинансирование субсидии на ремонт объектов дошкольных общеобразовательных организаций</v>
      </c>
      <c r="B192" s="13" t="str">
        <f>[1]Лист2!C455</f>
        <v>07</v>
      </c>
      <c r="C192" s="13" t="str">
        <f>[1]Лист2!D455</f>
        <v>01</v>
      </c>
      <c r="D192" s="14" t="str">
        <f>[1]Лист2!E455</f>
        <v>90 1 00 S4130</v>
      </c>
      <c r="E192" s="78"/>
      <c r="F192" s="16">
        <f>Лист2!G452</f>
        <v>509.52600000000001</v>
      </c>
      <c r="G192" s="16">
        <f>Лист2!H452</f>
        <v>340.04</v>
      </c>
      <c r="H192" s="40">
        <v>0</v>
      </c>
    </row>
    <row r="193" spans="1:8" ht="31.5">
      <c r="A193" s="68" t="str">
        <f>[1]Лист2!A456</f>
        <v>Закупка товаров, работ и услуг для обеспечения государственных (муниципальных) нужд</v>
      </c>
      <c r="B193" s="13" t="str">
        <f>[1]Лист2!C456</f>
        <v>07</v>
      </c>
      <c r="C193" s="13" t="str">
        <f>[1]Лист2!D456</f>
        <v>01</v>
      </c>
      <c r="D193" s="14" t="str">
        <f>[1]Лист2!E456</f>
        <v>90 1 00 S4130</v>
      </c>
      <c r="E193" s="78">
        <f>[1]Лист2!F456</f>
        <v>200</v>
      </c>
      <c r="F193" s="16">
        <f>Лист2!G453</f>
        <v>509.52600000000001</v>
      </c>
      <c r="G193" s="16">
        <f>Лист2!H453</f>
        <v>340.04</v>
      </c>
      <c r="H193" s="40">
        <f t="shared" si="9"/>
        <v>66.736535525174375</v>
      </c>
    </row>
    <row r="194" spans="1:8" ht="31.5">
      <c r="A194" s="68" t="str">
        <f>[1]Лист2!A116</f>
        <v>Общее образование</v>
      </c>
      <c r="B194" s="13" t="str">
        <f>[1]Лист2!C116</f>
        <v>07</v>
      </c>
      <c r="C194" s="13" t="str">
        <f>[1]Лист2!D116</f>
        <v>02</v>
      </c>
      <c r="D194" s="13"/>
      <c r="E194" s="78"/>
      <c r="F194" s="16">
        <f>F195+F206</f>
        <v>345868.16199999995</v>
      </c>
      <c r="G194" s="16">
        <f>G195+G206</f>
        <v>331320.87399999995</v>
      </c>
      <c r="H194" s="40">
        <f t="shared" si="9"/>
        <v>95.793978862963385</v>
      </c>
    </row>
    <row r="195" spans="1:8" ht="31.5">
      <c r="A195" s="69" t="str">
        <f>[1]Лист2!A117</f>
        <v>Расходы на обеспечение деятельности (оказание услуг) подведомственных учреждений</v>
      </c>
      <c r="B195" s="13" t="str">
        <f>[1]Лист2!C117</f>
        <v>07</v>
      </c>
      <c r="C195" s="13" t="str">
        <f>[1]Лист2!D117</f>
        <v>02</v>
      </c>
      <c r="D195" s="14" t="str">
        <f>[1]Лист2!E117</f>
        <v>02 0 00 00000</v>
      </c>
      <c r="E195" s="78"/>
      <c r="F195" s="16">
        <f>F196</f>
        <v>65497.020999999993</v>
      </c>
      <c r="G195" s="16">
        <f>Лист2!H118</f>
        <v>64242.363999999994</v>
      </c>
      <c r="H195" s="40">
        <f t="shared" si="9"/>
        <v>98.084406006801444</v>
      </c>
    </row>
    <row r="196" spans="1:8" ht="31.5">
      <c r="A196" s="69" t="s">
        <v>72</v>
      </c>
      <c r="B196" s="13" t="s">
        <v>24</v>
      </c>
      <c r="C196" s="13" t="s">
        <v>17</v>
      </c>
      <c r="D196" s="13" t="s">
        <v>111</v>
      </c>
      <c r="E196" s="78"/>
      <c r="F196" s="16">
        <f>F197+F201+F204</f>
        <v>65497.020999999993</v>
      </c>
      <c r="G196" s="16">
        <f>Лист2!H119</f>
        <v>52087.534999999996</v>
      </c>
      <c r="H196" s="40">
        <f t="shared" si="9"/>
        <v>79.526571139777488</v>
      </c>
    </row>
    <row r="197" spans="1:8" ht="31.5">
      <c r="A197" s="69" t="s">
        <v>165</v>
      </c>
      <c r="B197" s="13" t="s">
        <v>24</v>
      </c>
      <c r="C197" s="13" t="s">
        <v>17</v>
      </c>
      <c r="D197" s="13" t="s">
        <v>124</v>
      </c>
      <c r="E197" s="78"/>
      <c r="F197" s="16">
        <f>F198+F200+F199</f>
        <v>53342.191999999995</v>
      </c>
      <c r="G197" s="16">
        <f>G198+G200+G199</f>
        <v>52087.534999999996</v>
      </c>
      <c r="H197" s="40">
        <f t="shared" si="9"/>
        <v>97.647908807347108</v>
      </c>
    </row>
    <row r="198" spans="1:8" ht="31.5">
      <c r="A198" s="69" t="s">
        <v>114</v>
      </c>
      <c r="B198" s="13" t="s">
        <v>24</v>
      </c>
      <c r="C198" s="13" t="s">
        <v>17</v>
      </c>
      <c r="D198" s="13" t="s">
        <v>124</v>
      </c>
      <c r="E198" s="78">
        <v>200</v>
      </c>
      <c r="F198" s="16">
        <f>Лист2!G120</f>
        <v>46037.896999999997</v>
      </c>
      <c r="G198" s="16">
        <f>Лист2!H120</f>
        <v>44783.24</v>
      </c>
      <c r="H198" s="40">
        <f t="shared" si="9"/>
        <v>97.27472999038163</v>
      </c>
    </row>
    <row r="199" spans="1:8" ht="47.25">
      <c r="A199" s="69" t="str">
        <f>[1]Лист2!A122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9" s="13" t="str">
        <f>[1]Лист2!C122</f>
        <v>07</v>
      </c>
      <c r="C199" s="13" t="str">
        <f>[1]Лист2!D122</f>
        <v>02</v>
      </c>
      <c r="D199" s="13" t="str">
        <f>[1]Лист2!E122</f>
        <v>02 1 00 10400</v>
      </c>
      <c r="E199" s="78">
        <f>[1]Лист2!F122</f>
        <v>611</v>
      </c>
      <c r="F199" s="16">
        <f>Лист2!G121</f>
        <v>5577</v>
      </c>
      <c r="G199" s="16">
        <f>Лист2!H121</f>
        <v>5577</v>
      </c>
      <c r="H199" s="40">
        <f t="shared" si="9"/>
        <v>100</v>
      </c>
    </row>
    <row r="200" spans="1:8" ht="31.5">
      <c r="A200" s="69" t="s">
        <v>74</v>
      </c>
      <c r="B200" s="13" t="s">
        <v>24</v>
      </c>
      <c r="C200" s="13" t="s">
        <v>17</v>
      </c>
      <c r="D200" s="13" t="s">
        <v>124</v>
      </c>
      <c r="E200" s="78">
        <v>850</v>
      </c>
      <c r="F200" s="16">
        <f>Лист2!G122</f>
        <v>1727.2950000000001</v>
      </c>
      <c r="G200" s="16">
        <f>Лист2!H122</f>
        <v>1727.2950000000001</v>
      </c>
      <c r="H200" s="40">
        <f t="shared" si="9"/>
        <v>100</v>
      </c>
    </row>
    <row r="201" spans="1:8" ht="31.5">
      <c r="A201" s="69" t="str">
        <f>[1]Лист2!A124</f>
        <v>Обеспечение расчетов за топливно-энергетические ресурсы, потребляемые муниципальными учреждениями</v>
      </c>
      <c r="B201" s="13" t="str">
        <f>[1]Лист2!C124</f>
        <v>07</v>
      </c>
      <c r="C201" s="13" t="str">
        <f>[1]Лист2!D124</f>
        <v>02</v>
      </c>
      <c r="D201" s="13" t="str">
        <f>[1]Лист2!E124</f>
        <v>02 1 00 S1190</v>
      </c>
      <c r="E201" s="78"/>
      <c r="F201" s="16">
        <f>F202+F203</f>
        <v>11992.364</v>
      </c>
      <c r="G201" s="16">
        <f>G202+G203</f>
        <v>11992.364</v>
      </c>
      <c r="H201" s="40">
        <f t="shared" si="9"/>
        <v>100</v>
      </c>
    </row>
    <row r="202" spans="1:8" ht="31.5">
      <c r="A202" s="69" t="str">
        <f>[1]Лист2!A125</f>
        <v>Закупка товаров, работ и услуг для обеспечения государственных (муниципальных) нужд</v>
      </c>
      <c r="B202" s="13" t="str">
        <f>[1]Лист2!C125</f>
        <v>07</v>
      </c>
      <c r="C202" s="13" t="str">
        <f>[1]Лист2!D125</f>
        <v>02</v>
      </c>
      <c r="D202" s="13" t="str">
        <f>[1]Лист2!E125</f>
        <v>02 1 00 S1190</v>
      </c>
      <c r="E202" s="78">
        <f>[1]Лист2!F125</f>
        <v>200</v>
      </c>
      <c r="F202" s="16">
        <f>Лист2!G124</f>
        <v>10501.614</v>
      </c>
      <c r="G202" s="16">
        <f>Лист2!H124</f>
        <v>10501.614</v>
      </c>
      <c r="H202" s="40">
        <f t="shared" si="9"/>
        <v>100</v>
      </c>
    </row>
    <row r="203" spans="1:8" ht="47.25">
      <c r="A203" s="77" t="str">
        <f>Лист2!A125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3" s="16" t="str">
        <f>Лист2!C125</f>
        <v>07</v>
      </c>
      <c r="C203" s="16" t="str">
        <f>Лист2!D125</f>
        <v>02</v>
      </c>
      <c r="D203" s="16" t="str">
        <f>Лист2!E125</f>
        <v>02 1 00 S1190</v>
      </c>
      <c r="E203" s="82">
        <f>Лист2!F125</f>
        <v>611</v>
      </c>
      <c r="F203" s="16">
        <f>Лист2!G125</f>
        <v>1490.75</v>
      </c>
      <c r="G203" s="16">
        <f>Лист2!H125</f>
        <v>1490.75</v>
      </c>
      <c r="H203" s="16">
        <f>Лист2!I125</f>
        <v>100</v>
      </c>
    </row>
    <row r="204" spans="1:8" ht="47.25">
      <c r="A204" s="69" t="str">
        <f>[1]Лист2!A127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04" s="13" t="str">
        <f>[1]Лист2!C127</f>
        <v>07</v>
      </c>
      <c r="C204" s="13" t="str">
        <f>[1]Лист2!D127</f>
        <v>02</v>
      </c>
      <c r="D204" s="13" t="str">
        <f>[1]Лист2!E127</f>
        <v>02 1 00 S1190</v>
      </c>
      <c r="E204" s="78"/>
      <c r="F204" s="16">
        <f>[1]Лист2!G127</f>
        <v>162.465</v>
      </c>
      <c r="G204" s="16">
        <f>Лист2!H126</f>
        <v>162.465</v>
      </c>
      <c r="H204" s="40">
        <f t="shared" si="9"/>
        <v>100</v>
      </c>
    </row>
    <row r="205" spans="1:8" ht="31.5">
      <c r="A205" s="67" t="str">
        <f>[1]Лист2!A128</f>
        <v>Закупка товаров, работ и услуг для обеспечения государственных (муниципальных) нужд</v>
      </c>
      <c r="B205" s="13" t="str">
        <f>[1]Лист2!C128</f>
        <v>07</v>
      </c>
      <c r="C205" s="13" t="str">
        <f>[1]Лист2!D128</f>
        <v>02</v>
      </c>
      <c r="D205" s="14" t="str">
        <f>[1]Лист2!E128</f>
        <v>02 1 00 S1190</v>
      </c>
      <c r="E205" s="82">
        <f>[1]Лист2!F128</f>
        <v>200</v>
      </c>
      <c r="F205" s="16">
        <f>[1]Лист2!G128</f>
        <v>162.465</v>
      </c>
      <c r="G205" s="16">
        <f>Лист2!H127</f>
        <v>162.465</v>
      </c>
      <c r="H205" s="40">
        <f t="shared" ref="H205:H268" si="10">G205/F205*100</f>
        <v>100</v>
      </c>
    </row>
    <row r="206" spans="1:8" ht="31.5">
      <c r="A206" s="68" t="str">
        <f>[1]Лист2!A129</f>
        <v>Иные вопросы в отраслях социальной сферы</v>
      </c>
      <c r="B206" s="13" t="str">
        <f>[1]Лист2!C129</f>
        <v>07</v>
      </c>
      <c r="C206" s="13" t="str">
        <f>[1]Лист2!D129</f>
        <v>02</v>
      </c>
      <c r="D206" s="14" t="str">
        <f>[1]Лист2!E129</f>
        <v>90 0 00 00000</v>
      </c>
      <c r="E206" s="82"/>
      <c r="F206" s="16">
        <f>F207+F235</f>
        <v>280371.14099999995</v>
      </c>
      <c r="G206" s="16">
        <f>G207+G235</f>
        <v>267078.50999999995</v>
      </c>
      <c r="H206" s="40">
        <f t="shared" si="10"/>
        <v>95.258916109343801</v>
      </c>
    </row>
    <row r="207" spans="1:8" ht="31.5">
      <c r="A207" s="68" t="str">
        <f>[1]Лист2!A130</f>
        <v>Иные вопросы в сфере образования</v>
      </c>
      <c r="B207" s="13" t="str">
        <f>[1]Лист2!C130</f>
        <v>07</v>
      </c>
      <c r="C207" s="13" t="str">
        <f>[1]Лист2!D130</f>
        <v>02</v>
      </c>
      <c r="D207" s="14" t="str">
        <f>[1]Лист2!E130</f>
        <v>90 1 00 00000</v>
      </c>
      <c r="E207" s="78"/>
      <c r="F207" s="16">
        <f>F210+F213+F215+F230+F220+F233+F223+F225+F228+F208</f>
        <v>280051.64999999997</v>
      </c>
      <c r="G207" s="16">
        <f>G210+G213+G215+G230+G220+G233+G223+G225+G228+G208</f>
        <v>266759.01899999997</v>
      </c>
      <c r="H207" s="40">
        <f t="shared" si="10"/>
        <v>95.253507344091702</v>
      </c>
    </row>
    <row r="208" spans="1:8" ht="94.5">
      <c r="A208" s="68" t="str">
        <f>[1]Лист2!A131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08" s="13" t="str">
        <f>[1]Лист2!C131</f>
        <v>07</v>
      </c>
      <c r="C208" s="13" t="str">
        <f>[1]Лист2!D131</f>
        <v>02</v>
      </c>
      <c r="D208" s="13" t="str">
        <f>[1]Лист2!E131</f>
        <v>90 1 00 50502</v>
      </c>
      <c r="E208" s="78"/>
      <c r="F208" s="16">
        <f>[1]Лист2!G131</f>
        <v>65.099999999999994</v>
      </c>
      <c r="G208" s="16">
        <f>Лист2!H130</f>
        <v>65.099999999999994</v>
      </c>
      <c r="H208" s="40">
        <f t="shared" si="10"/>
        <v>100</v>
      </c>
    </row>
    <row r="209" spans="1:8" ht="63">
      <c r="A209" s="68" t="str">
        <f>[1]Лист2!A132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13" t="str">
        <f>[1]Лист2!C132</f>
        <v>07</v>
      </c>
      <c r="C209" s="13" t="str">
        <f>[1]Лист2!D132</f>
        <v>02</v>
      </c>
      <c r="D209" s="13" t="str">
        <f>[1]Лист2!E132</f>
        <v>90 1 00 50502</v>
      </c>
      <c r="E209" s="78">
        <v>100</v>
      </c>
      <c r="F209" s="16">
        <f>[1]Лист2!G132</f>
        <v>65.099999999999994</v>
      </c>
      <c r="G209" s="16">
        <f>Лист2!H131</f>
        <v>65.099999999999994</v>
      </c>
      <c r="H209" s="40">
        <f t="shared" si="10"/>
        <v>100</v>
      </c>
    </row>
    <row r="210" spans="1:8" ht="63">
      <c r="A210" s="68" t="str">
        <f>[1]Лист2!A133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10" s="13" t="str">
        <f>[1]Лист2!C133</f>
        <v>07</v>
      </c>
      <c r="C210" s="13" t="str">
        <f>[1]Лист2!D133</f>
        <v>02</v>
      </c>
      <c r="D210" s="13" t="str">
        <f>[1]Лист2!E133</f>
        <v>90 1 00 53032</v>
      </c>
      <c r="E210" s="78"/>
      <c r="F210" s="16">
        <f>[1]Лист2!G133</f>
        <v>26286</v>
      </c>
      <c r="G210" s="16">
        <f>Лист2!H132</f>
        <v>26286</v>
      </c>
      <c r="H210" s="40">
        <f t="shared" si="10"/>
        <v>100</v>
      </c>
    </row>
    <row r="211" spans="1:8" ht="63">
      <c r="A211" s="68" t="str">
        <f>[1]Лист2!A134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1" s="13" t="str">
        <f>[1]Лист2!C134</f>
        <v>07</v>
      </c>
      <c r="C211" s="13" t="str">
        <f>[1]Лист2!D134</f>
        <v>02</v>
      </c>
      <c r="D211" s="13" t="str">
        <f>[1]Лист2!E134</f>
        <v>90 1 00 53032</v>
      </c>
      <c r="E211" s="78">
        <f>[1]Лист2!F134</f>
        <v>100</v>
      </c>
      <c r="F211" s="16">
        <f>[1]Лист2!G134</f>
        <v>24478</v>
      </c>
      <c r="G211" s="16">
        <f>Лист2!H133</f>
        <v>24478</v>
      </c>
      <c r="H211" s="40">
        <f t="shared" si="10"/>
        <v>100</v>
      </c>
    </row>
    <row r="212" spans="1:8" ht="31.5">
      <c r="A212" s="68" t="str">
        <f>[1]Лист2!A135</f>
        <v>Субсидии бюджетным учреждениям на иные цели</v>
      </c>
      <c r="B212" s="13" t="str">
        <f>[1]Лист2!C135</f>
        <v>07</v>
      </c>
      <c r="C212" s="13" t="str">
        <f>[1]Лист2!D135</f>
        <v>02</v>
      </c>
      <c r="D212" s="13" t="str">
        <f>[1]Лист2!E135</f>
        <v>90 1 00 53032</v>
      </c>
      <c r="E212" s="78">
        <f>[1]Лист2!F135</f>
        <v>612</v>
      </c>
      <c r="F212" s="16">
        <f>[1]Лист2!G135</f>
        <v>1808</v>
      </c>
      <c r="G212" s="16">
        <f>Лист2!H134</f>
        <v>1808</v>
      </c>
      <c r="H212" s="40">
        <f t="shared" si="10"/>
        <v>100</v>
      </c>
    </row>
    <row r="213" spans="1:8" ht="63">
      <c r="A213" s="68" t="str">
        <f>[1]Лист2!A136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213" s="13" t="str">
        <f>[1]Лист2!C136</f>
        <v>07</v>
      </c>
      <c r="C213" s="13" t="str">
        <f>[1]Лист2!D136</f>
        <v>02</v>
      </c>
      <c r="D213" s="13" t="str">
        <f>[1]Лист2!E136</f>
        <v>90 1 E2 50980</v>
      </c>
      <c r="E213" s="78"/>
      <c r="F213" s="16">
        <f>[1]Лист2!G136</f>
        <v>500</v>
      </c>
      <c r="G213" s="16">
        <f>Лист2!H135</f>
        <v>500</v>
      </c>
      <c r="H213" s="40">
        <f t="shared" si="10"/>
        <v>100</v>
      </c>
    </row>
    <row r="214" spans="1:8" ht="31.5">
      <c r="A214" s="68" t="str">
        <f>[1]Лист2!A137</f>
        <v>Закупка товаров, работ и услуг для обеспечения государственных (муниципальных) нужд</v>
      </c>
      <c r="B214" s="13" t="str">
        <f>[1]Лист2!C137</f>
        <v>07</v>
      </c>
      <c r="C214" s="13" t="str">
        <f>[1]Лист2!D137</f>
        <v>02</v>
      </c>
      <c r="D214" s="13" t="str">
        <f>[1]Лист2!E137</f>
        <v>90 1 E2 50980</v>
      </c>
      <c r="E214" s="78">
        <f>[1]Лист2!F137</f>
        <v>200</v>
      </c>
      <c r="F214" s="16">
        <f>[1]Лист2!G137</f>
        <v>500</v>
      </c>
      <c r="G214" s="16">
        <f>Лист2!H136</f>
        <v>500</v>
      </c>
      <c r="H214" s="40">
        <f t="shared" si="10"/>
        <v>100</v>
      </c>
    </row>
    <row r="215" spans="1:8" ht="94.5">
      <c r="A215" s="68" t="s">
        <v>85</v>
      </c>
      <c r="B215" s="13" t="s">
        <v>24</v>
      </c>
      <c r="C215" s="13" t="s">
        <v>17</v>
      </c>
      <c r="D215" s="13" t="s">
        <v>125</v>
      </c>
      <c r="E215" s="78"/>
      <c r="F215" s="26">
        <f>Лист2!G137</f>
        <v>238463.99900000001</v>
      </c>
      <c r="G215" s="26">
        <f>Лист2!H137</f>
        <v>225411.63900000002</v>
      </c>
      <c r="H215" s="40">
        <f t="shared" si="10"/>
        <v>94.526486155253991</v>
      </c>
    </row>
    <row r="216" spans="1:8" ht="63">
      <c r="A216" s="68" t="s">
        <v>94</v>
      </c>
      <c r="B216" s="13" t="s">
        <v>24</v>
      </c>
      <c r="C216" s="13" t="s">
        <v>17</v>
      </c>
      <c r="D216" s="13" t="s">
        <v>125</v>
      </c>
      <c r="E216" s="78">
        <v>100</v>
      </c>
      <c r="F216" s="26">
        <f>Лист2!G138</f>
        <v>208487.595</v>
      </c>
      <c r="G216" s="26">
        <f>Лист2!H138</f>
        <v>195456.34400000001</v>
      </c>
      <c r="H216" s="40">
        <v>0</v>
      </c>
    </row>
    <row r="217" spans="1:8" ht="31.5">
      <c r="A217" s="68" t="s">
        <v>114</v>
      </c>
      <c r="B217" s="13" t="s">
        <v>24</v>
      </c>
      <c r="C217" s="13" t="s">
        <v>17</v>
      </c>
      <c r="D217" s="13" t="s">
        <v>125</v>
      </c>
      <c r="E217" s="78">
        <v>200</v>
      </c>
      <c r="F217" s="26">
        <f>Лист2!G139</f>
        <v>4957</v>
      </c>
      <c r="G217" s="26">
        <f>Лист2!H139</f>
        <v>4957</v>
      </c>
      <c r="H217" s="40">
        <f t="shared" si="10"/>
        <v>100</v>
      </c>
    </row>
    <row r="218" spans="1:8" ht="31.5">
      <c r="A218" s="68" t="str">
        <f>[1]Лист2!A141</f>
        <v>Социальное обеспечение и иные выплаты населению</v>
      </c>
      <c r="B218" s="13" t="str">
        <f>[1]Лист2!C141</f>
        <v>07</v>
      </c>
      <c r="C218" s="13" t="str">
        <f>[1]Лист2!D141</f>
        <v>02</v>
      </c>
      <c r="D218" s="13" t="str">
        <f>[1]Лист2!E141</f>
        <v>90 1 00 70910</v>
      </c>
      <c r="E218" s="78">
        <f>[1]Лист2!F141</f>
        <v>300</v>
      </c>
      <c r="F218" s="26">
        <f>Лист2!G140</f>
        <v>158</v>
      </c>
      <c r="G218" s="26">
        <f>Лист2!H140</f>
        <v>136.89099999999999</v>
      </c>
      <c r="H218" s="40">
        <f t="shared" si="10"/>
        <v>86.639873417721518</v>
      </c>
    </row>
    <row r="219" spans="1:8" ht="47.25">
      <c r="A219" s="68" t="str">
        <f>[1]Лист2!A142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9" s="13" t="str">
        <f>[1]Лист2!C142</f>
        <v>07</v>
      </c>
      <c r="C219" s="13" t="str">
        <f>[1]Лист2!D142</f>
        <v>02</v>
      </c>
      <c r="D219" s="13" t="str">
        <f>[1]Лист2!E142</f>
        <v>90 1 00 70910</v>
      </c>
      <c r="E219" s="78">
        <f>[1]Лист2!F142</f>
        <v>611</v>
      </c>
      <c r="F219" s="26">
        <f>Лист2!G141</f>
        <v>24861.403999999999</v>
      </c>
      <c r="G219" s="26">
        <f>Лист2!H141</f>
        <v>24861.403999999999</v>
      </c>
      <c r="H219" s="40">
        <f t="shared" si="10"/>
        <v>100</v>
      </c>
    </row>
    <row r="220" spans="1:8" ht="47.25">
      <c r="A220" s="68" t="str">
        <f>[1]Лист2!A143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0" s="13" t="s">
        <v>24</v>
      </c>
      <c r="C220" s="13" t="s">
        <v>17</v>
      </c>
      <c r="D220" s="13" t="str">
        <f>[1]Лист2!E143</f>
        <v>90 1 00 S0940</v>
      </c>
      <c r="E220" s="78"/>
      <c r="F220" s="26">
        <f>Лист2!G142</f>
        <v>1395</v>
      </c>
      <c r="G220" s="26">
        <f>Лист2!H142</f>
        <v>1154.729</v>
      </c>
      <c r="H220" s="40">
        <f t="shared" si="10"/>
        <v>82.776272401433687</v>
      </c>
    </row>
    <row r="221" spans="1:8" ht="31.5">
      <c r="A221" s="68" t="s">
        <v>114</v>
      </c>
      <c r="B221" s="13" t="s">
        <v>24</v>
      </c>
      <c r="C221" s="13" t="s">
        <v>17</v>
      </c>
      <c r="D221" s="13" t="str">
        <f>[1]Лист2!E144</f>
        <v>90 1 00 S0940</v>
      </c>
      <c r="E221" s="78">
        <v>200</v>
      </c>
      <c r="F221" s="26">
        <f>Лист2!G143</f>
        <v>1363</v>
      </c>
      <c r="G221" s="26">
        <f>Лист2!H143</f>
        <v>1122.729</v>
      </c>
      <c r="H221" s="40">
        <f t="shared" si="10"/>
        <v>82.371900220102717</v>
      </c>
    </row>
    <row r="222" spans="1:8" ht="31.5">
      <c r="A222" s="68" t="str">
        <f>[1]Лист2!A145</f>
        <v>Субсидии бюджетным учреждениям на иные цели</v>
      </c>
      <c r="B222" s="13" t="str">
        <f>[1]Лист2!C145</f>
        <v>07</v>
      </c>
      <c r="C222" s="13" t="str">
        <f>[1]Лист2!D145</f>
        <v>02</v>
      </c>
      <c r="D222" s="13" t="str">
        <f>[1]Лист2!E145</f>
        <v>90 1 00 S0940</v>
      </c>
      <c r="E222" s="78">
        <f>[1]Лист2!F145</f>
        <v>612</v>
      </c>
      <c r="F222" s="26">
        <f>Лист2!G144</f>
        <v>32</v>
      </c>
      <c r="G222" s="26">
        <f>Лист2!H144</f>
        <v>32</v>
      </c>
      <c r="H222" s="40">
        <f t="shared" si="10"/>
        <v>100</v>
      </c>
    </row>
    <row r="223" spans="1:8" ht="63">
      <c r="A223" s="68" t="str">
        <f>[1]Лист2!A146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3" s="13" t="str">
        <f>[1]Лист2!C146</f>
        <v>07</v>
      </c>
      <c r="C223" s="13" t="str">
        <f>[1]Лист2!D146</f>
        <v>02</v>
      </c>
      <c r="D223" s="13" t="str">
        <f>[1]Лист2!E146</f>
        <v>90 1 00 S0940</v>
      </c>
      <c r="E223" s="78"/>
      <c r="F223" s="26">
        <f>Лист2!G145</f>
        <v>14.1</v>
      </c>
      <c r="G223" s="26">
        <f>Лист2!H145</f>
        <v>14.1</v>
      </c>
      <c r="H223" s="40">
        <f t="shared" si="10"/>
        <v>100</v>
      </c>
    </row>
    <row r="224" spans="1:8" ht="31.5">
      <c r="A224" s="68" t="str">
        <f>[1]Лист2!A147</f>
        <v>Закупка товаров, работ и услуг для обеспечения государственных (муниципальных) нужд</v>
      </c>
      <c r="B224" s="13" t="str">
        <f>[1]Лист2!C147</f>
        <v>07</v>
      </c>
      <c r="C224" s="13" t="str">
        <f>[1]Лист2!D147</f>
        <v>02</v>
      </c>
      <c r="D224" s="13" t="str">
        <f>[1]Лист2!E147</f>
        <v>90 1 00 S0940</v>
      </c>
      <c r="E224" s="78">
        <f>[1]Лист2!F147</f>
        <v>200</v>
      </c>
      <c r="F224" s="26">
        <f>Лист2!G146</f>
        <v>14.1</v>
      </c>
      <c r="G224" s="26">
        <f>Лист2!H146</f>
        <v>14.1</v>
      </c>
      <c r="H224" s="40">
        <f t="shared" si="10"/>
        <v>100</v>
      </c>
    </row>
    <row r="225" spans="1:8" ht="31.5">
      <c r="A225" s="68" t="str">
        <f>[1]Лист2!A148</f>
        <v>Субсидии на обеспечение бесплатным одноразовым горячим питанием детей из многодетных семей</v>
      </c>
      <c r="B225" s="13" t="str">
        <f>[1]Лист2!C148</f>
        <v>07</v>
      </c>
      <c r="C225" s="13" t="str">
        <f>[1]Лист2!D148</f>
        <v>02</v>
      </c>
      <c r="D225" s="13" t="str">
        <f>[1]Лист2!E148</f>
        <v>90 1 00 S6890</v>
      </c>
      <c r="E225" s="78"/>
      <c r="F225" s="26">
        <f>Лист2!G147</f>
        <v>3084</v>
      </c>
      <c r="G225" s="26">
        <f>Лист2!H147</f>
        <v>3084</v>
      </c>
      <c r="H225" s="40">
        <f t="shared" si="10"/>
        <v>100</v>
      </c>
    </row>
    <row r="226" spans="1:8" ht="31.5">
      <c r="A226" s="68" t="str">
        <f>[1]Лист2!A149</f>
        <v>Закупка товаров, работ и услуг для обеспечения государственных (муниципальных) нужд</v>
      </c>
      <c r="B226" s="13" t="str">
        <f>[1]Лист2!C149</f>
        <v>07</v>
      </c>
      <c r="C226" s="13" t="str">
        <f>[1]Лист2!D149</f>
        <v>02</v>
      </c>
      <c r="D226" s="13" t="str">
        <f>[1]Лист2!E149</f>
        <v>90 1 00 S6890</v>
      </c>
      <c r="E226" s="78">
        <f>[1]Лист2!F149</f>
        <v>200</v>
      </c>
      <c r="F226" s="26">
        <f>Лист2!G148</f>
        <v>2900.37</v>
      </c>
      <c r="G226" s="26">
        <f>Лист2!H148</f>
        <v>2900.37</v>
      </c>
      <c r="H226" s="40">
        <f t="shared" si="10"/>
        <v>100</v>
      </c>
    </row>
    <row r="227" spans="1:8" ht="31.5">
      <c r="A227" s="68" t="str">
        <f>[1]Лист2!A150</f>
        <v>Субсидии бюджетным учреждениям на иные цели</v>
      </c>
      <c r="B227" s="13" t="str">
        <f>[1]Лист2!C150</f>
        <v>07</v>
      </c>
      <c r="C227" s="13" t="str">
        <f>[1]Лист2!D150</f>
        <v>02</v>
      </c>
      <c r="D227" s="13" t="str">
        <f>[1]Лист2!E150</f>
        <v>90 1 00 S6890</v>
      </c>
      <c r="E227" s="78">
        <f>[1]Лист2!F150</f>
        <v>612</v>
      </c>
      <c r="F227" s="26">
        <f>Лист2!G149</f>
        <v>183.63</v>
      </c>
      <c r="G227" s="26">
        <f>Лист2!H149</f>
        <v>183.63</v>
      </c>
      <c r="H227" s="40">
        <f t="shared" si="10"/>
        <v>100</v>
      </c>
    </row>
    <row r="228" spans="1:8" ht="63">
      <c r="A228" s="68" t="str">
        <f>[1]Лист2!A151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8" s="13" t="str">
        <f>[1]Лист2!C151</f>
        <v>07</v>
      </c>
      <c r="C228" s="13" t="str">
        <f>[1]Лист2!D151</f>
        <v>02</v>
      </c>
      <c r="D228" s="13" t="str">
        <f>[1]Лист2!E151</f>
        <v>90 1 00 S6890</v>
      </c>
      <c r="E228" s="78"/>
      <c r="F228" s="26">
        <f>Лист2!G150</f>
        <v>31.151</v>
      </c>
      <c r="G228" s="26">
        <f>Лист2!H150</f>
        <v>31.151</v>
      </c>
      <c r="H228" s="40">
        <f t="shared" si="10"/>
        <v>100</v>
      </c>
    </row>
    <row r="229" spans="1:8" ht="31.5">
      <c r="A229" s="68" t="str">
        <f>[1]Лист2!A152</f>
        <v>Закупка товаров, работ и услуг для обеспечения государственных (муниципальных) нужд</v>
      </c>
      <c r="B229" s="13" t="str">
        <f>[1]Лист2!C152</f>
        <v>07</v>
      </c>
      <c r="C229" s="13" t="str">
        <f>[1]Лист2!D152</f>
        <v>02</v>
      </c>
      <c r="D229" s="13" t="str">
        <f>[1]Лист2!E152</f>
        <v>90 1 00 S6890</v>
      </c>
      <c r="E229" s="78">
        <f>[1]Лист2!F152</f>
        <v>200</v>
      </c>
      <c r="F229" s="26">
        <f>Лист2!G151</f>
        <v>31.151</v>
      </c>
      <c r="G229" s="26">
        <f>Лист2!H151</f>
        <v>31.151</v>
      </c>
      <c r="H229" s="40">
        <f t="shared" si="10"/>
        <v>100</v>
      </c>
    </row>
    <row r="230" spans="1:8" ht="47.25">
      <c r="A230" s="68" t="str">
        <f>[1]Лист2!A153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30" s="13" t="str">
        <f>[1]Лист2!C153</f>
        <v>07</v>
      </c>
      <c r="C230" s="13" t="str">
        <f>[1]Лист2!D153</f>
        <v>02</v>
      </c>
      <c r="D230" s="13" t="str">
        <f>[1]Лист2!E153</f>
        <v>90 1 00 L3042</v>
      </c>
      <c r="E230" s="78"/>
      <c r="F230" s="26">
        <f>Лист2!G152</f>
        <v>9765</v>
      </c>
      <c r="G230" s="26">
        <f>Лист2!H152</f>
        <v>9765</v>
      </c>
      <c r="H230" s="40">
        <f t="shared" si="10"/>
        <v>100</v>
      </c>
    </row>
    <row r="231" spans="1:8" ht="31.5">
      <c r="A231" s="68" t="str">
        <f>[1]Лист2!A154</f>
        <v>Закупка товаров, работ и услуг для обеспечения государственных (муниципальных) нужд</v>
      </c>
      <c r="B231" s="13" t="str">
        <f>[1]Лист2!C154</f>
        <v>07</v>
      </c>
      <c r="C231" s="13" t="str">
        <f>[1]Лист2!D154</f>
        <v>02</v>
      </c>
      <c r="D231" s="13" t="str">
        <f>[1]Лист2!E154</f>
        <v>90 1 00 L3042</v>
      </c>
      <c r="E231" s="78">
        <f>[1]Лист2!F154</f>
        <v>200</v>
      </c>
      <c r="F231" s="26">
        <f>Лист2!G153</f>
        <v>9219</v>
      </c>
      <c r="G231" s="26">
        <f>Лист2!H153</f>
        <v>9219</v>
      </c>
      <c r="H231" s="40">
        <v>0</v>
      </c>
    </row>
    <row r="232" spans="1:8" ht="31.5">
      <c r="A232" s="68" t="str">
        <f>[1]Лист2!A155</f>
        <v>Субсидии бюджетным учреждениям на иные цели</v>
      </c>
      <c r="B232" s="13" t="str">
        <f>[1]Лист2!C155</f>
        <v>07</v>
      </c>
      <c r="C232" s="13" t="str">
        <f>[1]Лист2!D155</f>
        <v>02</v>
      </c>
      <c r="D232" s="13" t="str">
        <f>[1]Лист2!E155</f>
        <v>90 1 00 L3042</v>
      </c>
      <c r="E232" s="78">
        <f>[1]Лист2!F155</f>
        <v>612</v>
      </c>
      <c r="F232" s="26">
        <f>Лист2!G154</f>
        <v>546</v>
      </c>
      <c r="G232" s="26">
        <f>Лист2!H154</f>
        <v>546</v>
      </c>
      <c r="H232" s="40">
        <f t="shared" si="10"/>
        <v>100</v>
      </c>
    </row>
    <row r="233" spans="1:8" ht="78.75">
      <c r="A233" s="68" t="str">
        <f>[1]Лист2!A156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33" s="13" t="str">
        <f>[1]Лист2!C156</f>
        <v>07</v>
      </c>
      <c r="C233" s="13" t="str">
        <f>[1]Лист2!D156</f>
        <v>02</v>
      </c>
      <c r="D233" s="13" t="str">
        <f>[1]Лист2!E156</f>
        <v>90 1 EВ 51790</v>
      </c>
      <c r="E233" s="78"/>
      <c r="F233" s="26">
        <f>Лист2!G155</f>
        <v>447.3</v>
      </c>
      <c r="G233" s="26">
        <f>Лист2!H155</f>
        <v>447.3</v>
      </c>
      <c r="H233" s="40">
        <f t="shared" si="10"/>
        <v>100</v>
      </c>
    </row>
    <row r="234" spans="1:8" ht="63">
      <c r="A234" s="68" t="str">
        <f>[1]Лист2!A157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13" t="str">
        <f>[1]Лист2!C157</f>
        <v>07</v>
      </c>
      <c r="C234" s="13" t="str">
        <f>[1]Лист2!D157</f>
        <v>02</v>
      </c>
      <c r="D234" s="13" t="str">
        <f>[1]Лист2!E157</f>
        <v>90 1 EВ 51790</v>
      </c>
      <c r="E234" s="78">
        <f>[1]Лист2!F157</f>
        <v>100</v>
      </c>
      <c r="F234" s="26">
        <f>Лист2!G156</f>
        <v>447.3</v>
      </c>
      <c r="G234" s="26">
        <f>Лист2!H156</f>
        <v>447.3</v>
      </c>
      <c r="H234" s="40">
        <f t="shared" si="10"/>
        <v>100</v>
      </c>
    </row>
    <row r="235" spans="1:8" ht="31.5">
      <c r="A235" s="68" t="str">
        <f>[1]Лист2!A158</f>
        <v>Иные вопросы в сфере социальной политики</v>
      </c>
      <c r="B235" s="13" t="str">
        <f>[1]Лист2!C158</f>
        <v>07</v>
      </c>
      <c r="C235" s="13" t="str">
        <f>[1]Лист2!D158</f>
        <v>02</v>
      </c>
      <c r="D235" s="13" t="str">
        <f>[1]Лист2!E158</f>
        <v>90 4 00 00000</v>
      </c>
      <c r="E235" s="78"/>
      <c r="F235" s="26">
        <f>Лист2!G157</f>
        <v>319.49099999999999</v>
      </c>
      <c r="G235" s="26">
        <f>Лист2!H157</f>
        <v>319.49099999999999</v>
      </c>
      <c r="H235" s="40">
        <f t="shared" si="10"/>
        <v>100</v>
      </c>
    </row>
    <row r="236" spans="1:8" ht="31.5">
      <c r="A236" s="68" t="str">
        <f>[1]Лист2!A159</f>
        <v>Содействие занятости населения</v>
      </c>
      <c r="B236" s="13" t="str">
        <f>[1]Лист2!C159</f>
        <v>07</v>
      </c>
      <c r="C236" s="13" t="str">
        <f>[1]Лист2!D159</f>
        <v>02</v>
      </c>
      <c r="D236" s="13" t="str">
        <f>[1]Лист2!E159</f>
        <v>90 4 00 16820</v>
      </c>
      <c r="E236" s="78"/>
      <c r="F236" s="26">
        <f>Лист2!G158</f>
        <v>319.49099999999999</v>
      </c>
      <c r="G236" s="26">
        <f>Лист2!H158</f>
        <v>319.49099999999999</v>
      </c>
      <c r="H236" s="40">
        <f t="shared" si="10"/>
        <v>100</v>
      </c>
    </row>
    <row r="237" spans="1:8" ht="63">
      <c r="A237" s="68" t="str">
        <f>[1]Лист2!A160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13" t="str">
        <f>[1]Лист2!C160</f>
        <v>07</v>
      </c>
      <c r="C237" s="13" t="str">
        <f>[1]Лист2!D160</f>
        <v>02</v>
      </c>
      <c r="D237" s="13" t="str">
        <f>[1]Лист2!E160</f>
        <v>90 4 00 16820</v>
      </c>
      <c r="E237" s="78">
        <f>[1]Лист2!F160</f>
        <v>100</v>
      </c>
      <c r="F237" s="26">
        <f>Лист2!G159</f>
        <v>289.54599999999999</v>
      </c>
      <c r="G237" s="26">
        <f>Лист2!H159</f>
        <v>289.54599999999999</v>
      </c>
      <c r="H237" s="40">
        <f t="shared" si="10"/>
        <v>100</v>
      </c>
    </row>
    <row r="238" spans="1:8" ht="47.25">
      <c r="A238" s="68" t="str">
        <f>Лист2!A160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38" s="26" t="str">
        <f>Лист2!C160</f>
        <v>07</v>
      </c>
      <c r="C238" s="26" t="str">
        <f>Лист2!D160</f>
        <v>02</v>
      </c>
      <c r="D238" s="26" t="str">
        <f>Лист2!E160</f>
        <v>90 4 00 16820</v>
      </c>
      <c r="E238" s="78">
        <f>Лист2!F160</f>
        <v>611</v>
      </c>
      <c r="F238" s="26">
        <f>Лист2!G160</f>
        <v>29.945</v>
      </c>
      <c r="G238" s="26">
        <f>Лист2!H160</f>
        <v>29.945</v>
      </c>
      <c r="H238" s="26">
        <f>Лист2!I160</f>
        <v>100</v>
      </c>
    </row>
    <row r="239" spans="1:8" ht="31.5">
      <c r="A239" s="68" t="str">
        <f>[1]Лист2!A46</f>
        <v>Дополнительное образование детей</v>
      </c>
      <c r="B239" s="13" t="str">
        <f>[1]Лист2!C46</f>
        <v>07</v>
      </c>
      <c r="C239" s="13" t="str">
        <f>[1]Лист2!D46</f>
        <v>03</v>
      </c>
      <c r="D239" s="13"/>
      <c r="E239" s="78"/>
      <c r="F239" s="26">
        <f>F240</f>
        <v>11975.800999999999</v>
      </c>
      <c r="G239" s="26">
        <f>G240</f>
        <v>11813.322</v>
      </c>
      <c r="H239" s="40">
        <f t="shared" si="10"/>
        <v>98.643272379025007</v>
      </c>
    </row>
    <row r="240" spans="1:8" ht="31.5">
      <c r="A240" s="68" t="str">
        <f>[1]Лист2!A47</f>
        <v>Расходы на обеспечение деятельности (оказание услуг) подведомственных учреждений</v>
      </c>
      <c r="B240" s="13" t="str">
        <f>[1]Лист2!C47</f>
        <v>07</v>
      </c>
      <c r="C240" s="13" t="str">
        <f>[1]Лист2!D47</f>
        <v>03</v>
      </c>
      <c r="D240" s="13" t="str">
        <f>[1]Лист2!E47</f>
        <v>02 0 00 00000</v>
      </c>
      <c r="E240" s="78"/>
      <c r="F240" s="26">
        <f>F241</f>
        <v>11975.800999999999</v>
      </c>
      <c r="G240" s="26">
        <f>G241</f>
        <v>11813.322</v>
      </c>
      <c r="H240" s="40">
        <f t="shared" si="10"/>
        <v>98.643272379025007</v>
      </c>
    </row>
    <row r="241" spans="1:8" ht="31.5">
      <c r="A241" s="68" t="str">
        <f>[1]Лист2!A48</f>
        <v>Расходы на обеспечение деятельности (оказание услуг) подведомственных учреждений в сфере образования</v>
      </c>
      <c r="B241" s="13" t="str">
        <f>[1]Лист2!C48</f>
        <v>07</v>
      </c>
      <c r="C241" s="13" t="str">
        <f>[1]Лист2!D48</f>
        <v>03</v>
      </c>
      <c r="D241" s="13" t="str">
        <f>[1]Лист2!E48</f>
        <v>02 1 00 00000</v>
      </c>
      <c r="E241" s="78"/>
      <c r="F241" s="59">
        <f>F242+F246</f>
        <v>11975.800999999999</v>
      </c>
      <c r="G241" s="59">
        <f>G242+G246</f>
        <v>11813.322</v>
      </c>
      <c r="H241" s="40">
        <f t="shared" si="10"/>
        <v>98.643272379025007</v>
      </c>
    </row>
    <row r="242" spans="1:8" ht="31.5">
      <c r="A242" s="68" t="str">
        <f>[1]Лист2!A49</f>
        <v>Обеспечение деятельности организаций (учреждений) дополнительного образования детей</v>
      </c>
      <c r="B242" s="13" t="str">
        <f>[1]Лист2!C49</f>
        <v>07</v>
      </c>
      <c r="C242" s="13" t="str">
        <f>[1]Лист2!D49</f>
        <v>03</v>
      </c>
      <c r="D242" s="13" t="str">
        <f>[1]Лист2!E49</f>
        <v>02 1 00 10420</v>
      </c>
      <c r="E242" s="78"/>
      <c r="F242" s="59">
        <f>F243+F244+F245</f>
        <v>3636.9949999999999</v>
      </c>
      <c r="G242" s="59">
        <f>G243+G244+G245</f>
        <v>3474.5160000000001</v>
      </c>
      <c r="H242" s="40">
        <f t="shared" si="10"/>
        <v>95.532603151777778</v>
      </c>
    </row>
    <row r="243" spans="1:8" ht="63">
      <c r="A243" s="68" t="str">
        <f>[1]Лист2!A50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3" s="13" t="str">
        <f>[1]Лист2!C50</f>
        <v>07</v>
      </c>
      <c r="C243" s="13" t="str">
        <f>[1]Лист2!D50</f>
        <v>03</v>
      </c>
      <c r="D243" s="13" t="str">
        <f>[1]Лист2!E50</f>
        <v>02 1 00 10420</v>
      </c>
      <c r="E243" s="78">
        <f>[1]Лист2!F50</f>
        <v>100</v>
      </c>
      <c r="F243" s="59">
        <f>Лист2!G50</f>
        <v>2309.4969999999998</v>
      </c>
      <c r="G243" s="59">
        <f>Лист2!H50</f>
        <v>2278.3409999999999</v>
      </c>
      <c r="H243" s="40">
        <f t="shared" si="10"/>
        <v>98.650961659616797</v>
      </c>
    </row>
    <row r="244" spans="1:8" ht="31.5">
      <c r="A244" s="71" t="str">
        <f>[1]Лист2!A51</f>
        <v>Закупка товаров, работ и услуг для обеспечения государственных (муниципальных) нужд</v>
      </c>
      <c r="B244" s="13" t="str">
        <f>[1]Лист2!C51</f>
        <v>07</v>
      </c>
      <c r="C244" s="13" t="str">
        <f>[1]Лист2!D51</f>
        <v>03</v>
      </c>
      <c r="D244" s="13" t="str">
        <f>[1]Лист2!E51</f>
        <v>02 1 00 10420</v>
      </c>
      <c r="E244" s="82">
        <f>[1]Лист2!F51</f>
        <v>200</v>
      </c>
      <c r="F244" s="59">
        <f>Лист2!G51</f>
        <v>1308.752</v>
      </c>
      <c r="G244" s="59">
        <f>Лист2!H51</f>
        <v>1177.4290000000001</v>
      </c>
      <c r="H244" s="40">
        <f t="shared" si="10"/>
        <v>89.965784197464458</v>
      </c>
    </row>
    <row r="245" spans="1:8" ht="31.5">
      <c r="A245" s="71" t="str">
        <f>[1]Лист2!A52</f>
        <v>Уплата налогов, сборов и иных платежей</v>
      </c>
      <c r="B245" s="13" t="str">
        <f>[1]Лист2!C52</f>
        <v>07</v>
      </c>
      <c r="C245" s="13" t="str">
        <f>[1]Лист2!D52</f>
        <v>03</v>
      </c>
      <c r="D245" s="13" t="str">
        <f>[1]Лист2!E52</f>
        <v>02 1 00 10420</v>
      </c>
      <c r="E245" s="78">
        <f>[1]Лист2!F52</f>
        <v>850</v>
      </c>
      <c r="F245" s="59">
        <f>Лист2!G52</f>
        <v>18.745999999999999</v>
      </c>
      <c r="G245" s="59">
        <f>Лист2!H52</f>
        <v>18.745999999999999</v>
      </c>
      <c r="H245" s="40">
        <f t="shared" si="10"/>
        <v>100</v>
      </c>
    </row>
    <row r="246" spans="1:8" ht="47.25">
      <c r="A246" s="71" t="str">
        <f>[1]Лист2!A53</f>
        <v>Субсидия на софинансирование части расходов местных бюджетов по оплате труда работников муниципальных учреждений</v>
      </c>
      <c r="B246" s="13" t="str">
        <f>[1]Лист2!C53</f>
        <v>07</v>
      </c>
      <c r="C246" s="13" t="str">
        <f>[1]Лист2!D53</f>
        <v>03</v>
      </c>
      <c r="D246" s="13" t="str">
        <f>[1]Лист2!E53</f>
        <v>02 1 00 S0430</v>
      </c>
      <c r="E246" s="78"/>
      <c r="F246" s="59">
        <f>Лист2!G53</f>
        <v>8338.8060000000005</v>
      </c>
      <c r="G246" s="59">
        <f>Лист2!H53</f>
        <v>8338.8060000000005</v>
      </c>
      <c r="H246" s="40">
        <f t="shared" si="10"/>
        <v>100</v>
      </c>
    </row>
    <row r="247" spans="1:8" ht="63">
      <c r="A247" s="71" t="str">
        <f>[1]Лист2!A54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7" s="13" t="str">
        <f>[1]Лист2!C54</f>
        <v>07</v>
      </c>
      <c r="C247" s="13" t="str">
        <f>[1]Лист2!D54</f>
        <v>03</v>
      </c>
      <c r="D247" s="13" t="str">
        <f>[1]Лист2!E54</f>
        <v>02 1 00 S0430</v>
      </c>
      <c r="E247" s="78">
        <f>[1]Лист2!F54</f>
        <v>100</v>
      </c>
      <c r="F247" s="59">
        <f>Лист2!G54</f>
        <v>8338.8060000000005</v>
      </c>
      <c r="G247" s="59">
        <f>Лист2!H54</f>
        <v>8338.8060000000005</v>
      </c>
      <c r="H247" s="40">
        <f t="shared" si="10"/>
        <v>100</v>
      </c>
    </row>
    <row r="248" spans="1:8" ht="31.5">
      <c r="A248" s="71" t="str">
        <f>[1]Лист2!A457</f>
        <v>Профессиональная подготовка, переподготовка и повышение квалификации</v>
      </c>
      <c r="B248" s="13" t="str">
        <f>[1]Лист2!C457</f>
        <v>07</v>
      </c>
      <c r="C248" s="13" t="str">
        <f>[1]Лист2!D457</f>
        <v>05</v>
      </c>
      <c r="D248" s="13"/>
      <c r="E248" s="78"/>
      <c r="F248" s="26">
        <f>F249+F252+F255</f>
        <v>89.6</v>
      </c>
      <c r="G248" s="26">
        <f>G249+G252+G255</f>
        <v>89.6</v>
      </c>
      <c r="H248" s="40">
        <f t="shared" si="10"/>
        <v>100</v>
      </c>
    </row>
    <row r="249" spans="1:8" ht="31.5">
      <c r="A249" s="71" t="str">
        <f>[1]Лист2!A289</f>
        <v>Расходы на обеспечение деятельности органов местного самоуправления</v>
      </c>
      <c r="B249" s="13" t="str">
        <f>[1]Лист2!C289</f>
        <v>07</v>
      </c>
      <c r="C249" s="13" t="str">
        <f>[1]Лист2!D289</f>
        <v>05</v>
      </c>
      <c r="D249" s="13" t="str">
        <f>[1]Лист2!E289</f>
        <v>01 2 00 00000</v>
      </c>
      <c r="E249" s="78"/>
      <c r="F249" s="26">
        <f>[1]Лист2!G289</f>
        <v>22.5</v>
      </c>
      <c r="G249" s="26">
        <v>22.5</v>
      </c>
      <c r="H249" s="40">
        <f t="shared" si="10"/>
        <v>100</v>
      </c>
    </row>
    <row r="250" spans="1:8" ht="31.5">
      <c r="A250" s="71" t="str">
        <f>[1]Лист2!A290</f>
        <v>Центральный аппарат органов местного самоуправления</v>
      </c>
      <c r="B250" s="13" t="str">
        <f>[1]Лист2!C290</f>
        <v>07</v>
      </c>
      <c r="C250" s="13" t="str">
        <f>[1]Лист2!D290</f>
        <v>05</v>
      </c>
      <c r="D250" s="13" t="str">
        <f>[1]Лист2!E290</f>
        <v>01 2 00 10110</v>
      </c>
      <c r="E250" s="78"/>
      <c r="F250" s="26">
        <f>[1]Лист2!G290</f>
        <v>22.5</v>
      </c>
      <c r="G250" s="26">
        <v>22.5</v>
      </c>
      <c r="H250" s="40">
        <f t="shared" si="10"/>
        <v>100</v>
      </c>
    </row>
    <row r="251" spans="1:8" ht="31.5">
      <c r="A251" s="71" t="str">
        <f>[1]Лист2!A291</f>
        <v>Закупка товаров, работ и услуг для обеспечения государственных (муниципальных) нужд</v>
      </c>
      <c r="B251" s="13" t="str">
        <f>[1]Лист2!C291</f>
        <v>07</v>
      </c>
      <c r="C251" s="13" t="str">
        <f>[1]Лист2!D291</f>
        <v>05</v>
      </c>
      <c r="D251" s="13" t="str">
        <f>[1]Лист2!E291</f>
        <v>01 2 00 10110</v>
      </c>
      <c r="E251" s="78">
        <f>[1]Лист2!F291</f>
        <v>200</v>
      </c>
      <c r="F251" s="26">
        <f>[1]Лист2!G291</f>
        <v>22.5</v>
      </c>
      <c r="G251" s="26">
        <v>22.5</v>
      </c>
      <c r="H251" s="40">
        <f t="shared" si="10"/>
        <v>100</v>
      </c>
    </row>
    <row r="252" spans="1:8" ht="31.5">
      <c r="A252" s="71" t="str">
        <f>[1]Лист2!A56</f>
        <v>Расходы на обеспечение деятельности (оказание услуг) подведомственных учреждений в сфере образования</v>
      </c>
      <c r="B252" s="13" t="str">
        <f>[1]Лист2!C56</f>
        <v>07</v>
      </c>
      <c r="C252" s="13" t="str">
        <f>[1]Лист2!D56</f>
        <v>05</v>
      </c>
      <c r="D252" s="13" t="str">
        <f>[1]Лист2!E56</f>
        <v>02 1 00 00000</v>
      </c>
      <c r="E252" s="78"/>
      <c r="F252" s="26">
        <f>[1]Лист2!G56</f>
        <v>5</v>
      </c>
      <c r="G252" s="26">
        <v>5</v>
      </c>
      <c r="H252" s="40">
        <f t="shared" si="10"/>
        <v>100</v>
      </c>
    </row>
    <row r="253" spans="1:8" ht="31.5">
      <c r="A253" s="71" t="str">
        <f>[1]Лист2!A57</f>
        <v>Обеспечение деятельности организаций (учреждений) дополнительного образования детей</v>
      </c>
      <c r="B253" s="13" t="str">
        <f>[1]Лист2!C57</f>
        <v>07</v>
      </c>
      <c r="C253" s="13" t="str">
        <f>[1]Лист2!D57</f>
        <v>05</v>
      </c>
      <c r="D253" s="13" t="str">
        <f>[1]Лист2!E57</f>
        <v>02 1 00 10420</v>
      </c>
      <c r="E253" s="78"/>
      <c r="F253" s="26">
        <f>[1]Лист2!G57</f>
        <v>5</v>
      </c>
      <c r="G253" s="26">
        <v>5</v>
      </c>
      <c r="H253" s="40">
        <f t="shared" si="10"/>
        <v>100</v>
      </c>
    </row>
    <row r="254" spans="1:8" ht="31.5">
      <c r="A254" s="71" t="str">
        <f>[1]Лист2!A58</f>
        <v>Закупка товаров, работ и услуг для обеспечения государственных (муниципальных) нужд</v>
      </c>
      <c r="B254" s="13" t="str">
        <f>[1]Лист2!C58</f>
        <v>07</v>
      </c>
      <c r="C254" s="13" t="str">
        <f>[1]Лист2!D58</f>
        <v>05</v>
      </c>
      <c r="D254" s="13" t="str">
        <f>[1]Лист2!E58</f>
        <v>02 1 00 10420</v>
      </c>
      <c r="E254" s="78">
        <f>[1]Лист2!F58</f>
        <v>200</v>
      </c>
      <c r="F254" s="26">
        <f>[1]Лист2!G58</f>
        <v>5</v>
      </c>
      <c r="G254" s="26">
        <v>5</v>
      </c>
      <c r="H254" s="40">
        <f t="shared" si="10"/>
        <v>100</v>
      </c>
    </row>
    <row r="255" spans="1:8" ht="31.5">
      <c r="A255" s="71" t="str">
        <f>[1]Лист2!A458</f>
        <v>Расходы на обеспечение деятельности (оказание услуг) иных подведомственных учреждений</v>
      </c>
      <c r="B255" s="13" t="str">
        <f>[1]Лист2!C458</f>
        <v>07</v>
      </c>
      <c r="C255" s="13" t="str">
        <f>[1]Лист2!D458</f>
        <v>05</v>
      </c>
      <c r="D255" s="13" t="str">
        <f>[1]Лист2!E458</f>
        <v>02 5 00 00000</v>
      </c>
      <c r="E255" s="78"/>
      <c r="F255" s="26">
        <f>F256+F258</f>
        <v>62.1</v>
      </c>
      <c r="G255" s="26">
        <v>62.1</v>
      </c>
      <c r="H255" s="40">
        <f t="shared" si="10"/>
        <v>100</v>
      </c>
    </row>
    <row r="256" spans="1:8" ht="31.5">
      <c r="A256" s="71" t="str">
        <f>[1]Лист2!A459</f>
        <v>Учреждения по обеспечению хозяйственного обслуживания</v>
      </c>
      <c r="B256" s="13" t="str">
        <f>[1]Лист2!C459</f>
        <v>07</v>
      </c>
      <c r="C256" s="13" t="str">
        <f>[1]Лист2!D459</f>
        <v>05</v>
      </c>
      <c r="D256" s="13" t="str">
        <f>[1]Лист2!E459</f>
        <v>02 5 00 10810</v>
      </c>
      <c r="E256" s="78"/>
      <c r="F256" s="26">
        <f>[1]Лист2!G459</f>
        <v>53.7</v>
      </c>
      <c r="G256" s="26">
        <v>53.7</v>
      </c>
      <c r="H256" s="40">
        <f t="shared" si="10"/>
        <v>100</v>
      </c>
    </row>
    <row r="257" spans="1:8" ht="31.5">
      <c r="A257" s="71" t="str">
        <f>[1]Лист2!A460</f>
        <v>Закупка товаров, работ и услуг для обеспечения государственных (муниципальных) нужд</v>
      </c>
      <c r="B257" s="13" t="str">
        <f>[1]Лист2!C460</f>
        <v>07</v>
      </c>
      <c r="C257" s="13" t="str">
        <f>[1]Лист2!D460</f>
        <v>05</v>
      </c>
      <c r="D257" s="13" t="str">
        <f>[1]Лист2!E460</f>
        <v>02 5 00 10810</v>
      </c>
      <c r="E257" s="78">
        <f>[1]Лист2!F460</f>
        <v>200</v>
      </c>
      <c r="F257" s="26">
        <f>[1]Лист2!G460</f>
        <v>53.7</v>
      </c>
      <c r="G257" s="26">
        <v>53.7</v>
      </c>
      <c r="H257" s="40">
        <f t="shared" si="10"/>
        <v>100</v>
      </c>
    </row>
    <row r="258" spans="1:8" ht="63">
      <c r="A258" s="71" t="str">
        <f>[1]Лист2!A60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58" s="13" t="str">
        <f>[1]Лист2!C60</f>
        <v>07</v>
      </c>
      <c r="C258" s="13" t="str">
        <f>[1]Лист2!D60</f>
        <v>05</v>
      </c>
      <c r="D258" s="13" t="str">
        <f>[1]Лист2!E60</f>
        <v>02 5 00 10820</v>
      </c>
      <c r="E258" s="78"/>
      <c r="F258" s="26">
        <f>F259</f>
        <v>8.4</v>
      </c>
      <c r="G258" s="26">
        <v>8.4</v>
      </c>
      <c r="H258" s="40">
        <f t="shared" si="10"/>
        <v>100</v>
      </c>
    </row>
    <row r="259" spans="1:8" ht="31.5">
      <c r="A259" s="71" t="str">
        <f>[1]Лист2!A61</f>
        <v>Закупка товаров, работ и услуг для обеспечения государственных (муниципальных) нужд</v>
      </c>
      <c r="B259" s="13" t="str">
        <f>[1]Лист2!C61</f>
        <v>07</v>
      </c>
      <c r="C259" s="13" t="str">
        <f>[1]Лист2!D61</f>
        <v>05</v>
      </c>
      <c r="D259" s="13" t="str">
        <f>[1]Лист2!E61</f>
        <v>02 5 00 10820</v>
      </c>
      <c r="E259" s="78">
        <f>[1]Лист2!F61</f>
        <v>200</v>
      </c>
      <c r="F259" s="26">
        <f>[1]Лист2!G61+[1]Лист2!G165</f>
        <v>8.4</v>
      </c>
      <c r="G259" s="26">
        <v>8.4</v>
      </c>
      <c r="H259" s="40">
        <f t="shared" si="10"/>
        <v>100</v>
      </c>
    </row>
    <row r="260" spans="1:8" ht="31.5">
      <c r="A260" s="69" t="s">
        <v>10</v>
      </c>
      <c r="B260" s="13" t="s">
        <v>24</v>
      </c>
      <c r="C260" s="13" t="s">
        <v>21</v>
      </c>
      <c r="D260" s="13"/>
      <c r="E260" s="78"/>
      <c r="F260" s="26">
        <f>F261+F269+F279+F287</f>
        <v>26837.616999999998</v>
      </c>
      <c r="G260" s="26">
        <f>G261+G269+G279+G287</f>
        <v>15763.612999999999</v>
      </c>
      <c r="H260" s="40">
        <f t="shared" si="10"/>
        <v>58.737007089712925</v>
      </c>
    </row>
    <row r="261" spans="1:8" ht="31.5">
      <c r="A261" s="65" t="str">
        <f>[1]Лист2!A167</f>
        <v>Руководство и управление в сфере установленных функций органов государственной власти субъектов Российской Федерации</v>
      </c>
      <c r="B261" s="13" t="str">
        <f>[1]Лист2!C167</f>
        <v>07</v>
      </c>
      <c r="C261" s="13" t="str">
        <f>[1]Лист2!D167</f>
        <v>09</v>
      </c>
      <c r="D261" s="13" t="str">
        <f>[1]Лист2!E167</f>
        <v>01 0 00 00000</v>
      </c>
      <c r="E261" s="78"/>
      <c r="F261" s="26">
        <f>F262+F265</f>
        <v>4481.1979999999994</v>
      </c>
      <c r="G261" s="26">
        <f>G262+G265</f>
        <v>4306.8549999999996</v>
      </c>
      <c r="H261" s="40">
        <f t="shared" si="10"/>
        <v>96.109455551841279</v>
      </c>
    </row>
    <row r="262" spans="1:8" ht="31.5">
      <c r="A262" s="68" t="str">
        <f>[1]Лист2!A168</f>
        <v>Расходы на обеспечение деятельности органов местного самоуправления</v>
      </c>
      <c r="B262" s="13" t="str">
        <f>[1]Лист2!C168</f>
        <v>07</v>
      </c>
      <c r="C262" s="13" t="str">
        <f>[1]Лист2!D168</f>
        <v>09</v>
      </c>
      <c r="D262" s="13" t="str">
        <f>[1]Лист2!E168</f>
        <v>01 2 00 00000</v>
      </c>
      <c r="E262" s="78"/>
      <c r="F262" s="26">
        <f>F263</f>
        <v>2829.2</v>
      </c>
      <c r="G262" s="26">
        <f>G263</f>
        <v>2817.9690000000001</v>
      </c>
      <c r="H262" s="40">
        <f t="shared" si="10"/>
        <v>99.603032659409024</v>
      </c>
    </row>
    <row r="263" spans="1:8" ht="31.5">
      <c r="A263" s="68" t="str">
        <f>[1]Лист2!A169</f>
        <v>Центральный аппарат органов местного самоуправления</v>
      </c>
      <c r="B263" s="13" t="str">
        <f>[1]Лист2!C169</f>
        <v>07</v>
      </c>
      <c r="C263" s="13" t="str">
        <f>[1]Лист2!D169</f>
        <v>09</v>
      </c>
      <c r="D263" s="13" t="str">
        <f>[1]Лист2!E169</f>
        <v>01 2 00 10110</v>
      </c>
      <c r="E263" s="78"/>
      <c r="F263" s="26">
        <f>F264</f>
        <v>2829.2</v>
      </c>
      <c r="G263" s="26">
        <f>G264</f>
        <v>2817.9690000000001</v>
      </c>
      <c r="H263" s="40">
        <f t="shared" si="10"/>
        <v>99.603032659409024</v>
      </c>
    </row>
    <row r="264" spans="1:8" ht="63">
      <c r="A264" s="69" t="str">
        <f>[1]Лист2!A170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4" s="13" t="str">
        <f>[1]Лист2!C170</f>
        <v>07</v>
      </c>
      <c r="C264" s="13" t="str">
        <f>[1]Лист2!D170</f>
        <v>09</v>
      </c>
      <c r="D264" s="13" t="str">
        <f>[1]Лист2!E170</f>
        <v>01 2 00 10110</v>
      </c>
      <c r="E264" s="78">
        <f>[1]Лист2!F170</f>
        <v>100</v>
      </c>
      <c r="F264" s="26">
        <f>Лист2!G169</f>
        <v>2829.2</v>
      </c>
      <c r="G264" s="26">
        <f>Лист2!H169</f>
        <v>2817.9690000000001</v>
      </c>
      <c r="H264" s="40">
        <f t="shared" si="10"/>
        <v>99.603032659409024</v>
      </c>
    </row>
    <row r="265" spans="1:8" ht="31.5">
      <c r="A265" s="69" t="str">
        <f>[1]Лист2!A173</f>
        <v>Руководство и управление в сфере установленных функций</v>
      </c>
      <c r="B265" s="13" t="str">
        <f>[1]Лист2!C173</f>
        <v>07</v>
      </c>
      <c r="C265" s="13" t="str">
        <f>[1]Лист2!D173</f>
        <v>09</v>
      </c>
      <c r="D265" s="13" t="str">
        <f>[1]Лист2!E173</f>
        <v>01 4 00 00000</v>
      </c>
      <c r="E265" s="78"/>
      <c r="F265" s="26">
        <f>F266</f>
        <v>1651.9979999999998</v>
      </c>
      <c r="G265" s="26">
        <f>G266</f>
        <v>1488.886</v>
      </c>
      <c r="H265" s="40">
        <f t="shared" si="10"/>
        <v>90.126380298281234</v>
      </c>
    </row>
    <row r="266" spans="1:8" ht="31.5">
      <c r="A266" s="69" t="str">
        <f>[1]Лист2!A174</f>
        <v>Функционирование комиссий по делам несовершеннолетних и защите их прав и органов опеки и попечительства</v>
      </c>
      <c r="B266" s="13" t="str">
        <f>[1]Лист2!C174</f>
        <v>07</v>
      </c>
      <c r="C266" s="13" t="str">
        <f>[1]Лист2!D174</f>
        <v>09</v>
      </c>
      <c r="D266" s="13" t="str">
        <f>[1]Лист2!E174</f>
        <v>01 4 00 70090</v>
      </c>
      <c r="E266" s="78"/>
      <c r="F266" s="26">
        <f>F267+F268</f>
        <v>1651.9979999999998</v>
      </c>
      <c r="G266" s="26">
        <f>G267+G268</f>
        <v>1488.886</v>
      </c>
      <c r="H266" s="40">
        <f t="shared" si="10"/>
        <v>90.126380298281234</v>
      </c>
    </row>
    <row r="267" spans="1:8" ht="63">
      <c r="A267" s="69" t="str">
        <f>[1]Лист2!A175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7" s="13" t="str">
        <f>[1]Лист2!C175</f>
        <v>07</v>
      </c>
      <c r="C267" s="13" t="str">
        <f>[1]Лист2!D175</f>
        <v>09</v>
      </c>
      <c r="D267" s="13" t="str">
        <f>[1]Лист2!E175</f>
        <v>01 4 00 70090</v>
      </c>
      <c r="E267" s="78">
        <f>[1]Лист2!F175</f>
        <v>100</v>
      </c>
      <c r="F267" s="26">
        <f>Лист2!G172+Лист2!G462</f>
        <v>1434.6709999999998</v>
      </c>
      <c r="G267" s="26">
        <f>Лист2!H172+Лист2!H462</f>
        <v>1271.559</v>
      </c>
      <c r="H267" s="40">
        <f t="shared" si="10"/>
        <v>88.630703485328695</v>
      </c>
    </row>
    <row r="268" spans="1:8" ht="31.5">
      <c r="A268" s="69" t="str">
        <f>[1]Лист2!A176</f>
        <v>Закупка товаров, работ и услуг для обеспечения государственных (муниципальных) нужд</v>
      </c>
      <c r="B268" s="13" t="str">
        <f>[1]Лист2!C176</f>
        <v>07</v>
      </c>
      <c r="C268" s="13" t="str">
        <f>[1]Лист2!D176</f>
        <v>09</v>
      </c>
      <c r="D268" s="13" t="str">
        <f>[1]Лист2!E176</f>
        <v>01 4 00 70090</v>
      </c>
      <c r="E268" s="78">
        <f>[1]Лист2!F176</f>
        <v>200</v>
      </c>
      <c r="F268" s="26">
        <f>Лист2!G173+Лист2!G463</f>
        <v>217.327</v>
      </c>
      <c r="G268" s="26">
        <f>Лист2!H173+Лист2!H463</f>
        <v>217.327</v>
      </c>
      <c r="H268" s="40">
        <f t="shared" si="10"/>
        <v>100</v>
      </c>
    </row>
    <row r="269" spans="1:8" ht="31.5">
      <c r="A269" s="69" t="str">
        <f>[1]Лист2!A177</f>
        <v>Расходы на обеспечение деятельности (оказание услуг) подведомственных учреждений</v>
      </c>
      <c r="B269" s="13" t="str">
        <f>[1]Лист2!C177</f>
        <v>07</v>
      </c>
      <c r="C269" s="13" t="str">
        <f>[1]Лист2!D177</f>
        <v>09</v>
      </c>
      <c r="D269" s="13" t="str">
        <f>[1]Лист2!E177</f>
        <v>02 0 00 00000</v>
      </c>
      <c r="E269" s="78"/>
      <c r="F269" s="26">
        <f>F270+F274</f>
        <v>8083.3220000000001</v>
      </c>
      <c r="G269" s="26">
        <f>G270+G274</f>
        <v>7980.3119999999999</v>
      </c>
      <c r="H269" s="40">
        <v>0</v>
      </c>
    </row>
    <row r="270" spans="1:8" ht="31.5">
      <c r="A270" s="69" t="str">
        <f>[1]Лист2!A178</f>
        <v>Расходы на обеспечение деятельности (оказание услуг) подведомственных учреждений в сфере образования</v>
      </c>
      <c r="B270" s="13" t="str">
        <f>[1]Лист2!C178</f>
        <v>07</v>
      </c>
      <c r="C270" s="13" t="str">
        <f>[1]Лист2!D178</f>
        <v>09</v>
      </c>
      <c r="D270" s="13" t="str">
        <f>[1]Лист2!E178</f>
        <v>02 1 00 00000</v>
      </c>
      <c r="E270" s="78"/>
      <c r="F270" s="26">
        <f>F271</f>
        <v>2564.7159999999999</v>
      </c>
      <c r="G270" s="26">
        <f>G271</f>
        <v>2474.011</v>
      </c>
      <c r="H270" s="40">
        <f t="shared" ref="H270:H337" si="11">G270/F270*100</f>
        <v>96.463351107880953</v>
      </c>
    </row>
    <row r="271" spans="1:8" ht="31.5">
      <c r="A271" s="69" t="str">
        <f>[1]Лист2!A179</f>
        <v>Детские оздоровительные учреждения</v>
      </c>
      <c r="B271" s="13" t="str">
        <f>[1]Лист2!C179</f>
        <v>07</v>
      </c>
      <c r="C271" s="13" t="str">
        <f>[1]Лист2!D179</f>
        <v>09</v>
      </c>
      <c r="D271" s="13" t="str">
        <f>[1]Лист2!E179</f>
        <v>02 1 00 10490</v>
      </c>
      <c r="E271" s="78"/>
      <c r="F271" s="26">
        <f>F272+F273</f>
        <v>2564.7159999999999</v>
      </c>
      <c r="G271" s="26">
        <f>G272+G273</f>
        <v>2474.011</v>
      </c>
      <c r="H271" s="40">
        <f t="shared" si="11"/>
        <v>96.463351107880953</v>
      </c>
    </row>
    <row r="272" spans="1:8" ht="63">
      <c r="A272" s="69" t="str">
        <f>[1]Лист2!A180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2" s="13" t="str">
        <f>[1]Лист2!C180</f>
        <v>07</v>
      </c>
      <c r="C272" s="13" t="str">
        <f>[1]Лист2!D180</f>
        <v>09</v>
      </c>
      <c r="D272" s="13" t="str">
        <f>[1]Лист2!E180</f>
        <v>02 1 00 10490</v>
      </c>
      <c r="E272" s="78">
        <f>[1]Лист2!F180</f>
        <v>100</v>
      </c>
      <c r="F272" s="26">
        <f>Лист2!G177</f>
        <v>2258.2109999999998</v>
      </c>
      <c r="G272" s="26">
        <f>Лист2!H177</f>
        <v>2258.2109999999998</v>
      </c>
      <c r="H272" s="40">
        <f t="shared" si="11"/>
        <v>100</v>
      </c>
    </row>
    <row r="273" spans="1:8" ht="31.5">
      <c r="A273" s="69" t="str">
        <f>[1]Лист2!A181</f>
        <v>Закупка товаров, работ и услуг для обеспечения государственных (муниципальных) нужд</v>
      </c>
      <c r="B273" s="13" t="str">
        <f>[1]Лист2!C181</f>
        <v>07</v>
      </c>
      <c r="C273" s="13" t="str">
        <f>[1]Лист2!D181</f>
        <v>09</v>
      </c>
      <c r="D273" s="13" t="str">
        <f>[1]Лист2!E181</f>
        <v>02 1 00 10490</v>
      </c>
      <c r="E273" s="78">
        <f>[1]Лист2!F181</f>
        <v>200</v>
      </c>
      <c r="F273" s="26">
        <f>Лист2!G178</f>
        <v>306.505</v>
      </c>
      <c r="G273" s="26">
        <f>Лист2!H178</f>
        <v>215.8</v>
      </c>
      <c r="H273" s="40">
        <f t="shared" si="11"/>
        <v>70.406681783331436</v>
      </c>
    </row>
    <row r="274" spans="1:8" ht="31.5">
      <c r="A274" s="69" t="s">
        <v>81</v>
      </c>
      <c r="B274" s="13" t="str">
        <f>[1]Лист2!C182</f>
        <v>07</v>
      </c>
      <c r="C274" s="13" t="str">
        <f>[1]Лист2!D182</f>
        <v>09</v>
      </c>
      <c r="D274" s="13" t="str">
        <f>[1]Лист2!E182</f>
        <v>02 5 00 00000</v>
      </c>
      <c r="E274" s="78"/>
      <c r="F274" s="26">
        <f>Лист2!G179</f>
        <v>5518.6059999999998</v>
      </c>
      <c r="G274" s="26">
        <f>Лист2!H179</f>
        <v>5506.3010000000004</v>
      </c>
      <c r="H274" s="40">
        <f t="shared" si="11"/>
        <v>99.777027024578331</v>
      </c>
    </row>
    <row r="275" spans="1:8" ht="63">
      <c r="A275" s="69" t="s">
        <v>82</v>
      </c>
      <c r="B275" s="13" t="str">
        <f>[1]Лист2!C183</f>
        <v>07</v>
      </c>
      <c r="C275" s="13" t="str">
        <f>[1]Лист2!D183</f>
        <v>09</v>
      </c>
      <c r="D275" s="13" t="str">
        <f>[1]Лист2!E183</f>
        <v>02 5 00 10820</v>
      </c>
      <c r="E275" s="78"/>
      <c r="F275" s="26">
        <f>Лист2!G180</f>
        <v>5518.6059999999998</v>
      </c>
      <c r="G275" s="26">
        <f>Лист2!H180</f>
        <v>5506.3010000000004</v>
      </c>
      <c r="H275" s="40">
        <f t="shared" si="11"/>
        <v>99.777027024578331</v>
      </c>
    </row>
    <row r="276" spans="1:8" ht="63">
      <c r="A276" s="69" t="s">
        <v>94</v>
      </c>
      <c r="B276" s="13" t="str">
        <f>[1]Лист2!C184</f>
        <v>07</v>
      </c>
      <c r="C276" s="13" t="str">
        <f>[1]Лист2!D184</f>
        <v>09</v>
      </c>
      <c r="D276" s="13" t="str">
        <f>[1]Лист2!E184</f>
        <v>02 5 00 10820</v>
      </c>
      <c r="E276" s="78">
        <f>[1]Лист2!F184</f>
        <v>100</v>
      </c>
      <c r="F276" s="26">
        <f>Лист2!G181</f>
        <v>4626.4589999999998</v>
      </c>
      <c r="G276" s="26">
        <f>Лист2!H181</f>
        <v>4626.5</v>
      </c>
      <c r="H276" s="40">
        <f t="shared" si="11"/>
        <v>100.00088620692414</v>
      </c>
    </row>
    <row r="277" spans="1:8" ht="31.5">
      <c r="A277" s="69" t="s">
        <v>114</v>
      </c>
      <c r="B277" s="13" t="str">
        <f>[1]Лист2!C185</f>
        <v>07</v>
      </c>
      <c r="C277" s="13" t="str">
        <f>[1]Лист2!D185</f>
        <v>09</v>
      </c>
      <c r="D277" s="13" t="str">
        <f>[1]Лист2!E185</f>
        <v>02 5 00 10820</v>
      </c>
      <c r="E277" s="78">
        <f>[1]Лист2!F185</f>
        <v>200</v>
      </c>
      <c r="F277" s="26">
        <f>Лист2!G182</f>
        <v>892.14700000000005</v>
      </c>
      <c r="G277" s="26">
        <f>Лист2!H182</f>
        <v>879.80100000000004</v>
      </c>
      <c r="H277" s="40">
        <f t="shared" si="11"/>
        <v>98.616147338947499</v>
      </c>
    </row>
    <row r="278" spans="1:8" ht="31.5">
      <c r="A278" s="69" t="s">
        <v>74</v>
      </c>
      <c r="B278" s="13" t="str">
        <f>[1]Лист2!C186</f>
        <v>07</v>
      </c>
      <c r="C278" s="13" t="str">
        <f>[1]Лист2!D186</f>
        <v>09</v>
      </c>
      <c r="D278" s="13" t="str">
        <f>[1]Лист2!E186</f>
        <v>02 5 00 10820</v>
      </c>
      <c r="E278" s="78">
        <f>[1]Лист2!F186</f>
        <v>850</v>
      </c>
      <c r="F278" s="26">
        <f>Лист2!G183</f>
        <v>0</v>
      </c>
      <c r="G278" s="26">
        <f>Лист2!H183</f>
        <v>0</v>
      </c>
      <c r="H278" s="40">
        <v>0</v>
      </c>
    </row>
    <row r="279" spans="1:8" ht="31.5">
      <c r="A279" s="69" t="str">
        <f>[1]Лист2!A187</f>
        <v>Иные вопросы в отраслях социальной сферы</v>
      </c>
      <c r="B279" s="13" t="str">
        <f>[1]Лист2!C187</f>
        <v>07</v>
      </c>
      <c r="C279" s="13" t="str">
        <f>[1]Лист2!D187</f>
        <v>09</v>
      </c>
      <c r="D279" s="13" t="str">
        <f>[1]Лист2!E187</f>
        <v>90 0 00 00000</v>
      </c>
      <c r="E279" s="78"/>
      <c r="F279" s="26">
        <f>Лист2!G184</f>
        <v>1281.0429999999999</v>
      </c>
      <c r="G279" s="26">
        <f>Лист2!H184</f>
        <v>1281.0429999999999</v>
      </c>
      <c r="H279" s="40">
        <f t="shared" si="11"/>
        <v>100</v>
      </c>
    </row>
    <row r="280" spans="1:8" ht="31.5">
      <c r="A280" s="69" t="str">
        <f>[1]Лист2!A188</f>
        <v>Иные вопросы в сфере образования</v>
      </c>
      <c r="B280" s="13" t="str">
        <f>[1]Лист2!C188</f>
        <v>07</v>
      </c>
      <c r="C280" s="13" t="str">
        <f>[1]Лист2!D188</f>
        <v>09</v>
      </c>
      <c r="D280" s="13" t="str">
        <f>[1]Лист2!E188</f>
        <v>90 1 00 00000</v>
      </c>
      <c r="E280" s="78"/>
      <c r="F280" s="26">
        <f>Лист2!G185</f>
        <v>1281.0429999999999</v>
      </c>
      <c r="G280" s="26">
        <f>Лист2!H185</f>
        <v>1281.0429999999999</v>
      </c>
      <c r="H280" s="40">
        <f t="shared" si="11"/>
        <v>100</v>
      </c>
    </row>
    <row r="281" spans="1:8" ht="31.5">
      <c r="A281" s="69" t="str">
        <f>[1]Лист2!A189</f>
        <v>Субсидии на проведение детской оздоровительной кампании</v>
      </c>
      <c r="B281" s="13" t="str">
        <f>[1]Лист2!C189</f>
        <v>07</v>
      </c>
      <c r="C281" s="13" t="str">
        <f>[1]Лист2!D189</f>
        <v>09</v>
      </c>
      <c r="D281" s="13" t="str">
        <f>[1]Лист2!E189</f>
        <v>90 1 00 S6900</v>
      </c>
      <c r="E281" s="78"/>
      <c r="F281" s="26">
        <f>Лист2!G186</f>
        <v>1245.3</v>
      </c>
      <c r="G281" s="26">
        <f>Лист2!H186</f>
        <v>1245.3</v>
      </c>
      <c r="H281" s="40">
        <f t="shared" si="11"/>
        <v>100</v>
      </c>
    </row>
    <row r="282" spans="1:8" ht="31.5">
      <c r="A282" s="65" t="str">
        <f>[1]Лист2!A190</f>
        <v>Закупка товаров, работ и услуг для обеспечения государственных (муниципальных) нужд</v>
      </c>
      <c r="B282" s="13" t="str">
        <f>[1]Лист2!C190</f>
        <v>07</v>
      </c>
      <c r="C282" s="13" t="str">
        <f>[1]Лист2!D190</f>
        <v>09</v>
      </c>
      <c r="D282" s="11" t="str">
        <f>[1]Лист2!E190</f>
        <v>90 1 00 S6900</v>
      </c>
      <c r="E282" s="78">
        <f>[1]Лист2!F190</f>
        <v>200</v>
      </c>
      <c r="F282" s="26">
        <f>Лист2!G187</f>
        <v>1245.3</v>
      </c>
      <c r="G282" s="26">
        <f>Лист2!H187</f>
        <v>1245.3</v>
      </c>
      <c r="H282" s="40">
        <f t="shared" si="11"/>
        <v>100</v>
      </c>
    </row>
    <row r="283" spans="1:8" ht="31.5">
      <c r="A283" s="65" t="str">
        <f>[1]Лист2!A191</f>
        <v>Софинансирование субсидии на проведение детской оздоровительной кампании</v>
      </c>
      <c r="B283" s="13" t="str">
        <f>[1]Лист2!C191</f>
        <v>07</v>
      </c>
      <c r="C283" s="13" t="str">
        <f>[1]Лист2!D191</f>
        <v>09</v>
      </c>
      <c r="D283" s="11" t="str">
        <f>[1]Лист2!E191</f>
        <v>90 1 00 S6900</v>
      </c>
      <c r="E283" s="78"/>
      <c r="F283" s="26">
        <f>Лист2!G188</f>
        <v>12.579000000000001</v>
      </c>
      <c r="G283" s="26">
        <f>Лист2!H188</f>
        <v>12.579000000000001</v>
      </c>
      <c r="H283" s="40">
        <f t="shared" si="11"/>
        <v>100</v>
      </c>
    </row>
    <row r="284" spans="1:8" ht="31.5">
      <c r="A284" s="65" t="str">
        <f>[1]Лист2!A192</f>
        <v>Закупка товаров, работ и услуг для обеспечения государственных (муниципальных) нужд</v>
      </c>
      <c r="B284" s="13" t="str">
        <f>[1]Лист2!C192</f>
        <v>07</v>
      </c>
      <c r="C284" s="13" t="str">
        <f>[1]Лист2!D192</f>
        <v>09</v>
      </c>
      <c r="D284" s="13" t="str">
        <f>[1]Лист2!E192</f>
        <v>90 1 00 S6900</v>
      </c>
      <c r="E284" s="78">
        <f>[1]Лист2!F192</f>
        <v>200</v>
      </c>
      <c r="F284" s="26">
        <f>Лист2!G189</f>
        <v>12.579000000000001</v>
      </c>
      <c r="G284" s="26">
        <f>Лист2!H189</f>
        <v>12.579000000000001</v>
      </c>
      <c r="H284" s="40">
        <f t="shared" si="11"/>
        <v>100</v>
      </c>
    </row>
    <row r="285" spans="1:8" ht="78.75">
      <c r="A285" s="65" t="str">
        <f>[1]Лист2!A193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85" s="13" t="str">
        <f>[1]Лист2!C193</f>
        <v>07</v>
      </c>
      <c r="C285" s="13" t="str">
        <f>[1]Лист2!D193</f>
        <v>09</v>
      </c>
      <c r="D285" s="13" t="str">
        <f>[1]Лист2!E193</f>
        <v>90 1 00 S0620</v>
      </c>
      <c r="E285" s="78"/>
      <c r="F285" s="26">
        <f>Лист2!G190</f>
        <v>23.164000000000001</v>
      </c>
      <c r="G285" s="26">
        <f>Лист2!H190</f>
        <v>23.164000000000001</v>
      </c>
      <c r="H285" s="40">
        <f t="shared" si="11"/>
        <v>100</v>
      </c>
    </row>
    <row r="286" spans="1:8" ht="31.5">
      <c r="A286" s="65" t="str">
        <f>[1]Лист2!A194</f>
        <v>Социальное обеспечение и иные выплаты населению</v>
      </c>
      <c r="B286" s="13" t="str">
        <f>[1]Лист2!C194</f>
        <v>07</v>
      </c>
      <c r="C286" s="13" t="str">
        <f>[1]Лист2!D194</f>
        <v>09</v>
      </c>
      <c r="D286" s="13" t="str">
        <f>[1]Лист2!E194</f>
        <v>90 1 00 S0620</v>
      </c>
      <c r="E286" s="78">
        <f>[1]Лист2!F194</f>
        <v>300</v>
      </c>
      <c r="F286" s="26">
        <f>Лист2!G191</f>
        <v>23.164000000000001</v>
      </c>
      <c r="G286" s="26">
        <f>Лист2!H191</f>
        <v>23.164000000000001</v>
      </c>
      <c r="H286" s="40">
        <f t="shared" si="11"/>
        <v>100</v>
      </c>
    </row>
    <row r="287" spans="1:8" ht="31.5">
      <c r="A287" s="65" t="str">
        <f>[1]Лист2!A195</f>
        <v>Иные расходы органов государственной власти субъектов Российской Федерации</v>
      </c>
      <c r="B287" s="13" t="str">
        <f>[1]Лист2!C195</f>
        <v>07</v>
      </c>
      <c r="C287" s="13" t="str">
        <f>[1]Лист2!D195</f>
        <v>09</v>
      </c>
      <c r="D287" s="13" t="str">
        <f>[1]Лист2!E195</f>
        <v>99 0 00 00000</v>
      </c>
      <c r="E287" s="78"/>
      <c r="F287" s="26">
        <f>Лист2!G192</f>
        <v>12992.054</v>
      </c>
      <c r="G287" s="26">
        <f>Лист2!H192</f>
        <v>2195.4029999999998</v>
      </c>
      <c r="H287" s="40">
        <f t="shared" si="11"/>
        <v>16.898043989041302</v>
      </c>
    </row>
    <row r="288" spans="1:8" ht="31.5">
      <c r="A288" s="65" t="str">
        <f>[1]Лист2!A196</f>
        <v>Резервные фонды</v>
      </c>
      <c r="B288" s="13" t="str">
        <f>[1]Лист2!C196</f>
        <v>07</v>
      </c>
      <c r="C288" s="13" t="str">
        <f>[1]Лист2!D196</f>
        <v>09</v>
      </c>
      <c r="D288" s="13" t="str">
        <f>[1]Лист2!E196</f>
        <v>99 1 00 00000</v>
      </c>
      <c r="E288" s="78"/>
      <c r="F288" s="26">
        <f>Лист2!G193</f>
        <v>145.5</v>
      </c>
      <c r="G288" s="26">
        <f>Лист2!H193</f>
        <v>145.5</v>
      </c>
      <c r="H288" s="40">
        <f t="shared" si="11"/>
        <v>100</v>
      </c>
    </row>
    <row r="289" spans="1:8" ht="31.5">
      <c r="A289" s="65" t="str">
        <f>[1]Лист2!A197</f>
        <v>Резервные фонды местных администраций</v>
      </c>
      <c r="B289" s="13" t="str">
        <f>[1]Лист2!C197</f>
        <v>07</v>
      </c>
      <c r="C289" s="13" t="str">
        <f>[1]Лист2!D197</f>
        <v>09</v>
      </c>
      <c r="D289" s="13" t="str">
        <f>[1]Лист2!E197</f>
        <v>99 1 00 14100</v>
      </c>
      <c r="E289" s="78"/>
      <c r="F289" s="26">
        <f>Лист2!G194</f>
        <v>145.5</v>
      </c>
      <c r="G289" s="26">
        <f>Лист2!H194</f>
        <v>145.5</v>
      </c>
      <c r="H289" s="40">
        <f t="shared" si="11"/>
        <v>100</v>
      </c>
    </row>
    <row r="290" spans="1:8" ht="31.5">
      <c r="A290" s="65" t="str">
        <f>[1]Лист2!A198</f>
        <v>Закупка товаров, работ и услуг для обеспечения государственных (муниципальных) нужд</v>
      </c>
      <c r="B290" s="13" t="str">
        <f>[1]Лист2!C198</f>
        <v>07</v>
      </c>
      <c r="C290" s="13" t="str">
        <f>[1]Лист2!D198</f>
        <v>09</v>
      </c>
      <c r="D290" s="13" t="str">
        <f>[1]Лист2!E198</f>
        <v>99 1 00 14100</v>
      </c>
      <c r="E290" s="78">
        <v>200</v>
      </c>
      <c r="F290" s="26">
        <f>Лист2!G195</f>
        <v>145.5</v>
      </c>
      <c r="G290" s="26">
        <f>Лист2!H195</f>
        <v>145.5</v>
      </c>
      <c r="H290" s="40">
        <f t="shared" si="11"/>
        <v>100</v>
      </c>
    </row>
    <row r="291" spans="1:8" ht="31.5">
      <c r="A291" s="65" t="str">
        <f>[1]Лист2!A199</f>
        <v>Расходы на выполнение других обязательств государства</v>
      </c>
      <c r="B291" s="13" t="str">
        <f>[1]Лист2!C199</f>
        <v>07</v>
      </c>
      <c r="C291" s="13" t="str">
        <f>[1]Лист2!D199</f>
        <v>09</v>
      </c>
      <c r="D291" s="13" t="str">
        <f>[1]Лист2!E199</f>
        <v>99 9 00 00000</v>
      </c>
      <c r="E291" s="78"/>
      <c r="F291" s="26">
        <f>Лист2!G196</f>
        <v>12846.554</v>
      </c>
      <c r="G291" s="26">
        <f>Лист2!H196</f>
        <v>2049.9029999999998</v>
      </c>
      <c r="H291" s="40">
        <f t="shared" si="11"/>
        <v>15.956831691985258</v>
      </c>
    </row>
    <row r="292" spans="1:8" ht="31.5">
      <c r="A292" s="65" t="str">
        <f>[1]Лист2!A200</f>
        <v>Прочие выплаты по обязательствам государства</v>
      </c>
      <c r="B292" s="13" t="str">
        <f>[1]Лист2!C200</f>
        <v>07</v>
      </c>
      <c r="C292" s="13" t="str">
        <f>[1]Лист2!D200</f>
        <v>09</v>
      </c>
      <c r="D292" s="13" t="str">
        <f>[1]Лист2!E200</f>
        <v>99 9 00 14710</v>
      </c>
      <c r="E292" s="78"/>
      <c r="F292" s="26">
        <f>Лист2!G197</f>
        <v>12846.554</v>
      </c>
      <c r="G292" s="26">
        <f>Лист2!H197</f>
        <v>2049.9029999999998</v>
      </c>
      <c r="H292" s="40">
        <f t="shared" si="11"/>
        <v>15.956831691985258</v>
      </c>
    </row>
    <row r="293" spans="1:8" ht="31.5">
      <c r="A293" s="65" t="str">
        <f>[1]Лист2!A201</f>
        <v>Закупка товаров, работ и услуг для обеспечения государственных (муниципальных) нужд</v>
      </c>
      <c r="B293" s="13" t="str">
        <f>[1]Лист2!C201</f>
        <v>07</v>
      </c>
      <c r="C293" s="13" t="str">
        <f>[1]Лист2!D201</f>
        <v>09</v>
      </c>
      <c r="D293" s="13" t="str">
        <f>[1]Лист2!E201</f>
        <v>99 9 00 14710</v>
      </c>
      <c r="E293" s="78">
        <f>[1]Лист2!F201</f>
        <v>200</v>
      </c>
      <c r="F293" s="26">
        <f>Лист2!G198</f>
        <v>12846.554</v>
      </c>
      <c r="G293" s="26">
        <f>Лист2!H198</f>
        <v>2049.9029999999998</v>
      </c>
      <c r="H293" s="40">
        <f t="shared" si="11"/>
        <v>15.956831691985258</v>
      </c>
    </row>
    <row r="294" spans="1:8" ht="31.5">
      <c r="A294" s="65" t="s">
        <v>77</v>
      </c>
      <c r="B294" s="13" t="s">
        <v>23</v>
      </c>
      <c r="C294" s="13"/>
      <c r="D294" s="13"/>
      <c r="E294" s="78"/>
      <c r="F294" s="26">
        <f>F295+F319</f>
        <v>59608.326999999997</v>
      </c>
      <c r="G294" s="26">
        <f>G295+G319</f>
        <v>59015.595000000001</v>
      </c>
      <c r="H294" s="40">
        <f t="shared" si="11"/>
        <v>99.005622150744145</v>
      </c>
    </row>
    <row r="295" spans="1:8" ht="31.5">
      <c r="A295" s="65" t="s">
        <v>50</v>
      </c>
      <c r="B295" s="13" t="s">
        <v>23</v>
      </c>
      <c r="C295" s="13" t="s">
        <v>16</v>
      </c>
      <c r="D295" s="13"/>
      <c r="E295" s="78"/>
      <c r="F295" s="26">
        <f>F296+F313+F306</f>
        <v>47806.228999999999</v>
      </c>
      <c r="G295" s="26">
        <f>G296+G313+G306</f>
        <v>47285.279000000002</v>
      </c>
      <c r="H295" s="40">
        <f t="shared" si="11"/>
        <v>98.9102884479761</v>
      </c>
    </row>
    <row r="296" spans="1:8" ht="31.5">
      <c r="A296" s="65" t="str">
        <f>[1]Лист2!A64</f>
        <v>Расходы на обеспечение деятельности (оказание услуг) подведомственных учреждений</v>
      </c>
      <c r="B296" s="13" t="str">
        <f>[1]Лист2!C64</f>
        <v>08</v>
      </c>
      <c r="C296" s="13" t="str">
        <f>[1]Лист2!D64</f>
        <v>01</v>
      </c>
      <c r="D296" s="13" t="str">
        <f>[1]Лист2!E64</f>
        <v>02 0 00 00000</v>
      </c>
      <c r="E296" s="78"/>
      <c r="F296" s="13">
        <f>F297</f>
        <v>26627.332999999999</v>
      </c>
      <c r="G296" s="13">
        <f>G297</f>
        <v>26106.832999999999</v>
      </c>
      <c r="H296" s="13">
        <f>Лист2!I70</f>
        <v>100</v>
      </c>
    </row>
    <row r="297" spans="1:8" ht="31.5">
      <c r="A297" s="65" t="str">
        <f>[1]Лист2!A65</f>
        <v>Расходы на обеспечение деятельности (оказание услуг) подведомственных учреждений в сфере культуры</v>
      </c>
      <c r="B297" s="13" t="str">
        <f>[1]Лист2!C65</f>
        <v>08</v>
      </c>
      <c r="C297" s="13" t="str">
        <f>[1]Лист2!D65</f>
        <v>01</v>
      </c>
      <c r="D297" s="13" t="str">
        <f>[1]Лист2!E65</f>
        <v>02 2 00 00000</v>
      </c>
      <c r="E297" s="78"/>
      <c r="F297" s="26">
        <f>F298+F302+F304</f>
        <v>26627.332999999999</v>
      </c>
      <c r="G297" s="26">
        <f>G298+G302+G304</f>
        <v>26106.832999999999</v>
      </c>
      <c r="H297" s="40">
        <f t="shared" si="11"/>
        <v>98.045241707083477</v>
      </c>
    </row>
    <row r="298" spans="1:8" ht="31.5">
      <c r="A298" s="65" t="str">
        <f>[1]Лист2!A66</f>
        <v>Учреждения культуры</v>
      </c>
      <c r="B298" s="13" t="str">
        <f>[1]Лист2!C66</f>
        <v>08</v>
      </c>
      <c r="C298" s="13" t="str">
        <f>[1]Лист2!D66</f>
        <v>01</v>
      </c>
      <c r="D298" s="13" t="str">
        <f>[1]Лист2!E66</f>
        <v>02 2 00 10530</v>
      </c>
      <c r="E298" s="78"/>
      <c r="F298" s="59">
        <f>F299+F300+F301</f>
        <v>8849.44</v>
      </c>
      <c r="G298" s="59">
        <f>G299+G300+G301</f>
        <v>8328.94</v>
      </c>
      <c r="H298" s="13">
        <f>Лист2!I72</f>
        <v>100</v>
      </c>
    </row>
    <row r="299" spans="1:8" ht="63">
      <c r="A299" s="65" t="str">
        <f>[1]Лист2!A67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9" s="13" t="str">
        <f>[1]Лист2!C67</f>
        <v>08</v>
      </c>
      <c r="C299" s="13" t="str">
        <f>[1]Лист2!D67</f>
        <v>01</v>
      </c>
      <c r="D299" s="13" t="str">
        <f>[1]Лист2!E67</f>
        <v>02 2 00 10530</v>
      </c>
      <c r="E299" s="78">
        <f>[1]Лист2!F67</f>
        <v>100</v>
      </c>
      <c r="F299" s="26">
        <f>Лист2!G67</f>
        <v>6640.8490000000002</v>
      </c>
      <c r="G299" s="26">
        <f>Лист2!H67</f>
        <v>6417.201</v>
      </c>
      <c r="H299" s="40">
        <f t="shared" si="11"/>
        <v>96.632237835855022</v>
      </c>
    </row>
    <row r="300" spans="1:8" ht="31.5">
      <c r="A300" s="65" t="str">
        <f>[1]Лист2!A68</f>
        <v>Закупка товаров, работ и услуг для обеспечения государственных (муниципальных) нужд</v>
      </c>
      <c r="B300" s="13" t="str">
        <f>[1]Лист2!C68</f>
        <v>08</v>
      </c>
      <c r="C300" s="13" t="str">
        <f>[1]Лист2!D68</f>
        <v>01</v>
      </c>
      <c r="D300" s="13" t="str">
        <f>[1]Лист2!E68</f>
        <v>02 2 00 10530</v>
      </c>
      <c r="E300" s="78">
        <f>[1]Лист2!F68</f>
        <v>200</v>
      </c>
      <c r="F300" s="26">
        <f>Лист2!G68</f>
        <v>2179.9189999999999</v>
      </c>
      <c r="G300" s="26">
        <f>Лист2!H68</f>
        <v>1883.067</v>
      </c>
      <c r="H300" s="40">
        <f t="shared" si="11"/>
        <v>86.382429805878118</v>
      </c>
    </row>
    <row r="301" spans="1:8" ht="31.5">
      <c r="A301" s="65" t="str">
        <f>[1]Лист2!A69</f>
        <v>Уплата налогов, сборов и иных платежей</v>
      </c>
      <c r="B301" s="13" t="str">
        <f>[1]Лист2!C69</f>
        <v>08</v>
      </c>
      <c r="C301" s="13" t="str">
        <f>[1]Лист2!D69</f>
        <v>01</v>
      </c>
      <c r="D301" s="13" t="str">
        <f>[1]Лист2!E69</f>
        <v>02 2 00 10530</v>
      </c>
      <c r="E301" s="78">
        <f>[1]Лист2!F69</f>
        <v>850</v>
      </c>
      <c r="F301" s="26">
        <f>Лист2!G69</f>
        <v>28.672000000000001</v>
      </c>
      <c r="G301" s="26">
        <f>Лист2!H69</f>
        <v>28.672000000000001</v>
      </c>
      <c r="H301" s="40">
        <f t="shared" si="11"/>
        <v>100</v>
      </c>
    </row>
    <row r="302" spans="1:8" ht="47.25">
      <c r="A302" s="65" t="str">
        <f>[1]Лист2!A70</f>
        <v>Субсидия на софинансирование части расходов местных бюджетов по оплате труда работников муниципальных учреждений</v>
      </c>
      <c r="B302" s="13" t="str">
        <f>[1]Лист2!C70</f>
        <v>08</v>
      </c>
      <c r="C302" s="13" t="str">
        <f>[1]Лист2!D70</f>
        <v>01</v>
      </c>
      <c r="D302" s="13" t="str">
        <f>[1]Лист2!E70</f>
        <v>02 2 00 S0430</v>
      </c>
      <c r="E302" s="78"/>
      <c r="F302" s="26">
        <f>Лист2!G70</f>
        <v>17341.992999999999</v>
      </c>
      <c r="G302" s="26">
        <f>Лист2!H70</f>
        <v>17341.992999999999</v>
      </c>
      <c r="H302" s="40">
        <f t="shared" si="11"/>
        <v>100</v>
      </c>
    </row>
    <row r="303" spans="1:8" ht="63">
      <c r="A303" s="65" t="str">
        <f>[1]Лист2!A71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3" s="13" t="str">
        <f>[1]Лист2!C71</f>
        <v>08</v>
      </c>
      <c r="C303" s="13" t="str">
        <f>[1]Лист2!D71</f>
        <v>01</v>
      </c>
      <c r="D303" s="13" t="str">
        <f>[1]Лист2!E71</f>
        <v>02 2 00 S0430</v>
      </c>
      <c r="E303" s="78">
        <f>[1]Лист2!F71</f>
        <v>100</v>
      </c>
      <c r="F303" s="26">
        <f>Лист2!G71</f>
        <v>17341.992999999999</v>
      </c>
      <c r="G303" s="26">
        <f>Лист2!H71</f>
        <v>17341.992999999999</v>
      </c>
      <c r="H303" s="40">
        <f t="shared" si="11"/>
        <v>100</v>
      </c>
    </row>
    <row r="304" spans="1:8" ht="47.25">
      <c r="A304" s="65" t="str">
        <f>[1]Лист2!A72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304" s="13" t="str">
        <f>[1]Лист2!C72</f>
        <v>08</v>
      </c>
      <c r="C304" s="13" t="str">
        <f>[1]Лист2!D72</f>
        <v>01</v>
      </c>
      <c r="D304" s="13" t="str">
        <f>[1]Лист2!E72</f>
        <v>02 2 00 S0430</v>
      </c>
      <c r="E304" s="78"/>
      <c r="F304" s="26">
        <f>Лист2!G72</f>
        <v>435.9</v>
      </c>
      <c r="G304" s="26">
        <f>Лист2!H72</f>
        <v>435.9</v>
      </c>
      <c r="H304" s="40">
        <f t="shared" si="11"/>
        <v>100</v>
      </c>
    </row>
    <row r="305" spans="1:8" ht="63">
      <c r="A305" s="65" t="str">
        <f>[1]Лист2!A73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5" s="13" t="str">
        <f>[1]Лист2!C73</f>
        <v>08</v>
      </c>
      <c r="C305" s="13" t="str">
        <f>[1]Лист2!D73</f>
        <v>01</v>
      </c>
      <c r="D305" s="13" t="str">
        <f>[1]Лист2!E73</f>
        <v>02 2 00 S0430</v>
      </c>
      <c r="E305" s="78">
        <f>[1]Лист2!F73</f>
        <v>100</v>
      </c>
      <c r="F305" s="26">
        <f>Лист2!G73</f>
        <v>435.9</v>
      </c>
      <c r="G305" s="26">
        <f>Лист2!H73</f>
        <v>435.9</v>
      </c>
      <c r="H305" s="59">
        <f>Лист2!I185</f>
        <v>100</v>
      </c>
    </row>
    <row r="306" spans="1:8" ht="31.5">
      <c r="A306" s="65" t="str">
        <f>[1]Лист2!A74</f>
        <v>Муниципальная программа "Развитие культуры Волчихинского района Алтайского края " на 2021-2025 годы</v>
      </c>
      <c r="B306" s="13" t="str">
        <f>[1]Лист2!C74</f>
        <v>08</v>
      </c>
      <c r="C306" s="13" t="str">
        <f>[1]Лист2!D74</f>
        <v>01</v>
      </c>
      <c r="D306" s="13" t="str">
        <f>[1]Лист2!E74</f>
        <v>44 0 00 00000</v>
      </c>
      <c r="E306" s="78"/>
      <c r="F306" s="26">
        <f>Лист2!G74</f>
        <v>7687.9960000000001</v>
      </c>
      <c r="G306" s="26">
        <f>Лист2!H74</f>
        <v>7687.5460000000003</v>
      </c>
      <c r="H306" s="40">
        <f t="shared" si="11"/>
        <v>99.994146719119001</v>
      </c>
    </row>
    <row r="307" spans="1:8" ht="31.5">
      <c r="A307" s="65" t="str">
        <f>[1]Лист2!A75</f>
        <v>Расходы на реализацию мероприятий муниципальных программ</v>
      </c>
      <c r="B307" s="13" t="str">
        <f>[1]Лист2!C75</f>
        <v>08</v>
      </c>
      <c r="C307" s="13" t="str">
        <f>[1]Лист2!D75</f>
        <v>01</v>
      </c>
      <c r="D307" s="13" t="str">
        <f>[1]Лист2!E75</f>
        <v>44 0 00 60990</v>
      </c>
      <c r="E307" s="78"/>
      <c r="F307" s="26">
        <f>Лист2!G75</f>
        <v>7586.9960000000001</v>
      </c>
      <c r="G307" s="26">
        <f>Лист2!H75</f>
        <v>7586.5460000000003</v>
      </c>
      <c r="H307" s="40">
        <f t="shared" si="11"/>
        <v>99.994068798770954</v>
      </c>
    </row>
    <row r="308" spans="1:8" ht="63">
      <c r="A308" s="67" t="str">
        <f>[1]Лист2!A76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8" s="13" t="str">
        <f>[1]Лист2!C76</f>
        <v>08</v>
      </c>
      <c r="C308" s="13" t="str">
        <f>[1]Лист2!D76</f>
        <v>01</v>
      </c>
      <c r="D308" s="13" t="str">
        <f>[1]Лист2!E76</f>
        <v>44 0 00 60990</v>
      </c>
      <c r="E308" s="78">
        <f>[1]Лист2!F76</f>
        <v>100</v>
      </c>
      <c r="F308" s="26">
        <f>Лист2!G76</f>
        <v>8.6</v>
      </c>
      <c r="G308" s="26">
        <f>Лист2!H76</f>
        <v>8.6</v>
      </c>
      <c r="H308" s="40">
        <f t="shared" si="11"/>
        <v>100</v>
      </c>
    </row>
    <row r="309" spans="1:8" ht="31.5">
      <c r="A309" s="67" t="str">
        <f>[1]Лист2!A77</f>
        <v>Закупка товаров, работ и услуг для обеспечения государственных (муниципальных) нужд</v>
      </c>
      <c r="B309" s="13" t="str">
        <f>[1]Лист2!C77</f>
        <v>08</v>
      </c>
      <c r="C309" s="13" t="str">
        <f>[1]Лист2!D77</f>
        <v>01</v>
      </c>
      <c r="D309" s="13" t="str">
        <f>[1]Лист2!E77</f>
        <v>44 0 00 60990</v>
      </c>
      <c r="E309" s="78">
        <f>[1]Лист2!F77</f>
        <v>200</v>
      </c>
      <c r="F309" s="26">
        <f>Лист2!G77</f>
        <v>7578.3959999999997</v>
      </c>
      <c r="G309" s="26">
        <f>Лист2!H77</f>
        <v>7577.9459999999999</v>
      </c>
      <c r="H309" s="40">
        <f t="shared" si="11"/>
        <v>99.994062068015452</v>
      </c>
    </row>
    <row r="310" spans="1:8" ht="31.5">
      <c r="A310" s="65" t="str">
        <f>[1]Лист2!A78</f>
        <v>Региональные проекты, входящие в национальные проекты</v>
      </c>
      <c r="B310" s="13" t="str">
        <f>[1]Лист2!C78</f>
        <v>08</v>
      </c>
      <c r="C310" s="13" t="str">
        <f>[1]Лист2!D78</f>
        <v>01</v>
      </c>
      <c r="D310" s="13" t="str">
        <f>[1]Лист2!E78</f>
        <v>44 1 00 00000</v>
      </c>
      <c r="E310" s="78"/>
      <c r="F310" s="26">
        <f>Лист2!G78</f>
        <v>101</v>
      </c>
      <c r="G310" s="26">
        <f>Лист2!H78</f>
        <v>101</v>
      </c>
      <c r="H310" s="40">
        <f t="shared" si="11"/>
        <v>100</v>
      </c>
    </row>
    <row r="311" spans="1:8" ht="31.5">
      <c r="A311" s="65" t="str">
        <f>[1]Лист2!A79</f>
        <v>Государственная поддержка отрасли культуры (государственная поддержка лучших сельских учреждений культуры)</v>
      </c>
      <c r="B311" s="13" t="str">
        <f>[1]Лист2!C79</f>
        <v>08</v>
      </c>
      <c r="C311" s="13" t="str">
        <f>[1]Лист2!D79</f>
        <v>01</v>
      </c>
      <c r="D311" s="13" t="str">
        <f>[1]Лист2!E79</f>
        <v>44 1 A2 55191</v>
      </c>
      <c r="E311" s="78"/>
      <c r="F311" s="26">
        <f>Лист2!G79</f>
        <v>101</v>
      </c>
      <c r="G311" s="26">
        <f>Лист2!H79</f>
        <v>101</v>
      </c>
      <c r="H311" s="40">
        <f t="shared" si="11"/>
        <v>100</v>
      </c>
    </row>
    <row r="312" spans="1:8" ht="31.5">
      <c r="A312" s="65" t="str">
        <f>[1]Лист2!A80</f>
        <v>Закупка товаров, работ и услуг для обеспечения государственных (муниципальных) нужд</v>
      </c>
      <c r="B312" s="13" t="str">
        <f>[1]Лист2!C80</f>
        <v>08</v>
      </c>
      <c r="C312" s="13" t="str">
        <f>[1]Лист2!D80</f>
        <v>01</v>
      </c>
      <c r="D312" s="13" t="str">
        <f>[1]Лист2!E80</f>
        <v>44 1 A2 55191</v>
      </c>
      <c r="E312" s="78">
        <f>[1]Лист2!F80</f>
        <v>200</v>
      </c>
      <c r="F312" s="26">
        <f>Лист2!G80</f>
        <v>101</v>
      </c>
      <c r="G312" s="26">
        <f>Лист2!H80</f>
        <v>101</v>
      </c>
      <c r="H312" s="40">
        <f t="shared" si="11"/>
        <v>100</v>
      </c>
    </row>
    <row r="313" spans="1:8" ht="31.5">
      <c r="A313" s="65" t="str">
        <f>[1]Лист2!A294</f>
        <v xml:space="preserve">Межбюджетные трансферты общего характера бюджетам субъектов Российской Федерации и муниципальных образований </v>
      </c>
      <c r="B313" s="13" t="str">
        <f>[1]Лист2!C294</f>
        <v>08</v>
      </c>
      <c r="C313" s="13" t="str">
        <f>[1]Лист2!D294</f>
        <v>01</v>
      </c>
      <c r="D313" s="13" t="str">
        <f>[1]Лист2!E294</f>
        <v>98 0 00 00000</v>
      </c>
      <c r="E313" s="78"/>
      <c r="F313" s="26">
        <f>Лист2!G290</f>
        <v>13490.900000000001</v>
      </c>
      <c r="G313" s="26">
        <f>Лист2!H290</f>
        <v>13490.900000000001</v>
      </c>
      <c r="H313" s="40">
        <f t="shared" si="11"/>
        <v>100</v>
      </c>
    </row>
    <row r="314" spans="1:8" ht="31.5">
      <c r="A314" s="65" t="str">
        <f>[1]Лист2!A295</f>
        <v>Прочие межбюджетные трансферты общего характера</v>
      </c>
      <c r="B314" s="13" t="str">
        <f>[1]Лист2!C295</f>
        <v>08</v>
      </c>
      <c r="C314" s="13" t="str">
        <f>[1]Лист2!D295</f>
        <v>01</v>
      </c>
      <c r="D314" s="13" t="str">
        <f>[1]Лист2!E295</f>
        <v>98 5 00 00000</v>
      </c>
      <c r="E314" s="78"/>
      <c r="F314" s="26">
        <f>Лист2!G291</f>
        <v>13490.900000000001</v>
      </c>
      <c r="G314" s="26">
        <f>Лист2!H291</f>
        <v>13490.900000000001</v>
      </c>
      <c r="H314" s="40">
        <f t="shared" si="11"/>
        <v>100</v>
      </c>
    </row>
    <row r="315" spans="1:8" ht="78.75">
      <c r="A315" s="65" t="s">
        <v>105</v>
      </c>
      <c r="B315" s="13" t="str">
        <f>[1]Лист2!C296</f>
        <v>08</v>
      </c>
      <c r="C315" s="13" t="str">
        <f>[1]Лист2!D296</f>
        <v>01</v>
      </c>
      <c r="D315" s="13" t="str">
        <f>[1]Лист2!E296</f>
        <v>98 5 00 60510</v>
      </c>
      <c r="E315" s="78"/>
      <c r="F315" s="26">
        <f>F316</f>
        <v>10794.2</v>
      </c>
      <c r="G315" s="26">
        <f>G316</f>
        <v>10794.2</v>
      </c>
      <c r="H315" s="40">
        <v>0</v>
      </c>
    </row>
    <row r="316" spans="1:8" ht="31.5">
      <c r="A316" s="65" t="s">
        <v>106</v>
      </c>
      <c r="B316" s="13" t="str">
        <f>[1]Лист2!C297</f>
        <v>08</v>
      </c>
      <c r="C316" s="13" t="str">
        <f>[1]Лист2!D297</f>
        <v>01</v>
      </c>
      <c r="D316" s="13" t="str">
        <f>[1]Лист2!E297</f>
        <v>98 5 00 60510</v>
      </c>
      <c r="E316" s="78">
        <f>[1]Лист2!F297</f>
        <v>540</v>
      </c>
      <c r="F316" s="26">
        <f>Лист2!G293</f>
        <v>10794.2</v>
      </c>
      <c r="G316" s="26">
        <f>Лист2!H293</f>
        <v>10794.2</v>
      </c>
      <c r="H316" s="40">
        <f t="shared" si="11"/>
        <v>100</v>
      </c>
    </row>
    <row r="317" spans="1:8" ht="31.5">
      <c r="A317" s="65" t="str">
        <f>[1]Лист2!A298</f>
        <v xml:space="preserve">Обеспечение расчетов за топливно-энергетические ресурсы, потребляемые муниципальными учреждениями </v>
      </c>
      <c r="B317" s="13" t="str">
        <f>[1]Лист2!C298</f>
        <v>08</v>
      </c>
      <c r="C317" s="13" t="str">
        <f>[1]Лист2!D298</f>
        <v>01</v>
      </c>
      <c r="D317" s="13" t="str">
        <f>[1]Лист2!E298</f>
        <v>98 5 00 S1190</v>
      </c>
      <c r="E317" s="78"/>
      <c r="F317" s="26">
        <f>Лист2!G295</f>
        <v>2696.7</v>
      </c>
      <c r="G317" s="26">
        <f>Лист2!H295</f>
        <v>2696.7</v>
      </c>
      <c r="H317" s="40">
        <f t="shared" si="11"/>
        <v>100</v>
      </c>
    </row>
    <row r="318" spans="1:8" ht="31.5">
      <c r="A318" s="65" t="s">
        <v>106</v>
      </c>
      <c r="B318" s="13" t="str">
        <f>[1]Лист2!C299</f>
        <v>08</v>
      </c>
      <c r="C318" s="13" t="str">
        <f>[1]Лист2!D299</f>
        <v>01</v>
      </c>
      <c r="D318" s="13" t="str">
        <f>[1]Лист2!E299</f>
        <v>98 5 00 S1190</v>
      </c>
      <c r="E318" s="78">
        <f>[1]Лист2!F299</f>
        <v>540</v>
      </c>
      <c r="F318" s="26">
        <f>Лист2!G296</f>
        <v>2696.7</v>
      </c>
      <c r="G318" s="26">
        <f>Лист2!H296</f>
        <v>2696.7</v>
      </c>
      <c r="H318" s="40">
        <v>0</v>
      </c>
    </row>
    <row r="319" spans="1:8" ht="31.5">
      <c r="A319" s="65" t="s">
        <v>80</v>
      </c>
      <c r="B319" s="13" t="s">
        <v>23</v>
      </c>
      <c r="C319" s="13" t="s">
        <v>19</v>
      </c>
      <c r="D319" s="13"/>
      <c r="E319" s="78"/>
      <c r="F319" s="26">
        <f>F320+F325+F335</f>
        <v>11802.098</v>
      </c>
      <c r="G319" s="26">
        <f>G320+G325+G335</f>
        <v>11730.316000000001</v>
      </c>
      <c r="H319" s="40">
        <f t="shared" si="11"/>
        <v>99.391786104470583</v>
      </c>
    </row>
    <row r="320" spans="1:8" ht="31.5">
      <c r="A320" s="65" t="str">
        <f>[1]Лист2!A82</f>
        <v>Руководство и управление в сфере установленных функций органов государственной власти субъектов Российской Федерации</v>
      </c>
      <c r="B320" s="13" t="str">
        <f>[1]Лист2!C82</f>
        <v>08</v>
      </c>
      <c r="C320" s="13" t="str">
        <f>[1]Лист2!D82</f>
        <v>04</v>
      </c>
      <c r="D320" s="13" t="str">
        <f>[1]Лист2!E82</f>
        <v>01 0 00 00000</v>
      </c>
      <c r="E320" s="78"/>
      <c r="F320" s="26">
        <f>[1]Лист2!G82</f>
        <v>1013.95</v>
      </c>
      <c r="G320" s="26">
        <f>G321</f>
        <v>1012.894</v>
      </c>
      <c r="H320" s="40">
        <f t="shared" si="11"/>
        <v>99.895852852704763</v>
      </c>
    </row>
    <row r="321" spans="1:8" ht="31.5">
      <c r="A321" s="65" t="str">
        <f>[1]Лист2!A83</f>
        <v>Расходы на обеспечение деятельности органов местного самоуправления</v>
      </c>
      <c r="B321" s="13" t="str">
        <f>[1]Лист2!C83</f>
        <v>08</v>
      </c>
      <c r="C321" s="13" t="str">
        <f>[1]Лист2!D83</f>
        <v>04</v>
      </c>
      <c r="D321" s="13" t="str">
        <f>[1]Лист2!E83</f>
        <v>01 2 00 00000</v>
      </c>
      <c r="E321" s="78"/>
      <c r="F321" s="26">
        <f>[1]Лист2!G83</f>
        <v>1013.95</v>
      </c>
      <c r="G321" s="26">
        <f>G322</f>
        <v>1012.894</v>
      </c>
      <c r="H321" s="40">
        <f t="shared" si="11"/>
        <v>99.895852852704763</v>
      </c>
    </row>
    <row r="322" spans="1:8" ht="31.5">
      <c r="A322" s="65" t="str">
        <f>[1]Лист2!A84</f>
        <v>Центральный аппарат органов местного самоуправления</v>
      </c>
      <c r="B322" s="13" t="str">
        <f>[1]Лист2!C84</f>
        <v>08</v>
      </c>
      <c r="C322" s="13" t="str">
        <f>[1]Лист2!D84</f>
        <v>04</v>
      </c>
      <c r="D322" s="13" t="str">
        <f>[1]Лист2!E84</f>
        <v>01 2 00 10110</v>
      </c>
      <c r="E322" s="78"/>
      <c r="F322" s="26">
        <f>[1]Лист2!G84</f>
        <v>1013.95</v>
      </c>
      <c r="G322" s="26">
        <f>G323</f>
        <v>1012.894</v>
      </c>
      <c r="H322" s="40">
        <f t="shared" si="11"/>
        <v>99.895852852704763</v>
      </c>
    </row>
    <row r="323" spans="1:8" ht="63">
      <c r="A323" s="65" t="str">
        <f>[1]Лист2!A85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3" s="13" t="str">
        <f>[1]Лист2!C85</f>
        <v>08</v>
      </c>
      <c r="C323" s="13" t="str">
        <f>[1]Лист2!D85</f>
        <v>04</v>
      </c>
      <c r="D323" s="13" t="str">
        <f>[1]Лист2!E85</f>
        <v>01 2 00 10110</v>
      </c>
      <c r="E323" s="78">
        <f>[1]Лист2!F85</f>
        <v>100</v>
      </c>
      <c r="F323" s="26">
        <f>Лист2!G85</f>
        <v>1013.95</v>
      </c>
      <c r="G323" s="26">
        <f>Лист2!H85</f>
        <v>1012.894</v>
      </c>
      <c r="H323" s="40">
        <f t="shared" si="11"/>
        <v>99.895852852704763</v>
      </c>
    </row>
    <row r="324" spans="1:8" ht="31.5">
      <c r="A324" s="65" t="str">
        <f>[1]Лист2!A86</f>
        <v>Закупка товаров, работ и услуг для обеспечения государственных (муниципальных) нужд</v>
      </c>
      <c r="B324" s="13" t="str">
        <f>[1]Лист2!C86</f>
        <v>08</v>
      </c>
      <c r="C324" s="13" t="str">
        <f>[1]Лист2!D86</f>
        <v>04</v>
      </c>
      <c r="D324" s="13" t="str">
        <f>[1]Лист2!E86</f>
        <v>01 2 00 10110</v>
      </c>
      <c r="E324" s="78">
        <f>[1]Лист2!F86</f>
        <v>200</v>
      </c>
      <c r="F324" s="26">
        <f>Лист2!G86</f>
        <v>0</v>
      </c>
      <c r="G324" s="26">
        <f>Лист2!H86</f>
        <v>0</v>
      </c>
      <c r="H324" s="40">
        <v>0</v>
      </c>
    </row>
    <row r="325" spans="1:8" ht="31.5">
      <c r="A325" s="65" t="str">
        <f>[1]Лист2!A87</f>
        <v>Расходы на обеспечение деятельности (оказание услуг) подведомственных учреждений</v>
      </c>
      <c r="B325" s="13" t="str">
        <f>[1]Лист2!C87</f>
        <v>08</v>
      </c>
      <c r="C325" s="13" t="str">
        <f>[1]Лист2!D87</f>
        <v>04</v>
      </c>
      <c r="D325" s="13" t="str">
        <f>[1]Лист2!E87</f>
        <v>02 0 00 00000</v>
      </c>
      <c r="E325" s="78"/>
      <c r="F325" s="26">
        <f>Лист2!G87</f>
        <v>8880.1479999999992</v>
      </c>
      <c r="G325" s="26">
        <f>Лист2!H87</f>
        <v>8809.4220000000005</v>
      </c>
      <c r="H325" s="40">
        <v>0</v>
      </c>
    </row>
    <row r="326" spans="1:8" ht="31.5">
      <c r="A326" s="69" t="str">
        <f>[1]Лист2!A88</f>
        <v>Расходы на обеспечение деятельности (оказание услуг) иных подведомственных учреждений</v>
      </c>
      <c r="B326" s="13" t="str">
        <f>[1]Лист2!C88</f>
        <v>08</v>
      </c>
      <c r="C326" s="13" t="str">
        <f>[1]Лист2!D88</f>
        <v>04</v>
      </c>
      <c r="D326" s="13" t="str">
        <f>[1]Лист2!E88</f>
        <v>02 5 00 00000</v>
      </c>
      <c r="E326" s="78"/>
      <c r="F326" s="26">
        <f>Лист2!G88</f>
        <v>8880.1479999999992</v>
      </c>
      <c r="G326" s="26">
        <f>Лист2!H88</f>
        <v>8809.4220000000005</v>
      </c>
      <c r="H326" s="40">
        <f t="shared" si="11"/>
        <v>99.203549310214214</v>
      </c>
    </row>
    <row r="327" spans="1:8" ht="31.5">
      <c r="A327" s="69" t="str">
        <f>[1]Лист2!A89</f>
        <v>Учреждения по обеспечению хозяйственного обслуживания</v>
      </c>
      <c r="B327" s="13" t="str">
        <f>[1]Лист2!C89</f>
        <v>08</v>
      </c>
      <c r="C327" s="13" t="str">
        <f>[1]Лист2!D89</f>
        <v>04</v>
      </c>
      <c r="D327" s="13" t="str">
        <f>[1]Лист2!E89</f>
        <v>02 5 00 10810</v>
      </c>
      <c r="E327" s="78"/>
      <c r="F327" s="26">
        <f>F328+F329+F330</f>
        <v>5938.2089999999998</v>
      </c>
      <c r="G327" s="26">
        <f>G328+G329+G330</f>
        <v>5885.9480000000003</v>
      </c>
      <c r="H327" s="40">
        <f t="shared" si="11"/>
        <v>99.1199198276787</v>
      </c>
    </row>
    <row r="328" spans="1:8" ht="63">
      <c r="A328" s="69" t="str">
        <f>[1]Лист2!A90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8" s="13" t="str">
        <f>[1]Лист2!C90</f>
        <v>08</v>
      </c>
      <c r="C328" s="13" t="str">
        <f>[1]Лист2!D90</f>
        <v>04</v>
      </c>
      <c r="D328" s="13" t="str">
        <f>[1]Лист2!E90</f>
        <v>02 5 00 10810</v>
      </c>
      <c r="E328" s="78">
        <f>[1]Лист2!F90</f>
        <v>100</v>
      </c>
      <c r="F328" s="26">
        <f>Лист2!G90</f>
        <v>5874.8</v>
      </c>
      <c r="G328" s="26">
        <f>Лист2!H90</f>
        <v>5835.4880000000003</v>
      </c>
      <c r="H328" s="40">
        <f t="shared" si="11"/>
        <v>99.330836794444068</v>
      </c>
    </row>
    <row r="329" spans="1:8" ht="31.5">
      <c r="A329" s="69" t="str">
        <f>[1]Лист2!A91</f>
        <v>Закупка товаров, работ и услуг для обеспечения государственных (муниципальных) нужд</v>
      </c>
      <c r="B329" s="13" t="str">
        <f>[1]Лист2!C91</f>
        <v>08</v>
      </c>
      <c r="C329" s="13" t="str">
        <f>[1]Лист2!D91</f>
        <v>04</v>
      </c>
      <c r="D329" s="13" t="str">
        <f>[1]Лист2!E91</f>
        <v>02 5 00 10810</v>
      </c>
      <c r="E329" s="78">
        <f>[1]Лист2!F91</f>
        <v>200</v>
      </c>
      <c r="F329" s="26">
        <f>Лист2!G91</f>
        <v>57.75</v>
      </c>
      <c r="G329" s="26">
        <f>Лист2!H91</f>
        <v>47.417999999999999</v>
      </c>
      <c r="H329" s="40">
        <f t="shared" si="11"/>
        <v>82.109090909090909</v>
      </c>
    </row>
    <row r="330" spans="1:8" ht="31.5">
      <c r="A330" s="69" t="str">
        <f>Лист2!A92</f>
        <v>Уплата налогов, сборов и иных платежей</v>
      </c>
      <c r="B330" s="26" t="str">
        <f>Лист2!C92</f>
        <v>08</v>
      </c>
      <c r="C330" s="26" t="str">
        <f>Лист2!D92</f>
        <v>04</v>
      </c>
      <c r="D330" s="26" t="str">
        <f>Лист2!E92</f>
        <v>02 5 00 10810</v>
      </c>
      <c r="E330" s="78">
        <f>Лист2!F92</f>
        <v>850</v>
      </c>
      <c r="F330" s="26">
        <f>Лист2!G92</f>
        <v>5.6589999999999998</v>
      </c>
      <c r="G330" s="26">
        <f>Лист2!H92</f>
        <v>3.0419999999999998</v>
      </c>
      <c r="H330" s="26">
        <f>Лист2!I92</f>
        <v>53.755080402898038</v>
      </c>
    </row>
    <row r="331" spans="1:8" ht="63">
      <c r="A331" s="65" t="str">
        <f>[1]Лист2!A93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31" s="13" t="str">
        <f>[1]Лист2!C93</f>
        <v>08</v>
      </c>
      <c r="C331" s="13" t="str">
        <f>[1]Лист2!D93</f>
        <v>04</v>
      </c>
      <c r="D331" s="11" t="str">
        <f>[1]Лист2!E93</f>
        <v>02 5 00 10820</v>
      </c>
      <c r="E331" s="78"/>
      <c r="F331" s="26">
        <f>Лист2!G93</f>
        <v>2941.9389999999999</v>
      </c>
      <c r="G331" s="26">
        <f>Лист2!H93</f>
        <v>2923.4740000000002</v>
      </c>
      <c r="H331" s="40">
        <f t="shared" si="11"/>
        <v>99.372352723832819</v>
      </c>
    </row>
    <row r="332" spans="1:8" ht="63">
      <c r="A332" s="65" t="str">
        <f>[1]Лист2!A94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2" s="13" t="str">
        <f>[1]Лист2!C94</f>
        <v>08</v>
      </c>
      <c r="C332" s="13" t="str">
        <f>[1]Лист2!D94</f>
        <v>04</v>
      </c>
      <c r="D332" s="11" t="str">
        <f>[1]Лист2!E94</f>
        <v>02 5 00 10820</v>
      </c>
      <c r="E332" s="78">
        <f>[1]Лист2!F94</f>
        <v>100</v>
      </c>
      <c r="F332" s="26">
        <f>Лист2!G94</f>
        <v>2567</v>
      </c>
      <c r="G332" s="26">
        <f>Лист2!H94</f>
        <v>2560.1179999999999</v>
      </c>
      <c r="H332" s="40">
        <f t="shared" si="11"/>
        <v>99.731904947409419</v>
      </c>
    </row>
    <row r="333" spans="1:8" ht="31.5">
      <c r="A333" s="65" t="str">
        <f>[1]Лист2!A95</f>
        <v>Закупка товаров, работ и услуг для обеспечения государственных (муниципальных) нужд</v>
      </c>
      <c r="B333" s="13" t="str">
        <f>[1]Лист2!C95</f>
        <v>08</v>
      </c>
      <c r="C333" s="13" t="str">
        <f>[1]Лист2!D95</f>
        <v>04</v>
      </c>
      <c r="D333" s="13" t="str">
        <f>[1]Лист2!E95</f>
        <v>02 5 00 10820</v>
      </c>
      <c r="E333" s="78">
        <f>[1]Лист2!F95</f>
        <v>200</v>
      </c>
      <c r="F333" s="26">
        <f>Лист2!G95</f>
        <v>374.93900000000002</v>
      </c>
      <c r="G333" s="26">
        <f>Лист2!H95</f>
        <v>363.35599999999999</v>
      </c>
      <c r="H333" s="40">
        <f t="shared" si="11"/>
        <v>96.91069747345567</v>
      </c>
    </row>
    <row r="334" spans="1:8" ht="31.5">
      <c r="A334" s="65" t="str">
        <f>[1]Лист2!A96</f>
        <v>Уплата налогов, сборов и иных платежей</v>
      </c>
      <c r="B334" s="13" t="str">
        <f>[1]Лист2!C96</f>
        <v>08</v>
      </c>
      <c r="C334" s="13" t="str">
        <f>[1]Лист2!D96</f>
        <v>04</v>
      </c>
      <c r="D334" s="13" t="str">
        <f>[1]Лист2!E96</f>
        <v>02 5 00 10820</v>
      </c>
      <c r="E334" s="78">
        <f>[1]Лист2!F96</f>
        <v>850</v>
      </c>
      <c r="F334" s="26">
        <f>Лист2!G96</f>
        <v>0</v>
      </c>
      <c r="G334" s="26">
        <f>Лист2!H96</f>
        <v>0</v>
      </c>
      <c r="H334" s="40">
        <v>0</v>
      </c>
    </row>
    <row r="335" spans="1:8" ht="31.5">
      <c r="A335" s="67" t="str">
        <f>[1]Лист2!A301</f>
        <v xml:space="preserve">Межбюджетные трансферты общего характера бюджетам субъектов Российской Федерации и муниципальных образований </v>
      </c>
      <c r="B335" s="13" t="str">
        <f>[1]Лист2!C301</f>
        <v>08</v>
      </c>
      <c r="C335" s="13" t="str">
        <f>[1]Лист2!D301</f>
        <v>04</v>
      </c>
      <c r="D335" s="14" t="str">
        <f>[1]Лист2!E301</f>
        <v>98 0 00 00000</v>
      </c>
      <c r="E335" s="82"/>
      <c r="F335" s="26">
        <f>Лист2!G298</f>
        <v>1908</v>
      </c>
      <c r="G335" s="26">
        <f>Лист2!H298</f>
        <v>1908</v>
      </c>
      <c r="H335" s="40">
        <f t="shared" si="11"/>
        <v>100</v>
      </c>
    </row>
    <row r="336" spans="1:8" ht="31.5">
      <c r="A336" s="65" t="str">
        <f>[1]Лист2!A302</f>
        <v>Прочие межбюджетные трансферты общего характера</v>
      </c>
      <c r="B336" s="13" t="str">
        <f>[1]Лист2!C302</f>
        <v>08</v>
      </c>
      <c r="C336" s="13" t="str">
        <f>[1]Лист2!D302</f>
        <v>04</v>
      </c>
      <c r="D336" s="14" t="str">
        <f>[1]Лист2!E302</f>
        <v>98 5 00 00000</v>
      </c>
      <c r="E336" s="82"/>
      <c r="F336" s="26">
        <f>Лист2!G299</f>
        <v>1908</v>
      </c>
      <c r="G336" s="26">
        <f>Лист2!H299</f>
        <v>1908</v>
      </c>
      <c r="H336" s="40">
        <f t="shared" si="11"/>
        <v>100</v>
      </c>
    </row>
    <row r="337" spans="1:8" ht="78.75">
      <c r="A337" s="65" t="str">
        <f>[1]Лист2!A303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37" s="13" t="str">
        <f>[1]Лист2!C303</f>
        <v>08</v>
      </c>
      <c r="C337" s="13" t="str">
        <f>[1]Лист2!D303</f>
        <v>04</v>
      </c>
      <c r="D337" s="13" t="str">
        <f>[1]Лист2!E303</f>
        <v>98 5 00 60510</v>
      </c>
      <c r="E337" s="78"/>
      <c r="F337" s="26">
        <f>Лист2!G300</f>
        <v>1908</v>
      </c>
      <c r="G337" s="26">
        <f>Лист2!H300</f>
        <v>1908</v>
      </c>
      <c r="H337" s="40">
        <f t="shared" si="11"/>
        <v>100</v>
      </c>
    </row>
    <row r="338" spans="1:8" ht="31.5">
      <c r="A338" s="65" t="str">
        <f>[1]Лист2!A304</f>
        <v>Иные межбюджетные трансферты</v>
      </c>
      <c r="B338" s="13" t="str">
        <f>[1]Лист2!C304</f>
        <v>08</v>
      </c>
      <c r="C338" s="13" t="str">
        <f>[1]Лист2!D304</f>
        <v>04</v>
      </c>
      <c r="D338" s="13" t="str">
        <f>[1]Лист2!E304</f>
        <v>98 5 00 60510</v>
      </c>
      <c r="E338" s="78">
        <f>[1]Лист2!F304</f>
        <v>540</v>
      </c>
      <c r="F338" s="26">
        <f>Лист2!G301</f>
        <v>1908</v>
      </c>
      <c r="G338" s="26">
        <f>Лист2!H301</f>
        <v>1908</v>
      </c>
      <c r="H338" s="40">
        <f t="shared" ref="H338:H404" si="12">G338/F338*100</f>
        <v>100</v>
      </c>
    </row>
    <row r="339" spans="1:8">
      <c r="A339" s="65" t="s">
        <v>38</v>
      </c>
      <c r="B339" s="13">
        <v>10</v>
      </c>
      <c r="C339" s="13"/>
      <c r="D339" s="13"/>
      <c r="E339" s="78"/>
      <c r="F339" s="26">
        <f>F340+F361+F345</f>
        <v>22940.31</v>
      </c>
      <c r="G339" s="26">
        <f>G340+G361+G345</f>
        <v>18375.32</v>
      </c>
      <c r="H339" s="40">
        <f t="shared" si="12"/>
        <v>80.100574055014945</v>
      </c>
    </row>
    <row r="340" spans="1:8">
      <c r="A340" s="65" t="s">
        <v>13</v>
      </c>
      <c r="B340" s="13">
        <v>10</v>
      </c>
      <c r="C340" s="13" t="s">
        <v>16</v>
      </c>
      <c r="D340" s="13"/>
      <c r="E340" s="78"/>
      <c r="F340" s="26">
        <f>Лист2!G465</f>
        <v>1240.9000000000001</v>
      </c>
      <c r="G340" s="26">
        <f>Лист2!H465</f>
        <v>1240.9000000000001</v>
      </c>
      <c r="H340" s="40">
        <f t="shared" si="12"/>
        <v>100</v>
      </c>
    </row>
    <row r="341" spans="1:8">
      <c r="A341" s="65" t="str">
        <f>[1]Лист2!A469</f>
        <v>Иные вопросы в отраслях социальной сферы</v>
      </c>
      <c r="B341" s="13">
        <f>[1]Лист2!C469</f>
        <v>10</v>
      </c>
      <c r="C341" s="13" t="str">
        <f>[1]Лист2!D469</f>
        <v>01</v>
      </c>
      <c r="D341" s="13" t="str">
        <f>[1]Лист2!E469</f>
        <v>90 0 00 00000</v>
      </c>
      <c r="E341" s="78"/>
      <c r="F341" s="26">
        <f>Лист2!G466</f>
        <v>1240.9000000000001</v>
      </c>
      <c r="G341" s="26">
        <f>Лист2!H466</f>
        <v>1240.9000000000001</v>
      </c>
      <c r="H341" s="40">
        <f t="shared" si="12"/>
        <v>100</v>
      </c>
    </row>
    <row r="342" spans="1:8">
      <c r="A342" s="65" t="str">
        <f>[1]Лист2!A470</f>
        <v>Иные вопросы в сфере социальной политики</v>
      </c>
      <c r="B342" s="13">
        <f>[1]Лист2!C470</f>
        <v>10</v>
      </c>
      <c r="C342" s="13" t="str">
        <f>[1]Лист2!D470</f>
        <v>01</v>
      </c>
      <c r="D342" s="13" t="str">
        <f>[1]Лист2!E470</f>
        <v>90 4 00 00000</v>
      </c>
      <c r="E342" s="78"/>
      <c r="F342" s="26">
        <f>Лист2!G467</f>
        <v>1240.9000000000001</v>
      </c>
      <c r="G342" s="26">
        <f>Лист2!H467</f>
        <v>1240.9000000000001</v>
      </c>
      <c r="H342" s="40">
        <f t="shared" si="12"/>
        <v>100</v>
      </c>
    </row>
    <row r="343" spans="1:8">
      <c r="A343" s="65" t="s">
        <v>96</v>
      </c>
      <c r="B343" s="13">
        <v>10</v>
      </c>
      <c r="C343" s="13" t="s">
        <v>16</v>
      </c>
      <c r="D343" s="13" t="s">
        <v>145</v>
      </c>
      <c r="E343" s="78"/>
      <c r="F343" s="26">
        <f>Лист2!G468</f>
        <v>1240.9000000000001</v>
      </c>
      <c r="G343" s="26">
        <f>Лист2!H468</f>
        <v>1240.9000000000001</v>
      </c>
      <c r="H343" s="40">
        <f t="shared" si="12"/>
        <v>100</v>
      </c>
    </row>
    <row r="344" spans="1:8">
      <c r="A344" s="65" t="s">
        <v>65</v>
      </c>
      <c r="B344" s="13">
        <v>10</v>
      </c>
      <c r="C344" s="13" t="s">
        <v>16</v>
      </c>
      <c r="D344" s="13" t="s">
        <v>145</v>
      </c>
      <c r="E344" s="78">
        <v>300</v>
      </c>
      <c r="F344" s="26">
        <f>Лист2!G469</f>
        <v>1240.9000000000001</v>
      </c>
      <c r="G344" s="26">
        <f>Лист2!H469</f>
        <v>1240.9000000000001</v>
      </c>
      <c r="H344" s="40">
        <f t="shared" si="12"/>
        <v>100</v>
      </c>
    </row>
    <row r="345" spans="1:8">
      <c r="A345" s="65" t="str">
        <f>[1]Лист2!A203</f>
        <v>Социальное обеспечение населения</v>
      </c>
      <c r="B345" s="13">
        <f>[1]Лист2!C203</f>
        <v>10</v>
      </c>
      <c r="C345" s="13" t="str">
        <f>[1]Лист2!D203</f>
        <v>03</v>
      </c>
      <c r="D345" s="13"/>
      <c r="E345" s="78"/>
      <c r="F345" s="26">
        <f>F346+F354+F357+F352</f>
        <v>4057.8599999999997</v>
      </c>
      <c r="G345" s="26">
        <f>G346+G354+G357+G352</f>
        <v>3001.83</v>
      </c>
      <c r="H345" s="40">
        <f t="shared" si="12"/>
        <v>73.975691620706485</v>
      </c>
    </row>
    <row r="346" spans="1:8" ht="31.5">
      <c r="A346" s="65" t="str">
        <f>[1]Лист2!A204</f>
        <v>Государственная программа Алтайского края "Обеспечение доступным и комфортным жильем населения Алтайского края"</v>
      </c>
      <c r="B346" s="13">
        <f>[1]Лист2!C204</f>
        <v>10</v>
      </c>
      <c r="C346" s="13" t="str">
        <f>[1]Лист2!D204</f>
        <v>03</v>
      </c>
      <c r="D346" s="13" t="str">
        <f>[1]Лист2!E204</f>
        <v>14 0 00 00000</v>
      </c>
      <c r="E346" s="78"/>
      <c r="F346" s="26">
        <f>Лист2!G201</f>
        <v>782.6</v>
      </c>
      <c r="G346" s="26">
        <f>Лист2!H201</f>
        <v>782.37</v>
      </c>
      <c r="H346" s="40">
        <f t="shared" si="12"/>
        <v>99.970610784564272</v>
      </c>
    </row>
    <row r="347" spans="1:8" ht="63">
      <c r="A347" s="65" t="str">
        <f>[1]Лист2!A205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47" s="13">
        <f>[1]Лист2!C205</f>
        <v>10</v>
      </c>
      <c r="C347" s="13" t="str">
        <f>[1]Лист2!D205</f>
        <v>03</v>
      </c>
      <c r="D347" s="13" t="str">
        <f>[1]Лист2!E205</f>
        <v>14 1 00 00000</v>
      </c>
      <c r="E347" s="78"/>
      <c r="F347" s="26">
        <f>Лист2!G202</f>
        <v>782.6</v>
      </c>
      <c r="G347" s="26">
        <f>Лист2!H202</f>
        <v>782.37</v>
      </c>
      <c r="H347" s="40">
        <f t="shared" si="12"/>
        <v>99.970610784564272</v>
      </c>
    </row>
    <row r="348" spans="1:8" ht="31.5">
      <c r="A348" s="65" t="str">
        <f>[1]Лист2!A206</f>
        <v>МП "Обеспечение жильем молодых семей в Волчихинском районе" на 2020-2024 годы</v>
      </c>
      <c r="B348" s="13">
        <f>[1]Лист2!C206</f>
        <v>10</v>
      </c>
      <c r="C348" s="13" t="str">
        <f>[1]Лист2!D206</f>
        <v>03</v>
      </c>
      <c r="D348" s="13" t="str">
        <f>[1]Лист2!E206</f>
        <v>14 1 00 L4970</v>
      </c>
      <c r="E348" s="78"/>
      <c r="F348" s="26">
        <f>Лист2!G203</f>
        <v>261</v>
      </c>
      <c r="G348" s="26">
        <f>Лист2!H203</f>
        <v>260.77</v>
      </c>
      <c r="H348" s="40">
        <f t="shared" si="12"/>
        <v>99.911877394636008</v>
      </c>
    </row>
    <row r="349" spans="1:8">
      <c r="A349" s="65" t="str">
        <f>[1]Лист2!A207</f>
        <v>Социальное обеспечение и иные выплаты населению</v>
      </c>
      <c r="B349" s="13">
        <f>[1]Лист2!C207</f>
        <v>10</v>
      </c>
      <c r="C349" s="13" t="str">
        <f>[1]Лист2!D207</f>
        <v>03</v>
      </c>
      <c r="D349" s="13" t="str">
        <f>[1]Лист2!E207</f>
        <v>14 1 00 L4970</v>
      </c>
      <c r="E349" s="78">
        <f>[1]Лист2!F207</f>
        <v>300</v>
      </c>
      <c r="F349" s="26">
        <f>Лист2!G204</f>
        <v>261</v>
      </c>
      <c r="G349" s="26">
        <f>Лист2!H204</f>
        <v>260.77</v>
      </c>
      <c r="H349" s="40">
        <f t="shared" si="12"/>
        <v>99.911877394636008</v>
      </c>
    </row>
    <row r="350" spans="1:8" ht="31.5">
      <c r="A350" s="65" t="str">
        <f>[1]Лист2!A208</f>
        <v>Субсидии на реализацию мероприятий по обеспечению жильем молодых семей</v>
      </c>
      <c r="B350" s="13">
        <f>[1]Лист2!C208</f>
        <v>10</v>
      </c>
      <c r="C350" s="13" t="str">
        <f>[1]Лист2!D208</f>
        <v>03</v>
      </c>
      <c r="D350" s="13" t="str">
        <f>[1]Лист2!E208</f>
        <v>14 1 00 L4970</v>
      </c>
      <c r="E350" s="78"/>
      <c r="F350" s="26">
        <f>Лист2!G205</f>
        <v>521.6</v>
      </c>
      <c r="G350" s="26">
        <f>Лист2!H205</f>
        <v>521.6</v>
      </c>
      <c r="H350" s="59">
        <f>Лист2!I459</f>
        <v>100</v>
      </c>
    </row>
    <row r="351" spans="1:8">
      <c r="A351" s="65" t="str">
        <f>[1]Лист2!A209</f>
        <v>Социальное обеспечение и иные выплаты населению</v>
      </c>
      <c r="B351" s="13">
        <f>[1]Лист2!C209</f>
        <v>10</v>
      </c>
      <c r="C351" s="13" t="str">
        <f>[1]Лист2!D209</f>
        <v>03</v>
      </c>
      <c r="D351" s="13" t="str">
        <f>[1]Лист2!E209</f>
        <v>14 1 00 L4970</v>
      </c>
      <c r="E351" s="78">
        <f>[1]Лист2!F209</f>
        <v>300</v>
      </c>
      <c r="F351" s="26">
        <f>Лист2!G206</f>
        <v>521.6</v>
      </c>
      <c r="G351" s="26">
        <f>Лист2!H206</f>
        <v>521.6</v>
      </c>
      <c r="H351" s="6">
        <f t="shared" si="12"/>
        <v>100</v>
      </c>
    </row>
    <row r="352" spans="1:8" ht="47.25">
      <c r="A352" s="65" t="str">
        <f>[1]Лист2!A210</f>
        <v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v>
      </c>
      <c r="B352" s="13">
        <f>[1]Лист2!C210</f>
        <v>10</v>
      </c>
      <c r="C352" s="13" t="str">
        <f>[1]Лист2!D210</f>
        <v>03</v>
      </c>
      <c r="D352" s="13" t="str">
        <f>[1]Лист2!E210</f>
        <v>90 1 00 S0610</v>
      </c>
      <c r="E352" s="78"/>
      <c r="F352" s="26">
        <f>Лист2!G207</f>
        <v>167.66</v>
      </c>
      <c r="G352" s="26">
        <f>Лист2!H207</f>
        <v>167.66</v>
      </c>
      <c r="H352" s="40">
        <f t="shared" si="12"/>
        <v>100</v>
      </c>
    </row>
    <row r="353" spans="1:8">
      <c r="A353" s="65" t="str">
        <f>[1]Лист2!A211</f>
        <v>Социальное обеспечение и иные выплаты населению</v>
      </c>
      <c r="B353" s="13">
        <f>[1]Лист2!C211</f>
        <v>10</v>
      </c>
      <c r="C353" s="13" t="str">
        <f>[1]Лист2!D211</f>
        <v>03</v>
      </c>
      <c r="D353" s="13" t="str">
        <f>[1]Лист2!E211</f>
        <v>90 1 00 S0610</v>
      </c>
      <c r="E353" s="78">
        <f>[1]Лист2!F211</f>
        <v>300</v>
      </c>
      <c r="F353" s="26">
        <f>Лист2!G208</f>
        <v>167.66</v>
      </c>
      <c r="G353" s="26">
        <f>Лист2!H208</f>
        <v>167.66</v>
      </c>
      <c r="H353" s="40">
        <f t="shared" si="12"/>
        <v>100</v>
      </c>
    </row>
    <row r="354" spans="1:8" ht="31.5">
      <c r="A354" s="65" t="str">
        <f>[1]Лист2!A474</f>
        <v>Государственная программа Алтайского края «Комплексное развитие сельских территорий Алтайского края»</v>
      </c>
      <c r="B354" s="13">
        <f>[1]Лист2!C474</f>
        <v>10</v>
      </c>
      <c r="C354" s="13" t="str">
        <f>[1]Лист2!D474</f>
        <v>03</v>
      </c>
      <c r="D354" s="13" t="str">
        <f>[1]Лист2!E474</f>
        <v>52 0 00 00000</v>
      </c>
      <c r="E354" s="78"/>
      <c r="F354" s="26">
        <f>Лист2!G471</f>
        <v>1376.6</v>
      </c>
      <c r="G354" s="26">
        <f>Лист2!H471</f>
        <v>1376.6</v>
      </c>
      <c r="H354" s="40">
        <f t="shared" si="12"/>
        <v>100</v>
      </c>
    </row>
    <row r="355" spans="1:8" ht="47.25">
      <c r="A355" s="65" t="str">
        <f>[1]Лист2!A475</f>
        <v>Расходы на обеспечение комплексного развития сельских территорий (улучшение жилищных условий на сельских территориях)</v>
      </c>
      <c r="B355" s="13">
        <f>[1]Лист2!C475</f>
        <v>10</v>
      </c>
      <c r="C355" s="13" t="str">
        <f>[1]Лист2!D475</f>
        <v>03</v>
      </c>
      <c r="D355" s="13" t="str">
        <f>[1]Лист2!E475</f>
        <v>52 0 00 S0630</v>
      </c>
      <c r="E355" s="78"/>
      <c r="F355" s="26">
        <f>Лист2!G472</f>
        <v>1376.6</v>
      </c>
      <c r="G355" s="26">
        <f>Лист2!H472</f>
        <v>1376.6</v>
      </c>
      <c r="H355" s="40">
        <f t="shared" si="12"/>
        <v>100</v>
      </c>
    </row>
    <row r="356" spans="1:8">
      <c r="A356" s="65" t="str">
        <f>[1]Лист2!A476</f>
        <v>Социальное обеспечение и иные выплаты населению</v>
      </c>
      <c r="B356" s="13">
        <f>[1]Лист2!C476</f>
        <v>10</v>
      </c>
      <c r="C356" s="13" t="str">
        <f>[1]Лист2!D476</f>
        <v>03</v>
      </c>
      <c r="D356" s="13" t="str">
        <f>[1]Лист2!E476</f>
        <v>52 0 00 S0630</v>
      </c>
      <c r="E356" s="78">
        <f>[1]Лист2!F476</f>
        <v>300</v>
      </c>
      <c r="F356" s="26">
        <f>Лист2!G473</f>
        <v>1376.6</v>
      </c>
      <c r="G356" s="26">
        <f>Лист2!H473</f>
        <v>1376.6</v>
      </c>
      <c r="H356" s="40">
        <f t="shared" si="12"/>
        <v>100</v>
      </c>
    </row>
    <row r="357" spans="1:8">
      <c r="A357" s="65" t="str">
        <f>[1]Лист2!A477</f>
        <v>Иные вопросы в отраслях социальной сферы</v>
      </c>
      <c r="B357" s="13">
        <f>[1]Лист2!C477</f>
        <v>10</v>
      </c>
      <c r="C357" s="13" t="str">
        <f>[1]Лист2!D477</f>
        <v>03</v>
      </c>
      <c r="D357" s="13" t="str">
        <f>[1]Лист2!E477</f>
        <v>90 0 00 00000</v>
      </c>
      <c r="E357" s="78"/>
      <c r="F357" s="26">
        <f>Лист2!G474</f>
        <v>1731</v>
      </c>
      <c r="G357" s="26">
        <f>Лист2!H474</f>
        <v>675.2</v>
      </c>
      <c r="H357" s="40">
        <f t="shared" si="12"/>
        <v>39.006354708261121</v>
      </c>
    </row>
    <row r="358" spans="1:8">
      <c r="A358" s="65" t="str">
        <f>[1]Лист2!A478</f>
        <v>Иные расходы в отраслях социальной сферы</v>
      </c>
      <c r="B358" s="13">
        <f>[1]Лист2!C478</f>
        <v>10</v>
      </c>
      <c r="C358" s="13" t="str">
        <f>[1]Лист2!D478</f>
        <v>03</v>
      </c>
      <c r="D358" s="13" t="str">
        <f>[1]Лист2!E478</f>
        <v>90 9 00 00000</v>
      </c>
      <c r="E358" s="78"/>
      <c r="F358" s="26">
        <f>Лист2!G475</f>
        <v>1731</v>
      </c>
      <c r="G358" s="26">
        <f>Лист2!H475</f>
        <v>675.2</v>
      </c>
      <c r="H358" s="40">
        <f t="shared" si="12"/>
        <v>39.006354708261121</v>
      </c>
    </row>
    <row r="359" spans="1:8" ht="47.25">
      <c r="A359" s="65" t="str">
        <f>[1]Лист2!A479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59" s="13" t="str">
        <f>[1]Лист2!C479</f>
        <v>10</v>
      </c>
      <c r="C359" s="13" t="str">
        <f>[1]Лист2!D479</f>
        <v>03</v>
      </c>
      <c r="D359" s="13" t="str">
        <f>[1]Лист2!E479</f>
        <v>90 9 00 S1210</v>
      </c>
      <c r="E359" s="78"/>
      <c r="F359" s="26">
        <f>Лист2!G476</f>
        <v>1731</v>
      </c>
      <c r="G359" s="26">
        <f>Лист2!H476</f>
        <v>675.2</v>
      </c>
      <c r="H359" s="40">
        <f t="shared" si="12"/>
        <v>39.006354708261121</v>
      </c>
    </row>
    <row r="360" spans="1:8" ht="31.5">
      <c r="A360" s="65" t="str">
        <f>[1]Лист2!A480</f>
        <v>Социальное обеспечение и иные выплаты населению</v>
      </c>
      <c r="B360" s="13" t="str">
        <f>[1]Лист2!C480</f>
        <v>10</v>
      </c>
      <c r="C360" s="13" t="str">
        <f>[1]Лист2!D480</f>
        <v>03</v>
      </c>
      <c r="D360" s="13" t="str">
        <f>[1]Лист2!E480</f>
        <v>90 9 00 S1210</v>
      </c>
      <c r="E360" s="78">
        <f>[1]Лист2!F480</f>
        <v>300</v>
      </c>
      <c r="F360" s="26">
        <f>Лист2!G477</f>
        <v>1731</v>
      </c>
      <c r="G360" s="26">
        <f>Лист2!H477</f>
        <v>675.2</v>
      </c>
      <c r="H360" s="40">
        <f t="shared" si="12"/>
        <v>39.006354708261121</v>
      </c>
    </row>
    <row r="361" spans="1:8">
      <c r="A361" s="67" t="s">
        <v>14</v>
      </c>
      <c r="B361" s="13">
        <v>10</v>
      </c>
      <c r="C361" s="13" t="s">
        <v>19</v>
      </c>
      <c r="D361" s="14"/>
      <c r="E361" s="78"/>
      <c r="F361" s="16">
        <f>F362</f>
        <v>17641.55</v>
      </c>
      <c r="G361" s="16">
        <f>G362</f>
        <v>14132.589999999998</v>
      </c>
      <c r="H361" s="40">
        <f t="shared" si="12"/>
        <v>80.109684239763496</v>
      </c>
    </row>
    <row r="362" spans="1:8">
      <c r="A362" s="67" t="str">
        <f>[1]Лист2!A213</f>
        <v>Иные вопросы в отраслях социальной сферы</v>
      </c>
      <c r="B362" s="13">
        <f>[1]Лист2!C213</f>
        <v>10</v>
      </c>
      <c r="C362" s="13" t="str">
        <f>[1]Лист2!D213</f>
        <v>04</v>
      </c>
      <c r="D362" s="13" t="str">
        <f>[1]Лист2!E213</f>
        <v>90 0 00 00000</v>
      </c>
      <c r="E362" s="78"/>
      <c r="F362" s="26">
        <f>F363</f>
        <v>17641.55</v>
      </c>
      <c r="G362" s="26">
        <f>G363</f>
        <v>14132.589999999998</v>
      </c>
      <c r="H362" s="40">
        <f t="shared" si="12"/>
        <v>80.109684239763496</v>
      </c>
    </row>
    <row r="363" spans="1:8">
      <c r="A363" s="65" t="str">
        <f>[1]Лист2!A214</f>
        <v>Иные вопросы в сфере социальной политики</v>
      </c>
      <c r="B363" s="13">
        <f>[1]Лист2!C214</f>
        <v>10</v>
      </c>
      <c r="C363" s="13" t="str">
        <f>[1]Лист2!D214</f>
        <v>04</v>
      </c>
      <c r="D363" s="14" t="str">
        <f>[1]Лист2!E214</f>
        <v>90 4 00 00000</v>
      </c>
      <c r="E363" s="82"/>
      <c r="F363" s="26">
        <f>F364+F366+F369+F372</f>
        <v>17641.55</v>
      </c>
      <c r="G363" s="26">
        <f>G364+G366+G369+G372</f>
        <v>14132.589999999998</v>
      </c>
      <c r="H363" s="40">
        <f t="shared" si="12"/>
        <v>80.109684239763496</v>
      </c>
    </row>
    <row r="364" spans="1:8" ht="78.75">
      <c r="A364" s="72" t="str">
        <f>[1]Лист2!A215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64" s="34">
        <f>[1]Лист2!C215</f>
        <v>10</v>
      </c>
      <c r="C364" s="34" t="str">
        <f>[1]Лист2!D215</f>
        <v>04</v>
      </c>
      <c r="D364" s="37" t="str">
        <f>[1]Лист2!E215</f>
        <v>90 4 00 60010</v>
      </c>
      <c r="E364" s="84"/>
      <c r="F364" s="26">
        <f>Лист2!G212</f>
        <v>75</v>
      </c>
      <c r="G364" s="26">
        <f>Лист2!H212</f>
        <v>55.603000000000002</v>
      </c>
      <c r="H364" s="40">
        <f t="shared" si="12"/>
        <v>74.137333333333331</v>
      </c>
    </row>
    <row r="365" spans="1:8">
      <c r="A365" s="72" t="str">
        <f>[1]Лист2!A216</f>
        <v>Социальное обеспечение и иные выплаты населению</v>
      </c>
      <c r="B365" s="34">
        <f>[1]Лист2!C216</f>
        <v>10</v>
      </c>
      <c r="C365" s="59" t="str">
        <f>[1]Лист2!D216</f>
        <v>04</v>
      </c>
      <c r="D365" s="59" t="str">
        <f>[1]Лист2!E216</f>
        <v>90 4 00 60010</v>
      </c>
      <c r="E365" s="78">
        <v>300</v>
      </c>
      <c r="F365" s="26">
        <f>Лист2!G213</f>
        <v>75</v>
      </c>
      <c r="G365" s="26">
        <f>Лист2!H213</f>
        <v>55.603000000000002</v>
      </c>
      <c r="H365" s="40">
        <f t="shared" si="12"/>
        <v>74.137333333333331</v>
      </c>
    </row>
    <row r="366" spans="1:8" ht="63">
      <c r="A366" s="65" t="s">
        <v>87</v>
      </c>
      <c r="B366" s="34">
        <v>10</v>
      </c>
      <c r="C366" s="34" t="s">
        <v>19</v>
      </c>
      <c r="D366" s="37" t="s">
        <v>127</v>
      </c>
      <c r="E366" s="84"/>
      <c r="F366" s="26">
        <f>Лист2!G214</f>
        <v>1259</v>
      </c>
      <c r="G366" s="26">
        <f>Лист2!H214</f>
        <v>862.69899999999996</v>
      </c>
      <c r="H366" s="40">
        <f t="shared" si="12"/>
        <v>68.522557585385229</v>
      </c>
    </row>
    <row r="367" spans="1:8" ht="31.5">
      <c r="A367" s="65" t="str">
        <f>[1]Лист2!A218</f>
        <v>Закупка товаров, работ и услуг для обеспечения государственных (муниципальных) нужд</v>
      </c>
      <c r="B367" s="13">
        <f>[1]Лист2!C218</f>
        <v>10</v>
      </c>
      <c r="C367" s="13" t="str">
        <f>[1]Лист2!D218</f>
        <v>04</v>
      </c>
      <c r="D367" s="13" t="str">
        <f>[1]Лист2!E218</f>
        <v>90 4 00 70700</v>
      </c>
      <c r="E367" s="78">
        <f>[1]Лист2!F218</f>
        <v>200</v>
      </c>
      <c r="F367" s="26">
        <f>Лист2!G215</f>
        <v>12.59</v>
      </c>
      <c r="G367" s="26">
        <f>Лист2!H215</f>
        <v>2.9239999999999999</v>
      </c>
      <c r="H367" s="40">
        <f t="shared" si="12"/>
        <v>23.224781572676729</v>
      </c>
    </row>
    <row r="368" spans="1:8">
      <c r="A368" s="73" t="s">
        <v>65</v>
      </c>
      <c r="B368" s="48">
        <v>10</v>
      </c>
      <c r="C368" s="48" t="s">
        <v>19</v>
      </c>
      <c r="D368" s="48" t="s">
        <v>127</v>
      </c>
      <c r="E368" s="85">
        <v>300</v>
      </c>
      <c r="F368" s="26">
        <f>Лист2!G216</f>
        <v>1246.4100000000001</v>
      </c>
      <c r="G368" s="26">
        <f>Лист2!H216</f>
        <v>859.77499999999998</v>
      </c>
      <c r="H368" s="40">
        <f t="shared" si="12"/>
        <v>68.980110878442886</v>
      </c>
    </row>
    <row r="369" spans="1:8" ht="47.25">
      <c r="A369" s="73" t="s">
        <v>97</v>
      </c>
      <c r="B369" s="48" t="s">
        <v>56</v>
      </c>
      <c r="C369" s="48" t="s">
        <v>19</v>
      </c>
      <c r="D369" s="48" t="s">
        <v>146</v>
      </c>
      <c r="E369" s="85"/>
      <c r="F369" s="26">
        <f>Лист2!G217</f>
        <v>16284</v>
      </c>
      <c r="G369" s="26">
        <f>Лист2!H217</f>
        <v>13190.737999999999</v>
      </c>
      <c r="H369" s="40">
        <f t="shared" si="12"/>
        <v>81.00428641611397</v>
      </c>
    </row>
    <row r="370" spans="1:8" ht="31.5">
      <c r="A370" s="73" t="str">
        <f>[1]Лист2!A221</f>
        <v>Закупка товаров, работ и услуг для обеспечения государственных (муниципальных) нужд</v>
      </c>
      <c r="B370" s="48" t="str">
        <f>[1]Лист2!C221</f>
        <v>10</v>
      </c>
      <c r="C370" s="48" t="str">
        <f>[1]Лист2!D221</f>
        <v>04</v>
      </c>
      <c r="D370" s="48" t="str">
        <f>[1]Лист2!E221</f>
        <v>90 4 00 70800</v>
      </c>
      <c r="E370" s="85">
        <f>[1]Лист2!F221</f>
        <v>200</v>
      </c>
      <c r="F370" s="26">
        <f>Лист2!G218</f>
        <v>60</v>
      </c>
      <c r="G370" s="26">
        <f>Лист2!H218</f>
        <v>56.665999999999997</v>
      </c>
      <c r="H370" s="40">
        <f t="shared" si="12"/>
        <v>94.443333333333328</v>
      </c>
    </row>
    <row r="371" spans="1:8" ht="31.5">
      <c r="A371" s="73" t="s">
        <v>65</v>
      </c>
      <c r="B371" s="48" t="s">
        <v>56</v>
      </c>
      <c r="C371" s="48" t="s">
        <v>19</v>
      </c>
      <c r="D371" s="48" t="s">
        <v>146</v>
      </c>
      <c r="E371" s="85">
        <v>300</v>
      </c>
      <c r="F371" s="26">
        <f>Лист2!G219</f>
        <v>16224</v>
      </c>
      <c r="G371" s="26">
        <f>Лист2!H219</f>
        <v>13134.072</v>
      </c>
      <c r="H371" s="40">
        <f t="shared" si="12"/>
        <v>80.954585798816566</v>
      </c>
    </row>
    <row r="372" spans="1:8" ht="31.5">
      <c r="A372" s="73" t="str">
        <f>[1]Лист2!A223</f>
        <v>Резервные фонды</v>
      </c>
      <c r="B372" s="48" t="str">
        <f>[1]Лист2!C223</f>
        <v>10</v>
      </c>
      <c r="C372" s="48" t="str">
        <f>[1]Лист2!D223</f>
        <v>04</v>
      </c>
      <c r="D372" s="48" t="str">
        <f>[1]Лист2!E223</f>
        <v>99 1 00 00000</v>
      </c>
      <c r="E372" s="85"/>
      <c r="F372" s="26">
        <f>Лист2!G220</f>
        <v>23.55</v>
      </c>
      <c r="G372" s="26">
        <f>Лист2!H220</f>
        <v>23.55</v>
      </c>
      <c r="H372" s="40">
        <f t="shared" si="12"/>
        <v>100</v>
      </c>
    </row>
    <row r="373" spans="1:8" ht="31.5">
      <c r="A373" s="73" t="str">
        <f>[1]Лист2!A224</f>
        <v>Резервные фонды местных администраций</v>
      </c>
      <c r="B373" s="48" t="str">
        <f>[1]Лист2!C224</f>
        <v>10</v>
      </c>
      <c r="C373" s="48" t="str">
        <f>[1]Лист2!D224</f>
        <v>04</v>
      </c>
      <c r="D373" s="48" t="str">
        <f>[1]Лист2!E224</f>
        <v>99 1 00 14100</v>
      </c>
      <c r="E373" s="85"/>
      <c r="F373" s="26">
        <f>Лист2!G221</f>
        <v>23.55</v>
      </c>
      <c r="G373" s="26">
        <f>Лист2!H221</f>
        <v>23.55</v>
      </c>
      <c r="H373" s="40">
        <f t="shared" si="12"/>
        <v>100</v>
      </c>
    </row>
    <row r="374" spans="1:8" ht="31.5">
      <c r="A374" s="73" t="str">
        <f>[1]Лист2!A225</f>
        <v>Закупка товаров, работ и услуг для обеспечения государственных (муниципальных) нужд</v>
      </c>
      <c r="B374" s="48" t="str">
        <f>[1]Лист2!C225</f>
        <v>10</v>
      </c>
      <c r="C374" s="48" t="str">
        <f>[1]Лист2!D225</f>
        <v>04</v>
      </c>
      <c r="D374" s="48" t="str">
        <f>[1]Лист2!E225</f>
        <v>99 1 00 14100</v>
      </c>
      <c r="E374" s="85">
        <f>[1]Лист2!F225</f>
        <v>200</v>
      </c>
      <c r="F374" s="26">
        <f>Лист2!G222</f>
        <v>23.55</v>
      </c>
      <c r="G374" s="26">
        <f>Лист2!H222</f>
        <v>23.55</v>
      </c>
      <c r="H374" s="40">
        <f t="shared" si="12"/>
        <v>100</v>
      </c>
    </row>
    <row r="375" spans="1:8">
      <c r="A375" s="73" t="s">
        <v>12</v>
      </c>
      <c r="B375" s="75">
        <v>11</v>
      </c>
      <c r="C375" s="58"/>
      <c r="D375" s="58"/>
      <c r="E375" s="85"/>
      <c r="F375" s="58">
        <f>F376+F391+F382</f>
        <v>9546.3540000000012</v>
      </c>
      <c r="G375" s="58">
        <f>G376+G391+G382</f>
        <v>9093.130000000001</v>
      </c>
      <c r="H375" s="40">
        <f t="shared" si="12"/>
        <v>95.252386408465469</v>
      </c>
    </row>
    <row r="376" spans="1:8">
      <c r="A376" s="73" t="str">
        <f>[1]Лист2!A13</f>
        <v>Массовый спорт</v>
      </c>
      <c r="B376" s="75">
        <f>[1]Лист2!C13</f>
        <v>11</v>
      </c>
      <c r="C376" s="58" t="str">
        <f>[1]Лист2!D13</f>
        <v>02</v>
      </c>
      <c r="D376" s="58"/>
      <c r="E376" s="85"/>
      <c r="F376" s="58">
        <f>Лист2!G13</f>
        <v>627.70100000000002</v>
      </c>
      <c r="G376" s="58">
        <f>Лист2!H13</f>
        <v>601.79499999999996</v>
      </c>
      <c r="H376" s="40">
        <f t="shared" si="12"/>
        <v>95.87287578002902</v>
      </c>
    </row>
    <row r="377" spans="1:8" ht="31.5">
      <c r="A377" s="65" t="str">
        <f>[1]Лист2!A14</f>
        <v>Муниципальная программа "Развитие физической культуры и спорта в Волчихинском районе" на 2021-2024 годы</v>
      </c>
      <c r="B377" s="11">
        <f>[1]Лист2!C14</f>
        <v>11</v>
      </c>
      <c r="C377" s="13" t="str">
        <f>[1]Лист2!D14</f>
        <v>02</v>
      </c>
      <c r="D377" s="14" t="str">
        <f>[1]Лист2!E14</f>
        <v>70 0 00 00000</v>
      </c>
      <c r="E377" s="78"/>
      <c r="F377" s="58">
        <f>Лист2!G14</f>
        <v>627.70100000000002</v>
      </c>
      <c r="G377" s="58">
        <f>Лист2!H14</f>
        <v>601.79499999999996</v>
      </c>
      <c r="H377" s="40">
        <f t="shared" si="12"/>
        <v>95.87287578002902</v>
      </c>
    </row>
    <row r="378" spans="1:8">
      <c r="A378" s="65" t="str">
        <f>[1]Лист2!A15</f>
        <v>Расходы на реализацию мероприятий муниципальных программ</v>
      </c>
      <c r="B378" s="11">
        <f>[1]Лист2!C15</f>
        <v>11</v>
      </c>
      <c r="C378" s="11" t="str">
        <f>[1]Лист2!D15</f>
        <v>02</v>
      </c>
      <c r="D378" s="11" t="str">
        <f>[1]Лист2!E15</f>
        <v>70 0 00 60990</v>
      </c>
      <c r="E378" s="82"/>
      <c r="F378" s="58">
        <f>Лист2!G15</f>
        <v>627.70100000000002</v>
      </c>
      <c r="G378" s="58">
        <f>Лист2!H15</f>
        <v>601.79499999999996</v>
      </c>
      <c r="H378" s="40">
        <f t="shared" si="12"/>
        <v>95.87287578002902</v>
      </c>
    </row>
    <row r="379" spans="1:8" ht="63">
      <c r="A379" s="67" t="str">
        <f>[1]Лист2!A16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9" s="13">
        <f>[1]Лист2!C16</f>
        <v>11</v>
      </c>
      <c r="C379" s="13" t="str">
        <f>[1]Лист2!D16</f>
        <v>02</v>
      </c>
      <c r="D379" s="14" t="str">
        <f>[1]Лист2!E16</f>
        <v>70 0 00 60990</v>
      </c>
      <c r="E379" s="82">
        <f>[1]Лист2!F16</f>
        <v>100</v>
      </c>
      <c r="F379" s="58">
        <f>Лист2!G16</f>
        <v>180.428</v>
      </c>
      <c r="G379" s="58">
        <f>Лист2!H16</f>
        <v>161.62799999999999</v>
      </c>
      <c r="H379" s="40">
        <f t="shared" si="12"/>
        <v>89.580331212450389</v>
      </c>
    </row>
    <row r="380" spans="1:8" ht="31.5">
      <c r="A380" s="67" t="str">
        <f>[1]Лист2!A17</f>
        <v>Закупка товаров, работ и услуг для обеспечения государственных (муниципальных) нужд</v>
      </c>
      <c r="B380" s="13">
        <f>[1]Лист2!C17</f>
        <v>11</v>
      </c>
      <c r="C380" s="13" t="str">
        <f>[1]Лист2!D17</f>
        <v>02</v>
      </c>
      <c r="D380" s="14" t="str">
        <f>[1]Лист2!E17</f>
        <v>70 0 00 60990</v>
      </c>
      <c r="E380" s="78">
        <f>[1]Лист2!F17</f>
        <v>200</v>
      </c>
      <c r="F380" s="58">
        <f>Лист2!G17</f>
        <v>422.27300000000002</v>
      </c>
      <c r="G380" s="58">
        <f>Лист2!H17</f>
        <v>415.16699999999997</v>
      </c>
      <c r="H380" s="40">
        <f t="shared" si="12"/>
        <v>98.317202378556047</v>
      </c>
    </row>
    <row r="381" spans="1:8">
      <c r="A381" s="68" t="str">
        <f>[1]Лист2!A18</f>
        <v>Социальное обеспечение и иные выплаты населению</v>
      </c>
      <c r="B381" s="13">
        <f>[1]Лист2!C18</f>
        <v>11</v>
      </c>
      <c r="C381" s="13" t="str">
        <f>[1]Лист2!D18</f>
        <v>02</v>
      </c>
      <c r="D381" s="14" t="str">
        <f>[1]Лист2!E18</f>
        <v>70 0 00 60990</v>
      </c>
      <c r="E381" s="78">
        <f>[1]Лист2!F18</f>
        <v>300</v>
      </c>
      <c r="F381" s="58">
        <f>Лист2!G18</f>
        <v>25</v>
      </c>
      <c r="G381" s="58">
        <f>Лист2!H18</f>
        <v>25</v>
      </c>
      <c r="H381" s="40">
        <f t="shared" si="12"/>
        <v>100</v>
      </c>
    </row>
    <row r="382" spans="1:8">
      <c r="A382" s="68" t="str">
        <f>[1]Лист2!A19</f>
        <v>Спорт высших достижений</v>
      </c>
      <c r="B382" s="13">
        <f>[1]Лист2!C19</f>
        <v>11</v>
      </c>
      <c r="C382" s="13" t="str">
        <f>[1]Лист2!D19</f>
        <v>03</v>
      </c>
      <c r="D382" s="14"/>
      <c r="E382" s="78"/>
      <c r="F382" s="58">
        <f>Лист2!G19</f>
        <v>5173.1000000000004</v>
      </c>
      <c r="G382" s="58">
        <f>Лист2!H19</f>
        <v>4849.5320000000002</v>
      </c>
      <c r="H382" s="40">
        <v>0</v>
      </c>
    </row>
    <row r="383" spans="1:8" ht="31.5">
      <c r="A383" s="68" t="str">
        <f>[1]Лист2!A20</f>
        <v>Расходы на обеспечение деятельности (оказание услуг) подведомственных учреждений</v>
      </c>
      <c r="B383" s="13">
        <f>[1]Лист2!C20</f>
        <v>11</v>
      </c>
      <c r="C383" s="13" t="str">
        <f>[1]Лист2!D20</f>
        <v>03</v>
      </c>
      <c r="D383" s="13" t="str">
        <f>[1]Лист2!E20</f>
        <v>02 0 00 00000</v>
      </c>
      <c r="E383" s="78"/>
      <c r="F383" s="58">
        <f>Лист2!G20</f>
        <v>5173.1000000000004</v>
      </c>
      <c r="G383" s="58">
        <f>Лист2!H20</f>
        <v>4849.5320000000002</v>
      </c>
      <c r="H383" s="40">
        <f t="shared" si="12"/>
        <v>93.745181805880421</v>
      </c>
    </row>
    <row r="384" spans="1:8" ht="31.5">
      <c r="A384" s="68" t="str">
        <f>[1]Лист2!A21</f>
        <v>Расходы на обеспечение деятельности (оказание услуг) подведомственных учреждений в сфере образования</v>
      </c>
      <c r="B384" s="13">
        <f>[1]Лист2!C21</f>
        <v>11</v>
      </c>
      <c r="C384" s="13" t="str">
        <f>[1]Лист2!D21</f>
        <v>03</v>
      </c>
      <c r="D384" s="13" t="str">
        <f>[1]Лист2!E21</f>
        <v>02 1 00 00000</v>
      </c>
      <c r="E384" s="78"/>
      <c r="F384" s="58">
        <f>Лист2!G21</f>
        <v>5173.1000000000004</v>
      </c>
      <c r="G384" s="58">
        <f>Лист2!H21</f>
        <v>4849.5320000000002</v>
      </c>
      <c r="H384" s="40">
        <f t="shared" si="12"/>
        <v>93.745181805880421</v>
      </c>
    </row>
    <row r="385" spans="1:8" ht="31.5">
      <c r="A385" s="68" t="str">
        <f>[1]Лист2!A22</f>
        <v>Обеспечение деятельности организаций (учреждений) дополнительного образования детей</v>
      </c>
      <c r="B385" s="13">
        <f>[1]Лист2!C22</f>
        <v>11</v>
      </c>
      <c r="C385" s="13" t="str">
        <f>[1]Лист2!D22</f>
        <v>03</v>
      </c>
      <c r="D385" s="13" t="str">
        <f>[1]Лист2!E22</f>
        <v>02 1 00 10420</v>
      </c>
      <c r="E385" s="78"/>
      <c r="F385" s="58">
        <f>Лист2!G22</f>
        <v>1792.1</v>
      </c>
      <c r="G385" s="58">
        <f>Лист2!H22</f>
        <v>1468.5319999999999</v>
      </c>
      <c r="H385" s="40">
        <f t="shared" si="12"/>
        <v>81.944757547011875</v>
      </c>
    </row>
    <row r="386" spans="1:8" ht="63">
      <c r="A386" s="68" t="str">
        <f>[1]Лист2!A23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6" s="13">
        <f>[1]Лист2!C23</f>
        <v>11</v>
      </c>
      <c r="C386" s="13" t="str">
        <f>[1]Лист2!D23</f>
        <v>03</v>
      </c>
      <c r="D386" s="13" t="str">
        <f>[1]Лист2!E23</f>
        <v>02 1 00 10420</v>
      </c>
      <c r="E386" s="78">
        <f>[1]Лист2!F23</f>
        <v>100</v>
      </c>
      <c r="F386" s="58">
        <f>Лист2!G23</f>
        <v>1002.1</v>
      </c>
      <c r="G386" s="58">
        <f>Лист2!H23</f>
        <v>788.43399999999997</v>
      </c>
      <c r="H386" s="40">
        <f t="shared" si="12"/>
        <v>78.678175830755407</v>
      </c>
    </row>
    <row r="387" spans="1:8" ht="31.5">
      <c r="A387" s="68" t="str">
        <f>[1]Лист2!A24</f>
        <v>Закупка товаров, работ и услуг для обеспечения государственных (муниципальных) нужд</v>
      </c>
      <c r="B387" s="13">
        <f>[1]Лист2!C24</f>
        <v>11</v>
      </c>
      <c r="C387" s="13" t="str">
        <f>[1]Лист2!D24</f>
        <v>03</v>
      </c>
      <c r="D387" s="13" t="str">
        <f>[1]Лист2!E24</f>
        <v>02 1 00 10420</v>
      </c>
      <c r="E387" s="78">
        <f>[1]Лист2!F24</f>
        <v>200</v>
      </c>
      <c r="F387" s="58">
        <f>Лист2!G24</f>
        <v>778.4</v>
      </c>
      <c r="G387" s="58">
        <f>Лист2!H24</f>
        <v>668.52800000000002</v>
      </c>
      <c r="H387" s="40">
        <f t="shared" si="12"/>
        <v>85.88489208633095</v>
      </c>
    </row>
    <row r="388" spans="1:8">
      <c r="A388" s="68" t="str">
        <f>[1]Лист2!A25</f>
        <v>Уплата налогов, сборов и иных платежей</v>
      </c>
      <c r="B388" s="13">
        <f>[1]Лист2!C25</f>
        <v>11</v>
      </c>
      <c r="C388" s="13" t="str">
        <f>[1]Лист2!D25</f>
        <v>03</v>
      </c>
      <c r="D388" s="13" t="str">
        <f>[1]Лист2!E25</f>
        <v>02 1 00 10420</v>
      </c>
      <c r="E388" s="78">
        <f>[1]Лист2!F25</f>
        <v>850</v>
      </c>
      <c r="F388" s="58">
        <f>Лист2!G25</f>
        <v>11.6</v>
      </c>
      <c r="G388" s="58">
        <f>Лист2!H25</f>
        <v>11.57</v>
      </c>
      <c r="H388" s="40">
        <f t="shared" si="12"/>
        <v>99.74137931034484</v>
      </c>
    </row>
    <row r="389" spans="1:8" ht="47.25">
      <c r="A389" s="68" t="str">
        <f>[1]Лист2!A26</f>
        <v>Субсидия на софинансирование части расходов местных бюджетов по оплате труда работников муниципальных учреждений</v>
      </c>
      <c r="B389" s="13">
        <f>[1]Лист2!C26</f>
        <v>11</v>
      </c>
      <c r="C389" s="13" t="str">
        <f>[1]Лист2!D26</f>
        <v>03</v>
      </c>
      <c r="D389" s="13" t="str">
        <f>[1]Лист2!E26</f>
        <v>02 1 00 S0430</v>
      </c>
      <c r="E389" s="78"/>
      <c r="F389" s="58">
        <f>Лист2!G26</f>
        <v>3381</v>
      </c>
      <c r="G389" s="58">
        <f>Лист2!H26</f>
        <v>3381</v>
      </c>
      <c r="H389" s="40">
        <f t="shared" si="12"/>
        <v>100</v>
      </c>
    </row>
    <row r="390" spans="1:8" ht="63">
      <c r="A390" s="65" t="str">
        <f>[1]Лист2!A27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90" s="13">
        <f>[1]Лист2!C27</f>
        <v>11</v>
      </c>
      <c r="C390" s="13" t="str">
        <f>[1]Лист2!D27</f>
        <v>03</v>
      </c>
      <c r="D390" s="13" t="str">
        <f>[1]Лист2!E27</f>
        <v>02 1 00 S0430</v>
      </c>
      <c r="E390" s="78">
        <f>[1]Лист2!F27</f>
        <v>100</v>
      </c>
      <c r="F390" s="58">
        <f>Лист2!G27</f>
        <v>3381</v>
      </c>
      <c r="G390" s="58">
        <f>Лист2!H27</f>
        <v>3381</v>
      </c>
      <c r="H390" s="40">
        <f t="shared" si="12"/>
        <v>100</v>
      </c>
    </row>
    <row r="391" spans="1:8">
      <c r="A391" s="66" t="s">
        <v>29</v>
      </c>
      <c r="B391" s="13">
        <v>11</v>
      </c>
      <c r="C391" s="13" t="s">
        <v>22</v>
      </c>
      <c r="D391" s="13"/>
      <c r="E391" s="78"/>
      <c r="F391" s="58">
        <f>Лист2!G28</f>
        <v>3745.5530000000003</v>
      </c>
      <c r="G391" s="58">
        <f>Лист2!H28</f>
        <v>3641.8030000000003</v>
      </c>
      <c r="H391" s="40">
        <f t="shared" si="12"/>
        <v>97.230048540228907</v>
      </c>
    </row>
    <row r="392" spans="1:8" ht="31.5">
      <c r="A392" s="66" t="str">
        <f>[1]Лист2!A29</f>
        <v>Руководство и управление в сфере установленных функций органов государственной власти субъектов Российской Федерации</v>
      </c>
      <c r="B392" s="13">
        <f>[1]Лист2!C29</f>
        <v>11</v>
      </c>
      <c r="C392" s="13" t="str">
        <f>[1]Лист2!D29</f>
        <v>05</v>
      </c>
      <c r="D392" s="13" t="str">
        <f>[1]Лист2!E29</f>
        <v>01 0 00 00000</v>
      </c>
      <c r="E392" s="78"/>
      <c r="F392" s="58">
        <f>Лист2!G29</f>
        <v>914.2</v>
      </c>
      <c r="G392" s="58">
        <f>Лист2!H29</f>
        <v>885.99</v>
      </c>
      <c r="H392" s="40">
        <f t="shared" si="12"/>
        <v>96.914241960183773</v>
      </c>
    </row>
    <row r="393" spans="1:8" ht="31.5">
      <c r="A393" s="66" t="s">
        <v>75</v>
      </c>
      <c r="B393" s="13">
        <v>11</v>
      </c>
      <c r="C393" s="13" t="s">
        <v>22</v>
      </c>
      <c r="D393" s="13" t="s">
        <v>115</v>
      </c>
      <c r="E393" s="78"/>
      <c r="F393" s="58">
        <f>Лист2!G30</f>
        <v>914.2</v>
      </c>
      <c r="G393" s="58">
        <f>Лист2!H30</f>
        <v>885.99</v>
      </c>
      <c r="H393" s="40">
        <f t="shared" si="12"/>
        <v>96.914241960183773</v>
      </c>
    </row>
    <row r="394" spans="1:8">
      <c r="A394" s="65" t="s">
        <v>76</v>
      </c>
      <c r="B394" s="13">
        <v>11</v>
      </c>
      <c r="C394" s="13" t="s">
        <v>22</v>
      </c>
      <c r="D394" s="13" t="s">
        <v>116</v>
      </c>
      <c r="E394" s="78"/>
      <c r="F394" s="58">
        <f>Лист2!G31</f>
        <v>914.2</v>
      </c>
      <c r="G394" s="58">
        <f>Лист2!H31</f>
        <v>885.99</v>
      </c>
      <c r="H394" s="40">
        <f t="shared" si="12"/>
        <v>96.914241960183773</v>
      </c>
    </row>
    <row r="395" spans="1:8" ht="63">
      <c r="A395" s="65" t="s">
        <v>94</v>
      </c>
      <c r="B395" s="13">
        <v>11</v>
      </c>
      <c r="C395" s="13" t="s">
        <v>22</v>
      </c>
      <c r="D395" s="13" t="s">
        <v>116</v>
      </c>
      <c r="E395" s="78">
        <v>100</v>
      </c>
      <c r="F395" s="58">
        <f>Лист2!G32</f>
        <v>914.2</v>
      </c>
      <c r="G395" s="58">
        <f>Лист2!H32</f>
        <v>885.99</v>
      </c>
      <c r="H395" s="40">
        <f t="shared" si="12"/>
        <v>96.914241960183773</v>
      </c>
    </row>
    <row r="396" spans="1:8" ht="31.5">
      <c r="A396" s="74" t="s">
        <v>114</v>
      </c>
      <c r="B396" s="13">
        <v>11</v>
      </c>
      <c r="C396" s="13" t="s">
        <v>22</v>
      </c>
      <c r="D396" s="13" t="s">
        <v>116</v>
      </c>
      <c r="E396" s="78">
        <v>200</v>
      </c>
      <c r="F396" s="58">
        <f>Лист2!G33</f>
        <v>0</v>
      </c>
      <c r="G396" s="58">
        <f>Лист2!H33</f>
        <v>0</v>
      </c>
      <c r="H396" s="40" t="e">
        <f t="shared" si="12"/>
        <v>#DIV/0!</v>
      </c>
    </row>
    <row r="397" spans="1:8" ht="31.5">
      <c r="A397" s="65" t="str">
        <f>[1]Лист2!A34</f>
        <v>Расходы на обеспечение деятельности (оказание услуг) подведомственных учреждений</v>
      </c>
      <c r="B397" s="13">
        <f>[1]Лист2!C34</f>
        <v>11</v>
      </c>
      <c r="C397" s="13" t="str">
        <f>[1]Лист2!D34</f>
        <v>05</v>
      </c>
      <c r="D397" s="13" t="str">
        <f>[1]Лист2!E34</f>
        <v>02 0 00 00000</v>
      </c>
      <c r="E397" s="78"/>
      <c r="F397" s="58">
        <f>Лист2!G34</f>
        <v>2629.953</v>
      </c>
      <c r="G397" s="58">
        <f>Лист2!H34</f>
        <v>2554.413</v>
      </c>
      <c r="H397" s="40">
        <f t="shared" si="12"/>
        <v>97.127705324011487</v>
      </c>
    </row>
    <row r="398" spans="1:8" ht="31.5">
      <c r="A398" s="65" t="str">
        <f>[1]Лист2!A35</f>
        <v>Расходы на обеспечение деятельности (оказание услуг) иных подведомственных учреждений</v>
      </c>
      <c r="B398" s="13">
        <f>[1]Лист2!C35</f>
        <v>11</v>
      </c>
      <c r="C398" s="13" t="str">
        <f>[1]Лист2!D35</f>
        <v>05</v>
      </c>
      <c r="D398" s="13" t="str">
        <f>[1]Лист2!E35</f>
        <v>02 5 00 00000</v>
      </c>
      <c r="E398" s="78"/>
      <c r="F398" s="58">
        <f>Лист2!G35</f>
        <v>2629.953</v>
      </c>
      <c r="G398" s="58">
        <f>Лист2!H35</f>
        <v>2554.413</v>
      </c>
      <c r="H398" s="40">
        <f t="shared" si="12"/>
        <v>97.127705324011487</v>
      </c>
    </row>
    <row r="399" spans="1:8">
      <c r="A399" s="65" t="str">
        <f>[1]Лист2!A36</f>
        <v>Учреждения по обеспечению хозяйственного обслуживания</v>
      </c>
      <c r="B399" s="13">
        <f>[1]Лист2!C36</f>
        <v>11</v>
      </c>
      <c r="C399" s="13" t="str">
        <f>[1]Лист2!D36</f>
        <v>05</v>
      </c>
      <c r="D399" s="13" t="str">
        <f>[1]Лист2!E36</f>
        <v>02 5 00 10810</v>
      </c>
      <c r="E399" s="78"/>
      <c r="F399" s="58">
        <f>Лист2!G36</f>
        <v>2629.953</v>
      </c>
      <c r="G399" s="58">
        <f>Лист2!H36</f>
        <v>2554.413</v>
      </c>
      <c r="H399" s="40">
        <f t="shared" si="12"/>
        <v>97.127705324011487</v>
      </c>
    </row>
    <row r="400" spans="1:8" ht="63">
      <c r="A400" s="67" t="str">
        <f>[1]Лист2!A37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00" s="14">
        <f>[1]Лист2!C37</f>
        <v>11</v>
      </c>
      <c r="C400" s="14" t="str">
        <f>[1]Лист2!D37</f>
        <v>05</v>
      </c>
      <c r="D400" s="14" t="str">
        <f>[1]Лист2!E37</f>
        <v>02 5 00 10810</v>
      </c>
      <c r="E400" s="82">
        <f>[1]Лист2!F37</f>
        <v>100</v>
      </c>
      <c r="F400" s="58">
        <f>Лист2!G37</f>
        <v>1267.5</v>
      </c>
      <c r="G400" s="58">
        <f>Лист2!H37</f>
        <v>1259.2380000000001</v>
      </c>
      <c r="H400" s="40">
        <f t="shared" si="12"/>
        <v>99.348165680473372</v>
      </c>
    </row>
    <row r="401" spans="1:8" ht="31.5">
      <c r="A401" s="67" t="str">
        <f>[1]Лист2!A38</f>
        <v>Закупка товаров, работ и услуг для обеспечения государственных (муниципальных) нужд</v>
      </c>
      <c r="B401" s="14">
        <f>[1]Лист2!C38</f>
        <v>11</v>
      </c>
      <c r="C401" s="14" t="str">
        <f>[1]Лист2!D38</f>
        <v>05</v>
      </c>
      <c r="D401" s="14" t="str">
        <f>[1]Лист2!E38</f>
        <v>02 5 00 10810</v>
      </c>
      <c r="E401" s="82">
        <f>[1]Лист2!F38</f>
        <v>200</v>
      </c>
      <c r="F401" s="58">
        <f>Лист2!G38</f>
        <v>1280.7</v>
      </c>
      <c r="G401" s="58">
        <f>Лист2!H38</f>
        <v>1213.422</v>
      </c>
      <c r="H401" s="40">
        <f t="shared" si="12"/>
        <v>94.746779105176856</v>
      </c>
    </row>
    <row r="402" spans="1:8">
      <c r="A402" s="67" t="str">
        <f>[1]Лист2!A39</f>
        <v>Уплата налогов, сборов и иных платежей</v>
      </c>
      <c r="B402" s="13">
        <f>[1]Лист2!C39</f>
        <v>11</v>
      </c>
      <c r="C402" s="13" t="str">
        <f>[1]Лист2!D39</f>
        <v>05</v>
      </c>
      <c r="D402" s="14" t="str">
        <f>[1]Лист2!E39</f>
        <v>02 5 00 10810</v>
      </c>
      <c r="E402" s="78">
        <f>[1]Лист2!F39</f>
        <v>850</v>
      </c>
      <c r="F402" s="58">
        <f>Лист2!G39</f>
        <v>81.753</v>
      </c>
      <c r="G402" s="58">
        <f>Лист2!H39</f>
        <v>81.753</v>
      </c>
      <c r="H402" s="40">
        <f t="shared" si="12"/>
        <v>100</v>
      </c>
    </row>
    <row r="403" spans="1:8" ht="31.5">
      <c r="A403" s="67" t="str">
        <f>[1]Лист2!A40</f>
        <v>Иные расходы органов государственной власти субъектов Российской Федерации</v>
      </c>
      <c r="B403" s="13">
        <f>[1]Лист2!C40</f>
        <v>11</v>
      </c>
      <c r="C403" s="13" t="str">
        <f>[1]Лист2!D40</f>
        <v>05</v>
      </c>
      <c r="D403" s="14" t="str">
        <f>[1]Лист2!E40</f>
        <v>99 0 00 00000</v>
      </c>
      <c r="E403" s="78"/>
      <c r="F403" s="58">
        <f>Лист2!G40</f>
        <v>201.4</v>
      </c>
      <c r="G403" s="58">
        <f>Лист2!H40</f>
        <v>201.4</v>
      </c>
      <c r="H403" s="40">
        <f t="shared" si="12"/>
        <v>100</v>
      </c>
    </row>
    <row r="404" spans="1:8">
      <c r="A404" s="65" t="str">
        <f>[1]Лист2!A41</f>
        <v>Резервные фонды</v>
      </c>
      <c r="B404" s="13">
        <f>[1]Лист2!C41</f>
        <v>11</v>
      </c>
      <c r="C404" s="13" t="str">
        <f>[1]Лист2!D41</f>
        <v>05</v>
      </c>
      <c r="D404" s="13" t="str">
        <f>[1]Лист2!E41</f>
        <v>99 1 00 00000</v>
      </c>
      <c r="E404" s="78"/>
      <c r="F404" s="58">
        <f>Лист2!G41</f>
        <v>201.4</v>
      </c>
      <c r="G404" s="58">
        <f>Лист2!H41</f>
        <v>201.4</v>
      </c>
      <c r="H404" s="40">
        <f t="shared" si="12"/>
        <v>100</v>
      </c>
    </row>
    <row r="405" spans="1:8">
      <c r="A405" s="68" t="str">
        <f>[1]Лист2!A42</f>
        <v>Резервные фонды местных администраций</v>
      </c>
      <c r="B405" s="13">
        <f>[1]Лист2!C42</f>
        <v>11</v>
      </c>
      <c r="C405" s="13" t="str">
        <f>[1]Лист2!D42</f>
        <v>05</v>
      </c>
      <c r="D405" s="13" t="str">
        <f>[1]Лист2!E42</f>
        <v>99 1 00 14100</v>
      </c>
      <c r="E405" s="78"/>
      <c r="F405" s="58">
        <f>Лист2!G42</f>
        <v>201.4</v>
      </c>
      <c r="G405" s="58">
        <f>Лист2!H42</f>
        <v>201.4</v>
      </c>
      <c r="H405" s="40">
        <f t="shared" ref="H405:H421" si="13">G405/F405*100</f>
        <v>100</v>
      </c>
    </row>
    <row r="406" spans="1:8" ht="31.5">
      <c r="A406" s="68" t="str">
        <f>[1]Лист2!A43</f>
        <v>Закупка товаров, работ и услуг для обеспечения государственных (муниципальных) нужд</v>
      </c>
      <c r="B406" s="13">
        <f>[1]Лист2!C43</f>
        <v>11</v>
      </c>
      <c r="C406" s="13" t="str">
        <f>[1]Лист2!D43</f>
        <v>05</v>
      </c>
      <c r="D406" s="13" t="str">
        <f>[1]Лист2!E43</f>
        <v>99 1 00 14100</v>
      </c>
      <c r="E406" s="78">
        <f>[1]Лист2!F43</f>
        <v>200</v>
      </c>
      <c r="F406" s="58">
        <f>Лист2!G43</f>
        <v>201.4</v>
      </c>
      <c r="G406" s="58">
        <f>Лист2!H43</f>
        <v>201.4</v>
      </c>
      <c r="H406" s="40">
        <f t="shared" si="13"/>
        <v>100</v>
      </c>
    </row>
    <row r="407" spans="1:8">
      <c r="A407" s="65" t="s">
        <v>59</v>
      </c>
      <c r="B407" s="13">
        <v>13</v>
      </c>
      <c r="C407" s="13"/>
      <c r="D407" s="13"/>
      <c r="E407" s="78"/>
      <c r="F407" s="16">
        <f>Лист2!G302</f>
        <v>5</v>
      </c>
      <c r="G407" s="16">
        <f>Лист2!H302</f>
        <v>4.3070000000000004</v>
      </c>
      <c r="H407" s="40">
        <f t="shared" si="13"/>
        <v>86.14</v>
      </c>
    </row>
    <row r="408" spans="1:8" ht="31.5">
      <c r="A408" s="66" t="s">
        <v>89</v>
      </c>
      <c r="B408" s="13">
        <v>13</v>
      </c>
      <c r="C408" s="13" t="s">
        <v>16</v>
      </c>
      <c r="D408" s="13"/>
      <c r="E408" s="78"/>
      <c r="F408" s="16">
        <f>Лист2!G303</f>
        <v>5</v>
      </c>
      <c r="G408" s="16">
        <f>Лист2!H303</f>
        <v>4.3070000000000004</v>
      </c>
      <c r="H408" s="40">
        <f t="shared" si="13"/>
        <v>86.14</v>
      </c>
    </row>
    <row r="409" spans="1:8" ht="31.5">
      <c r="A409" s="66" t="str">
        <f>[1]Лист2!A307</f>
        <v>Иные расходы органов государственной власти субъектов Российской Федерации</v>
      </c>
      <c r="B409" s="13">
        <f>[1]Лист2!C307</f>
        <v>13</v>
      </c>
      <c r="C409" s="13" t="str">
        <f>[1]Лист2!D307</f>
        <v>01</v>
      </c>
      <c r="D409" s="13" t="str">
        <f>[1]Лист2!E307</f>
        <v>99 0 00 00000</v>
      </c>
      <c r="E409" s="78"/>
      <c r="F409" s="16">
        <f>Лист2!G304</f>
        <v>5</v>
      </c>
      <c r="G409" s="16">
        <f>Лист2!H304</f>
        <v>4.3070000000000004</v>
      </c>
      <c r="H409" s="40">
        <f t="shared" si="13"/>
        <v>86.14</v>
      </c>
    </row>
    <row r="410" spans="1:8">
      <c r="A410" s="66" t="str">
        <f>[1]Лист2!A308</f>
        <v>Процентные платежи по долговым обязательствам</v>
      </c>
      <c r="B410" s="13">
        <f>[1]Лист2!C308</f>
        <v>13</v>
      </c>
      <c r="C410" s="13" t="str">
        <f>[1]Лист2!D308</f>
        <v>01</v>
      </c>
      <c r="D410" s="13" t="str">
        <f>[1]Лист2!E308</f>
        <v>99 3 00 00000</v>
      </c>
      <c r="E410" s="78"/>
      <c r="F410" s="16">
        <f>Лист2!G305</f>
        <v>5</v>
      </c>
      <c r="G410" s="16">
        <f>Лист2!H305</f>
        <v>4.3070000000000004</v>
      </c>
      <c r="H410" s="40">
        <f t="shared" si="13"/>
        <v>86.14</v>
      </c>
    </row>
    <row r="411" spans="1:8">
      <c r="A411" s="65" t="s">
        <v>58</v>
      </c>
      <c r="B411" s="13">
        <f>[1]Лист2!C309</f>
        <v>13</v>
      </c>
      <c r="C411" s="13" t="str">
        <f>[1]Лист2!D309</f>
        <v>01</v>
      </c>
      <c r="D411" s="13" t="str">
        <f>[1]Лист2!E309</f>
        <v>99 3 00 14070</v>
      </c>
      <c r="E411" s="78"/>
      <c r="F411" s="16">
        <f>Лист2!G306</f>
        <v>5</v>
      </c>
      <c r="G411" s="16">
        <f>Лист2!H306</f>
        <v>4.3070000000000004</v>
      </c>
      <c r="H411" s="40">
        <f t="shared" si="13"/>
        <v>86.14</v>
      </c>
    </row>
    <row r="412" spans="1:8">
      <c r="A412" s="65" t="s">
        <v>90</v>
      </c>
      <c r="B412" s="13">
        <f>[1]Лист2!C310</f>
        <v>13</v>
      </c>
      <c r="C412" s="13" t="str">
        <f>[1]Лист2!D310</f>
        <v>01</v>
      </c>
      <c r="D412" s="13" t="str">
        <f>[1]Лист2!E310</f>
        <v>99 3 00 14070</v>
      </c>
      <c r="E412" s="78">
        <f>[1]Лист2!F310</f>
        <v>730</v>
      </c>
      <c r="F412" s="16">
        <f>Лист2!G307</f>
        <v>5</v>
      </c>
      <c r="G412" s="16">
        <f>Лист2!H307</f>
        <v>4.3070000000000004</v>
      </c>
      <c r="H412" s="40">
        <f t="shared" si="13"/>
        <v>86.14</v>
      </c>
    </row>
    <row r="413" spans="1:8" ht="31.5">
      <c r="A413" s="74" t="s">
        <v>101</v>
      </c>
      <c r="B413" s="13">
        <v>14</v>
      </c>
      <c r="C413" s="13"/>
      <c r="D413" s="13"/>
      <c r="E413" s="78"/>
      <c r="F413" s="16">
        <f>Лист2!G308</f>
        <v>2754.2</v>
      </c>
      <c r="G413" s="16">
        <f>Лист2!H308</f>
        <v>2752.5659999999998</v>
      </c>
      <c r="H413" s="40">
        <f t="shared" si="13"/>
        <v>99.940672427565175</v>
      </c>
    </row>
    <row r="414" spans="1:8" ht="31.5">
      <c r="A414" s="65" t="s">
        <v>91</v>
      </c>
      <c r="B414" s="13">
        <v>14</v>
      </c>
      <c r="C414" s="13" t="s">
        <v>16</v>
      </c>
      <c r="D414" s="13"/>
      <c r="E414" s="78"/>
      <c r="F414" s="16">
        <f>Лист2!G309</f>
        <v>2754.2</v>
      </c>
      <c r="G414" s="16">
        <f>Лист2!H309</f>
        <v>2752.5659999999998</v>
      </c>
      <c r="H414" s="40">
        <f t="shared" si="13"/>
        <v>99.940672427565175</v>
      </c>
    </row>
    <row r="415" spans="1:8" ht="31.5">
      <c r="A415" s="65" t="str">
        <f>[1]Лист2!A313</f>
        <v xml:space="preserve">Межбюджетные трансферты общего характера бюджетам субъектов Российской Федерации и муниципальных образований </v>
      </c>
      <c r="B415" s="13">
        <f>[1]Лист2!C313</f>
        <v>14</v>
      </c>
      <c r="C415" s="13" t="str">
        <f>[1]Лист2!D313</f>
        <v>01</v>
      </c>
      <c r="D415" s="13" t="str">
        <f>[1]Лист2!E313</f>
        <v>98 0 00 00000</v>
      </c>
      <c r="E415" s="78"/>
      <c r="F415" s="16">
        <f>Лист2!G310</f>
        <v>2754.2</v>
      </c>
      <c r="G415" s="16">
        <f>Лист2!H310</f>
        <v>2752.5659999999998</v>
      </c>
      <c r="H415" s="40">
        <f t="shared" si="13"/>
        <v>99.940672427565175</v>
      </c>
    </row>
    <row r="416" spans="1:8" ht="31.5">
      <c r="A416" s="65" t="str">
        <f>[1]Лист2!A314</f>
        <v>Выравнивание бюджетной обеспеченности муниципальных образований</v>
      </c>
      <c r="B416" s="13">
        <f>[1]Лист2!C314</f>
        <v>14</v>
      </c>
      <c r="C416" s="13" t="str">
        <f>[1]Лист2!D314</f>
        <v>01</v>
      </c>
      <c r="D416" s="13" t="str">
        <f>[1]Лист2!E314</f>
        <v>98 1 00 00000</v>
      </c>
      <c r="E416" s="78"/>
      <c r="F416" s="16">
        <f>Лист2!G311</f>
        <v>2754.2</v>
      </c>
      <c r="G416" s="16">
        <f>Лист2!H311</f>
        <v>2752.5659999999998</v>
      </c>
      <c r="H416" s="40">
        <f t="shared" si="13"/>
        <v>99.940672427565175</v>
      </c>
    </row>
    <row r="417" spans="1:8" ht="31.5">
      <c r="A417" s="67" t="s">
        <v>70</v>
      </c>
      <c r="B417" s="14" t="s">
        <v>71</v>
      </c>
      <c r="C417" s="14" t="s">
        <v>16</v>
      </c>
      <c r="D417" s="14" t="s">
        <v>133</v>
      </c>
      <c r="E417" s="82"/>
      <c r="F417" s="16">
        <f>Лист2!G312</f>
        <v>1464.2</v>
      </c>
      <c r="G417" s="16">
        <f>Лист2!H312</f>
        <v>1462.566</v>
      </c>
      <c r="H417" s="40">
        <f t="shared" si="13"/>
        <v>99.888403223603333</v>
      </c>
    </row>
    <row r="418" spans="1:8" ht="31.5">
      <c r="A418" s="67" t="s">
        <v>15</v>
      </c>
      <c r="B418" s="14" t="s">
        <v>71</v>
      </c>
      <c r="C418" s="14" t="s">
        <v>16</v>
      </c>
      <c r="D418" s="14" t="s">
        <v>133</v>
      </c>
      <c r="E418" s="82" t="s">
        <v>92</v>
      </c>
      <c r="F418" s="16">
        <f>Лист2!G313</f>
        <v>1464.2</v>
      </c>
      <c r="G418" s="16">
        <f>Лист2!H313</f>
        <v>1462.566</v>
      </c>
      <c r="H418" s="40">
        <f t="shared" si="13"/>
        <v>99.888403223603333</v>
      </c>
    </row>
    <row r="419" spans="1:8" ht="31.5">
      <c r="A419" s="67" t="s">
        <v>30</v>
      </c>
      <c r="B419" s="13">
        <v>14</v>
      </c>
      <c r="C419" s="13" t="s">
        <v>16</v>
      </c>
      <c r="D419" s="14" t="s">
        <v>133</v>
      </c>
      <c r="E419" s="78"/>
      <c r="F419" s="16">
        <f>Лист2!G314</f>
        <v>1290</v>
      </c>
      <c r="G419" s="16">
        <f>Лист2!H314</f>
        <v>1290</v>
      </c>
      <c r="H419" s="40">
        <f t="shared" si="13"/>
        <v>100</v>
      </c>
    </row>
    <row r="420" spans="1:8">
      <c r="A420" s="67" t="s">
        <v>15</v>
      </c>
      <c r="B420" s="13">
        <v>14</v>
      </c>
      <c r="C420" s="13" t="s">
        <v>16</v>
      </c>
      <c r="D420" s="14" t="s">
        <v>133</v>
      </c>
      <c r="E420" s="78">
        <v>510</v>
      </c>
      <c r="F420" s="16">
        <f>Лист2!G315</f>
        <v>1290</v>
      </c>
      <c r="G420" s="16">
        <f>Лист2!H315</f>
        <v>1290</v>
      </c>
      <c r="H420" s="40">
        <f t="shared" si="13"/>
        <v>100</v>
      </c>
    </row>
    <row r="421" spans="1:8">
      <c r="A421" s="65" t="s">
        <v>53</v>
      </c>
      <c r="B421" s="13"/>
      <c r="C421" s="13"/>
      <c r="D421" s="13"/>
      <c r="E421" s="78"/>
      <c r="F421" s="16">
        <f>F11+F76+F82+F109+F142+F172+F294+F339+F375+F407+F413</f>
        <v>683294.02200000011</v>
      </c>
      <c r="G421" s="16">
        <f>G11+G76+G82+G109+G142+G172+G294+G339+G375+G407+G413</f>
        <v>644679.56699999992</v>
      </c>
      <c r="H421" s="40">
        <f t="shared" si="13"/>
        <v>94.348779038491244</v>
      </c>
    </row>
  </sheetData>
  <mergeCells count="1">
    <mergeCell ref="A7:H7"/>
  </mergeCells>
  <pageMargins left="0.78740157480314965" right="0.39370078740157483" top="0.78740157480314965" bottom="0.78740157480314965" header="0.31496062992125984" footer="0.31496062992125984"/>
  <pageSetup paperSize="9" scale="68" fitToHeight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2025-04-08T03:17:19Z</cp:lastPrinted>
  <dcterms:created xsi:type="dcterms:W3CDTF">2008-11-25T08:06:35Z</dcterms:created>
  <dcterms:modified xsi:type="dcterms:W3CDTF">2025-05-28T02:58:14Z</dcterms:modified>
</cp:coreProperties>
</file>